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_rels/sheet20.xml.rels" ContentType="application/vnd.openxmlformats-package.relationships+xml"/>
  <Override PartName="/xl/worksheets/_rels/sheet2.xml.rels" ContentType="application/vnd.openxmlformats-package.relationships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25.xml.rels" ContentType="application/vnd.openxmlformats-package.relationships+xml"/>
  <Override PartName="/xl/worksheets/_rels/sheet14.xml.rels" ContentType="application/vnd.openxmlformats-package.relationships+xml"/>
  <Override PartName="/xl/worksheets/_rels/sheet6.xml.rels" ContentType="application/vnd.openxmlformats-package.relationships+xml"/>
  <Override PartName="/xl/worksheets/_rels/sheet29.xml.rels" ContentType="application/vnd.openxmlformats-package.relationships+xml"/>
  <Override PartName="/xl/worksheets/_rels/sheet11.xml.rels" ContentType="application/vnd.openxmlformats-package.relationships+xml"/>
  <Override PartName="/xl/worksheets/_rels/sheet26.xml.rels" ContentType="application/vnd.openxmlformats-package.relationships+xml"/>
  <Override PartName="/xl/worksheets/_rels/sheet15.xml.rels" ContentType="application/vnd.openxmlformats-package.relationships+xml"/>
  <Override PartName="/xl/worksheets/_rels/sheet27.xml.rels" ContentType="application/vnd.openxmlformats-package.relationships+xml"/>
  <Override PartName="/xl/worksheets/_rels/sheet24.xml.rels" ContentType="application/vnd.openxmlformats-package.relationships+xml"/>
  <Override PartName="/xl/worksheets/_rels/sheet8.xml.rels" ContentType="application/vnd.openxmlformats-package.relationships+xml"/>
  <Override PartName="/xl/worksheets/_rels/sheet2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23.xml.rels" ContentType="application/vnd.openxmlformats-package.relationships+xml"/>
  <Override PartName="/xl/worksheets/_rels/sheet22.xml.rels" ContentType="application/vnd.openxmlformats-package.relationships+xml"/>
  <Override PartName="/xl/worksheets/_rels/sheet21.xml.rels" ContentType="application/vnd.openxmlformats-package.relationships+xml"/>
  <Override PartName="/xl/worksheets/_rels/sheet34.xml.rels" ContentType="application/vnd.openxmlformats-package.relationships+xml"/>
  <Override PartName="/xl/worksheets/_rels/sheet19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1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worksheets/sheet7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3.jpeg" ContentType="image/jpeg"/>
  <Override PartName="/xl/media/image21.png" ContentType="image/png"/>
  <Override PartName="/xl/media/image14.jpeg" ContentType="image/jpe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2.png" ContentType="image/png"/>
  <Override PartName="/xl/media/image23.png" ContentType="image/png"/>
  <Override PartName="/xl/media/image24.png" ContentType="image/png"/>
  <Override PartName="/xl/charts/chart38.xml" ContentType="application/vnd.openxmlformats-officedocument.drawingml.chart+xml"/>
  <Override PartName="/xl/charts/chart40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28.xml" ContentType="application/vnd.openxmlformats-officedocument.drawingml.chart+xml"/>
  <Override PartName="/xl/charts/chart52.xml" ContentType="application/vnd.openxmlformats-officedocument.drawingml.chart+xml"/>
  <Override PartName="/xl/charts/chart51.xml" ContentType="application/vnd.openxmlformats-officedocument.drawingml.chart+xml"/>
  <Override PartName="/xl/charts/chart49.xml" ContentType="application/vnd.openxmlformats-officedocument.drawingml.chart+xml"/>
  <Override PartName="/xl/charts/chart27.xml" ContentType="application/vnd.openxmlformats-officedocument.drawingml.chart+xml"/>
  <Override PartName="/xl/charts/chart50.xml" ContentType="application/vnd.openxmlformats-officedocument.drawingml.chart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charts/chart44.xml" ContentType="application/vnd.openxmlformats-officedocument.drawingml.chart+xml"/>
  <Override PartName="/xl/charts/chart43.xml" ContentType="application/vnd.openxmlformats-officedocument.drawingml.chart+xml"/>
  <Override PartName="/xl/charts/chart42.xml" ContentType="application/vnd.openxmlformats-officedocument.drawingml.chart+xml"/>
  <Override PartName="/xl/charts/chart39.xml" ContentType="application/vnd.openxmlformats-officedocument.drawingml.chart+xml"/>
  <Override PartName="/xl/charts/chart41.xml" ContentType="application/vnd.openxmlformats-officedocument.drawingml.chart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26.xml" ContentType="application/vnd.openxmlformats-officedocument.drawing+xml"/>
  <Override PartName="/xl/drawings/drawing14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_rels/drawing17.xml.rels" ContentType="application/vnd.openxmlformats-package.relationships+xml"/>
  <Override PartName="/xl/drawings/_rels/drawing20.xml.rels" ContentType="application/vnd.openxmlformats-package.relationships+xml"/>
  <Override PartName="/xl/drawings/_rels/drawing19.xml.rels" ContentType="application/vnd.openxmlformats-package.relationships+xml"/>
  <Override PartName="/xl/drawings/_rels/drawing8.xml.rels" ContentType="application/vnd.openxmlformats-package.relationships+xml"/>
  <Override PartName="/xl/drawings/_rels/drawing21.xml.rels" ContentType="application/vnd.openxmlformats-package.relationships+xml"/>
  <Override PartName="/xl/drawings/_rels/drawing24.xml.rels" ContentType="application/vnd.openxmlformats-package.relationships+xml"/>
  <Override PartName="/xl/drawings/_rels/drawing18.xml.rels" ContentType="application/vnd.openxmlformats-package.relationships+xml"/>
  <Override PartName="/xl/drawings/_rels/drawing7.xml.rels" ContentType="application/vnd.openxmlformats-package.relationships+xml"/>
  <Override PartName="/xl/drawings/_rels/drawing9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23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26.xml.rels" ContentType="application/vnd.openxmlformats-package.relationships+xml"/>
  <Override PartName="/xl/drawings/_rels/drawing1.xml.rels" ContentType="application/vnd.openxmlformats-package.relationships+xml"/>
  <Override PartName="/xl/drawings/_rels/drawing25.xml.rels" ContentType="application/vnd.openxmlformats-package.relationships+xml"/>
  <Override PartName="/xl/drawings/_rels/drawing22.xml.rels" ContentType="application/vnd.openxmlformats-package.relationships+xml"/>
  <Override PartName="/xl/drawings/_rels/drawing12.xml.rels" ContentType="application/vnd.openxmlformats-package.relationships+xml"/>
  <Override PartName="/xl/drawings/_rels/drawing2.xml.rels" ContentType="application/vnd.openxmlformats-package.relationships+xml"/>
  <Override PartName="/xl/drawings/drawing21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7"/>
  </bookViews>
  <sheets>
    <sheet name="Ctrl frete FP Maio" sheetId="1" state="hidden" r:id="rId2"/>
    <sheet name="Ctrl frete FT Maio" sheetId="2" state="hidden" r:id="rId3"/>
    <sheet name="Planilha1" sheetId="3" state="hidden" r:id="rId4"/>
    <sheet name="DEPOSITO" sheetId="4" state="visible" r:id="rId5"/>
    <sheet name="SETOR_SANGUE" sheetId="5" state="visible" r:id="rId6"/>
    <sheet name="PRODUTO ACABADO" sheetId="6" state="hidden" r:id="rId7"/>
    <sheet name="PRODUÇÃO" sheetId="7" state="hidden" r:id="rId8"/>
    <sheet name="EXPEDICAO_PA" sheetId="8" state="visible" r:id="rId9"/>
    <sheet name="Planilha7" sheetId="9" state="hidden" r:id="rId10"/>
    <sheet name="Gráfico1" sheetId="10" state="hidden" r:id="rId11"/>
    <sheet name="Gráfico2" sheetId="11" state="hidden" r:id="rId12"/>
    <sheet name="Gráfico3" sheetId="12" state="hidden" r:id="rId13"/>
    <sheet name="CONTROLE LENHA" sheetId="13" state="hidden" r:id="rId14"/>
    <sheet name="ENERGIA ELETRICA" sheetId="14" state="hidden" r:id="rId15"/>
    <sheet name="Plan1" sheetId="15" state="hidden" r:id="rId16"/>
    <sheet name="TANQUE SEBO" sheetId="16" state="hidden" r:id="rId17"/>
    <sheet name="OLEO SATURADO" sheetId="17" state="hidden" r:id="rId18"/>
    <sheet name="COMERCIALIZACAO" sheetId="18" state="hidden" r:id="rId19"/>
    <sheet name="DESVIO" sheetId="19" state="hidden" r:id="rId20"/>
    <sheet name="BATELADAS" sheetId="20" state="hidden" r:id="rId21"/>
    <sheet name="CONTROLE INSUMOS" sheetId="21" state="hidden" r:id="rId22"/>
    <sheet name="COMPARATIVO" sheetId="22" state="hidden" r:id="rId23"/>
    <sheet name="BICARBONATO" sheetId="23" state="hidden" r:id="rId24"/>
    <sheet name="ACIDO FOSFÓRICO" sheetId="24" state="hidden" r:id="rId25"/>
    <sheet name="GRAFICOS PRODUTO" sheetId="25" state="hidden" r:id="rId26"/>
    <sheet name="RASPA DE COURO" sheetId="26" state="hidden" r:id="rId27"/>
    <sheet name="ESTOQUE INSUMOS" sheetId="27" state="hidden" r:id="rId28"/>
    <sheet name="ESTOQUE QUIMICOS X MP" sheetId="28" state="hidden" r:id="rId29"/>
    <sheet name="Planilha6" sheetId="29" state="hidden" r:id="rId30"/>
    <sheet name="Planilha3" sheetId="30" state="hidden" r:id="rId31"/>
    <sheet name="Planilha4" sheetId="31" state="hidden" r:id="rId32"/>
    <sheet name="Planilha5" sheetId="32" state="hidden" r:id="rId33"/>
    <sheet name="Planilha2" sheetId="33" state="hidden" r:id="rId34"/>
    <sheet name="ANTIESPUMANTE" sheetId="34" state="hidden" r:id="rId35"/>
  </sheets>
  <definedNames>
    <definedName function="false" hidden="true" localSheetId="17" name="_xlnm._FilterDatabase" vbProcedure="false">COMERCIALIZACAO!$A$2:$I$2</definedName>
    <definedName function="false" hidden="true" localSheetId="0" name="_xlnm._FilterDatabase" vbProcedure="false">'Ctrl frete FP Maio'!$A$3:$F$154</definedName>
    <definedName function="false" hidden="true" localSheetId="1" name="_xlnm._FilterDatabase" vbProcedure="false">'Ctrl frete FT Maio'!$A$3:$F$60</definedName>
    <definedName function="false" hidden="false" localSheetId="3" name="_xlnm.Print_Area" vbProcedure="false">DEPOSITO!$A$1:$H$276</definedName>
    <definedName function="false" hidden="true" localSheetId="18" name="_xlnm._FilterDatabase" vbProcedure="false">DESVIO!$A$3:$L$142</definedName>
    <definedName function="false" hidden="true" localSheetId="7" name="_xlnm._FilterDatabase" vbProcedure="false">EXPEDICAO_PA!$A$1:$J$208</definedName>
    <definedName function="false" hidden="true" localSheetId="16" name="_xlnm._FilterDatabase" vbProcedure="false">'OLEO SATURADO'!$A$3:$H$3</definedName>
    <definedName function="false" hidden="false" localSheetId="5" name="_xlnm.Print_Area" vbProcedure="false">'PRODUTO ACABADO'!$A$1:$G$851</definedName>
    <definedName function="false" hidden="true" localSheetId="5" name="_xlnm._FilterDatabase" vbProcedure="false">'PRODUTO ACABADO'!$A$3:$G$936</definedName>
    <definedName function="false" hidden="true" localSheetId="4" name="_xlnm._FilterDatabase" vbProcedure="false">SETOR_SANGUE!$A$1:$H$41</definedName>
    <definedName function="false" hidden="false" name="KDF8526_" vbProcedure="false">deposito!#ref!</definedName>
    <definedName function="false" hidden="false" name="NFH_0973" vbProcedure="false">deposito!#ref!</definedName>
    <definedName function="false" hidden="false" localSheetId="3" name="NFH_0093" vbProcedure="false">deposito!#ref!</definedName>
    <definedName function="false" hidden="false" localSheetId="3" name="_xlnm._FilterDatabase" vbProcedure="false">DEPOSITO!$A$1:$H$1054</definedName>
    <definedName function="false" hidden="false" localSheetId="5" name="KDF8526_" vbProcedure="false">'produto acabado'!#ref!</definedName>
    <definedName function="false" hidden="false" localSheetId="5" name="NFH_0093" vbProcedure="false">'produto acabado'!#ref!</definedName>
    <definedName function="false" hidden="false" localSheetId="5" name="NFH_0973" vbProcedure="false">'PRODUTO ACABADO'!$B$6:$B$13</definedName>
    <definedName function="false" hidden="false" localSheetId="6" name="_xlnm._FilterDatabase" vbProcedure="false">produção!#REF!</definedName>
    <definedName function="false" hidden="false" localSheetId="25" name="_xlnm._FilterDatabase" vbProcedure="false">'RASPA DE COURO'!$A$3:$F$3</definedName>
    <definedName function="false" hidden="false" localSheetId="30" name="_xlnm._FilterDatabase" vbProcedure="false">Planilha4!$A$3:$J$127</definedName>
    <definedName function="false" hidden="false" localSheetId="31" name="_xlnm._FilterDatabase" vbProcedure="false">Planilha5!$A$23:$J$23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<sst xmlns="http://schemas.openxmlformats.org/spreadsheetml/2006/main" count="6657" uniqueCount="889">
  <si>
    <t xml:space="preserve">CONTROLE DE FRETE - FROTA TERCEIRO</t>
  </si>
  <si>
    <t xml:space="preserve">Peso</t>
  </si>
  <si>
    <t xml:space="preserve">Quebra</t>
  </si>
  <si>
    <t xml:space="preserve">Valor</t>
  </si>
  <si>
    <t xml:space="preserve">Total</t>
  </si>
  <si>
    <t xml:space="preserve">Valor médio</t>
  </si>
  <si>
    <t xml:space="preserve">Data</t>
  </si>
  <si>
    <t xml:space="preserve">Placa</t>
  </si>
  <si>
    <t xml:space="preserve">Motorista</t>
  </si>
  <si>
    <t xml:space="preserve">Destino</t>
  </si>
  <si>
    <t xml:space="preserve">Km</t>
  </si>
  <si>
    <t xml:space="preserve">Produto</t>
  </si>
  <si>
    <t xml:space="preserve">Pago</t>
  </si>
  <si>
    <t xml:space="preserve">Recebido</t>
  </si>
  <si>
    <t xml:space="preserve">Transporte</t>
  </si>
  <si>
    <t xml:space="preserve">Frete/ton</t>
  </si>
  <si>
    <t xml:space="preserve">Frete/km</t>
  </si>
  <si>
    <t xml:space="preserve">Frete</t>
  </si>
  <si>
    <t xml:space="preserve">Ton</t>
  </si>
  <si>
    <t xml:space="preserve">ATO 9762</t>
  </si>
  <si>
    <t xml:space="preserve">VALDIR</t>
  </si>
  <si>
    <t xml:space="preserve">BRF JATAÍ</t>
  </si>
  <si>
    <t xml:space="preserve">F. DE PENA</t>
  </si>
  <si>
    <t xml:space="preserve">OBD 3869</t>
  </si>
  <si>
    <t xml:space="preserve">FLAVIO</t>
  </si>
  <si>
    <t xml:space="preserve">OBH 2206</t>
  </si>
  <si>
    <t xml:space="preserve">RODNEY</t>
  </si>
  <si>
    <t xml:space="preserve">JBS CUIABA</t>
  </si>
  <si>
    <t xml:space="preserve">OSSO</t>
  </si>
  <si>
    <t xml:space="preserve">KBX 7153</t>
  </si>
  <si>
    <t xml:space="preserve">MANOEL</t>
  </si>
  <si>
    <t xml:space="preserve">BRF CUIABA</t>
  </si>
  <si>
    <t xml:space="preserve">NJK 2300</t>
  </si>
  <si>
    <t xml:space="preserve">EURIPEDES</t>
  </si>
  <si>
    <t xml:space="preserve">JZW 3313</t>
  </si>
  <si>
    <t xml:space="preserve">MARIO</t>
  </si>
  <si>
    <t xml:space="preserve">BARRIGADA</t>
  </si>
  <si>
    <t xml:space="preserve">HXJ 8973</t>
  </si>
  <si>
    <t xml:space="preserve">VALTER</t>
  </si>
  <si>
    <t xml:space="preserve">NFH 0973</t>
  </si>
  <si>
    <t xml:space="preserve">SERGIO</t>
  </si>
  <si>
    <t xml:space="preserve">ROTA X</t>
  </si>
  <si>
    <t xml:space="preserve">MUXIBA</t>
  </si>
  <si>
    <t xml:space="preserve">KBX 7113</t>
  </si>
  <si>
    <t xml:space="preserve">SILVIO</t>
  </si>
  <si>
    <t xml:space="preserve">FILIAL 13</t>
  </si>
  <si>
    <t xml:space="preserve">TORTA AP</t>
  </si>
  <si>
    <t xml:space="preserve">KBY 0247</t>
  </si>
  <si>
    <t xml:space="preserve">LEONIL</t>
  </si>
  <si>
    <t xml:space="preserve">FRICAL</t>
  </si>
  <si>
    <t xml:space="preserve">SANGUE</t>
  </si>
  <si>
    <t xml:space="preserve">OBD 3949</t>
  </si>
  <si>
    <t xml:space="preserve">ALEXON</t>
  </si>
  <si>
    <t xml:space="preserve">TORTA BP</t>
  </si>
  <si>
    <t xml:space="preserve">NJK 2470</t>
  </si>
  <si>
    <t xml:space="preserve">GUIMAR</t>
  </si>
  <si>
    <t xml:space="preserve">BRF N.MUTUM</t>
  </si>
  <si>
    <t xml:space="preserve">VISCERAS FRANGO</t>
  </si>
  <si>
    <t xml:space="preserve">ROTA Y</t>
  </si>
  <si>
    <t xml:space="preserve">ROTA </t>
  </si>
  <si>
    <t xml:space="preserve">OSSO / MUXIBA</t>
  </si>
  <si>
    <t xml:space="preserve">NJL 8341</t>
  </si>
  <si>
    <t xml:space="preserve">ROTA</t>
  </si>
  <si>
    <t xml:space="preserve">NPK 4836</t>
  </si>
  <si>
    <t xml:space="preserve">JOSÉ</t>
  </si>
  <si>
    <t xml:space="preserve">OBD 9059</t>
  </si>
  <si>
    <t xml:space="preserve">IVO</t>
  </si>
  <si>
    <t xml:space="preserve">TORTA</t>
  </si>
  <si>
    <t xml:space="preserve">HUH 9348</t>
  </si>
  <si>
    <t xml:space="preserve">JOEL</t>
  </si>
  <si>
    <t xml:space="preserve">OBD 4139</t>
  </si>
  <si>
    <t xml:space="preserve">VALMIR</t>
  </si>
  <si>
    <t xml:space="preserve">MARCIO</t>
  </si>
  <si>
    <t xml:space="preserve">NFH 0093</t>
  </si>
  <si>
    <t xml:space="preserve">DIEGO</t>
  </si>
  <si>
    <t xml:space="preserve">OBQ 4732</t>
  </si>
  <si>
    <t xml:space="preserve">BETO</t>
  </si>
  <si>
    <t xml:space="preserve">SÃO CARLOS</t>
  </si>
  <si>
    <t xml:space="preserve">F. DE CARNE</t>
  </si>
  <si>
    <t xml:space="preserve">HXJ 8934</t>
  </si>
  <si>
    <t xml:space="preserve">WALTER</t>
  </si>
  <si>
    <t xml:space="preserve">OBQ 8869</t>
  </si>
  <si>
    <t xml:space="preserve">KDF 8526</t>
  </si>
  <si>
    <t xml:space="preserve">BARRA BUGRE</t>
  </si>
  <si>
    <t xml:space="preserve">ASSIL</t>
  </si>
  <si>
    <t xml:space="preserve">REPASSE</t>
  </si>
  <si>
    <t xml:space="preserve">SEBO JALES</t>
  </si>
  <si>
    <t xml:space="preserve">KET 7305</t>
  </si>
  <si>
    <t xml:space="preserve">ANDRE</t>
  </si>
  <si>
    <t xml:space="preserve">OBD 8869</t>
  </si>
  <si>
    <t xml:space="preserve">FARINHETA</t>
  </si>
  <si>
    <t xml:space="preserve">JULIANO</t>
  </si>
  <si>
    <t xml:space="preserve">COMPLEMENTO DE ROTA</t>
  </si>
  <si>
    <t xml:space="preserve">SADIA</t>
  </si>
  <si>
    <t xml:space="preserve">HXJ 8894</t>
  </si>
  <si>
    <t xml:space="preserve">OBD 9869</t>
  </si>
  <si>
    <t xml:space="preserve">JACIARA</t>
  </si>
  <si>
    <t xml:space="preserve">PELO DE FRANGO</t>
  </si>
  <si>
    <t xml:space="preserve">VB JACIARA</t>
  </si>
  <si>
    <t xml:space="preserve">OBO 4712</t>
  </si>
  <si>
    <t xml:space="preserve">WAGNER</t>
  </si>
  <si>
    <t xml:space="preserve">SEBO</t>
  </si>
  <si>
    <t xml:space="preserve">Rg.01 Controle de bordo frota - 1º Edição 05-2014</t>
  </si>
  <si>
    <t xml:space="preserve">JYF 3654</t>
  </si>
  <si>
    <t xml:space="preserve">ARLEN</t>
  </si>
  <si>
    <t xml:space="preserve">VIPOSA</t>
  </si>
  <si>
    <t xml:space="preserve">CARNAÇA</t>
  </si>
  <si>
    <t xml:space="preserve">GMH 4669</t>
  </si>
  <si>
    <t xml:space="preserve">SEBASTIÃO</t>
  </si>
  <si>
    <t xml:space="preserve">BLM 8858</t>
  </si>
  <si>
    <t xml:space="preserve">GEOVANE</t>
  </si>
  <si>
    <t xml:space="preserve">MFL 8172</t>
  </si>
  <si>
    <t xml:space="preserve">SERAFIM</t>
  </si>
  <si>
    <t xml:space="preserve">PELE FRANGO</t>
  </si>
  <si>
    <t xml:space="preserve">GLF 3383</t>
  </si>
  <si>
    <t xml:space="preserve">CLAUDINEI</t>
  </si>
  <si>
    <t xml:space="preserve">JBS 4 MARCOS</t>
  </si>
  <si>
    <t xml:space="preserve">GUF 2634</t>
  </si>
  <si>
    <t xml:space="preserve">DEUSCARLOS</t>
  </si>
  <si>
    <t xml:space="preserve">JYR 6047</t>
  </si>
  <si>
    <t xml:space="preserve">VALDEMAR</t>
  </si>
  <si>
    <t xml:space="preserve">GNE 9051</t>
  </si>
  <si>
    <t xml:space="preserve">JAIR</t>
  </si>
  <si>
    <t xml:space="preserve">JMY 5920</t>
  </si>
  <si>
    <t xml:space="preserve">ANTONIO</t>
  </si>
  <si>
    <t xml:space="preserve">GNH 4669</t>
  </si>
  <si>
    <t xml:space="preserve">JCZ 7097</t>
  </si>
  <si>
    <t xml:space="preserve">DANIEL</t>
  </si>
  <si>
    <t xml:space="preserve">GUF 3383</t>
  </si>
  <si>
    <t xml:space="preserve">FLÁVIO</t>
  </si>
  <si>
    <t xml:space="preserve">Lote</t>
  </si>
  <si>
    <t xml:space="preserve">Fornecedor</t>
  </si>
  <si>
    <t xml:space="preserve">Hora chegada</t>
  </si>
  <si>
    <t xml:space="preserve">Hora descarregada</t>
  </si>
  <si>
    <t xml:space="preserve">Peso Recebido</t>
  </si>
  <si>
    <t xml:space="preserve">MFT4760/S</t>
  </si>
  <si>
    <t xml:space="preserve">0601</t>
  </si>
  <si>
    <t xml:space="preserve">MARFRIG VG</t>
  </si>
  <si>
    <t xml:space="preserve">JZD6472/S</t>
  </si>
  <si>
    <t xml:space="preserve">OAT2116/S</t>
  </si>
  <si>
    <t xml:space="preserve">KAI0638</t>
  </si>
  <si>
    <t xml:space="preserve">KAN3429</t>
  </si>
  <si>
    <t xml:space="preserve">APARAS</t>
  </si>
  <si>
    <t xml:space="preserve">JYG8E87/S</t>
  </si>
  <si>
    <t xml:space="preserve">JZK9A73/S</t>
  </si>
  <si>
    <t xml:space="preserve">LVD3960/S</t>
  </si>
  <si>
    <t xml:space="preserve">JBS/PEDRA PRETA</t>
  </si>
  <si>
    <t xml:space="preserve">RAT4C02</t>
  </si>
  <si>
    <t xml:space="preserve">PRAÇA</t>
  </si>
  <si>
    <t xml:space="preserve">NJS9820</t>
  </si>
  <si>
    <t xml:space="preserve">BXI2541</t>
  </si>
  <si>
    <t xml:space="preserve">PANTANAL</t>
  </si>
  <si>
    <t xml:space="preserve">JZG8I55</t>
  </si>
  <si>
    <t xml:space="preserve">QBM8722</t>
  </si>
  <si>
    <t xml:space="preserve">JYG7892</t>
  </si>
  <si>
    <t xml:space="preserve">KAK1468</t>
  </si>
  <si>
    <t xml:space="preserve">NFU6G42</t>
  </si>
  <si>
    <t xml:space="preserve">MFT4760</t>
  </si>
  <si>
    <t xml:space="preserve">HSC9107</t>
  </si>
  <si>
    <t xml:space="preserve">PRAÇA TERCEIROS</t>
  </si>
  <si>
    <t xml:space="preserve">JZR7795</t>
  </si>
  <si>
    <t xml:space="preserve">JJZ0468</t>
  </si>
  <si>
    <t xml:space="preserve">BWJ7127</t>
  </si>
  <si>
    <t xml:space="preserve">QCC0471</t>
  </si>
  <si>
    <t xml:space="preserve"> GLF3383</t>
  </si>
  <si>
    <t xml:space="preserve">RAT4C22</t>
  </si>
  <si>
    <t xml:space="preserve">RAT4B02</t>
  </si>
  <si>
    <t xml:space="preserve">JJB3083</t>
  </si>
  <si>
    <t xml:space="preserve">OAT2116</t>
  </si>
  <si>
    <t xml:space="preserve">JOU8608</t>
  </si>
  <si>
    <t xml:space="preserve">JYN6919</t>
  </si>
  <si>
    <t xml:space="preserve">0602</t>
  </si>
  <si>
    <t xml:space="preserve">TOTAL MÊS</t>
  </si>
  <si>
    <t xml:space="preserve">OBD9059/S</t>
  </si>
  <si>
    <t xml:space="preserve">JMY5920/S</t>
  </si>
  <si>
    <t xml:space="preserve">RAS1C53/S</t>
  </si>
  <si>
    <t xml:space="preserve">QBM8722/S</t>
  </si>
  <si>
    <t xml:space="preserve">NPK4836/S</t>
  </si>
  <si>
    <t xml:space="preserve">0652</t>
  </si>
  <si>
    <t xml:space="preserve">NFU6G42/S</t>
  </si>
  <si>
    <t xml:space="preserve">MARFRIG VARZEA GRANDE</t>
  </si>
  <si>
    <t xml:space="preserve">OLEO PRAÇA</t>
  </si>
  <si>
    <t xml:space="preserve">JBS PONTES E LACERDA</t>
  </si>
  <si>
    <t xml:space="preserve">JJZ0468/S</t>
  </si>
  <si>
    <t xml:space="preserve">ECM3151</t>
  </si>
  <si>
    <t xml:space="preserve">QBA8074</t>
  </si>
  <si>
    <t xml:space="preserve">JZK9A73</t>
  </si>
  <si>
    <t xml:space="preserve">QBA8054/S</t>
  </si>
  <si>
    <t xml:space="preserve">OAT2I16</t>
  </si>
  <si>
    <t xml:space="preserve">JZD6472</t>
  </si>
  <si>
    <t xml:space="preserve">OBH2206</t>
  </si>
  <si>
    <t xml:space="preserve">OBD3949/S</t>
  </si>
  <si>
    <t xml:space="preserve">RAS1C53 </t>
  </si>
  <si>
    <t xml:space="preserve">OAT2I16/S</t>
  </si>
  <si>
    <t xml:space="preserve">0603</t>
  </si>
  <si>
    <t xml:space="preserve">RAT4C22/S</t>
  </si>
  <si>
    <t xml:space="preserve">JZG8I55/S</t>
  </si>
  <si>
    <t xml:space="preserve">JZR7795/S</t>
  </si>
  <si>
    <t xml:space="preserve">GKK9H83</t>
  </si>
  <si>
    <t xml:space="preserve">QBA8054</t>
  </si>
  <si>
    <t xml:space="preserve">MTF4760</t>
  </si>
  <si>
    <t xml:space="preserve">OBD4139</t>
  </si>
  <si>
    <t xml:space="preserve">JZE2019</t>
  </si>
  <si>
    <t xml:space="preserve">JMY5920 </t>
  </si>
  <si>
    <t xml:space="preserve">JZR7H95</t>
  </si>
  <si>
    <t xml:space="preserve">HSC9B07</t>
  </si>
  <si>
    <t xml:space="preserve">JYG8E87 </t>
  </si>
  <si>
    <t xml:space="preserve">IBC7963</t>
  </si>
  <si>
    <t xml:space="preserve">GKM0C94</t>
  </si>
  <si>
    <t xml:space="preserve">RAS1C53</t>
  </si>
  <si>
    <t xml:space="preserve">OBD9059 </t>
  </si>
  <si>
    <t xml:space="preserve">0604</t>
  </si>
  <si>
    <t xml:space="preserve">MFT4H60</t>
  </si>
  <si>
    <t xml:space="preserve">JYG8E87</t>
  </si>
  <si>
    <t xml:space="preserve">IMC0627</t>
  </si>
  <si>
    <t xml:space="preserve">SLOVINSKI</t>
  </si>
  <si>
    <t xml:space="preserve">AVES</t>
  </si>
  <si>
    <t xml:space="preserve">NPK4836</t>
  </si>
  <si>
    <t xml:space="preserve">OBD9059</t>
  </si>
  <si>
    <t xml:space="preserve">OBD3949</t>
  </si>
  <si>
    <t xml:space="preserve">OBD3869</t>
  </si>
  <si>
    <t xml:space="preserve">0606</t>
  </si>
  <si>
    <t xml:space="preserve">GLF3383</t>
  </si>
  <si>
    <t xml:space="preserve">GKM0294</t>
  </si>
  <si>
    <t xml:space="preserve">KAI0638/S</t>
  </si>
  <si>
    <t xml:space="preserve">0607</t>
  </si>
  <si>
    <t xml:space="preserve">JYG7892/S</t>
  </si>
  <si>
    <t xml:space="preserve">OBD4139/S</t>
  </si>
  <si>
    <t xml:space="preserve">JZG8155</t>
  </si>
  <si>
    <t xml:space="preserve">KTY8871</t>
  </si>
  <si>
    <t xml:space="preserve">KNG1488</t>
  </si>
  <si>
    <t xml:space="preserve">OBD3949 </t>
  </si>
  <si>
    <t xml:space="preserve">0608</t>
  </si>
  <si>
    <t xml:space="preserve">JZG8155/S</t>
  </si>
  <si>
    <t xml:space="preserve">NJL8341/S</t>
  </si>
  <si>
    <t xml:space="preserve">OBD4B39/S</t>
  </si>
  <si>
    <t xml:space="preserve">KAK1468/S</t>
  </si>
  <si>
    <t xml:space="preserve">NJS9820/S</t>
  </si>
  <si>
    <t xml:space="preserve">JZR7796</t>
  </si>
  <si>
    <t xml:space="preserve">0609</t>
  </si>
  <si>
    <t xml:space="preserve">JYB2538</t>
  </si>
  <si>
    <t xml:space="preserve">RAT4C22/ S</t>
  </si>
  <si>
    <t xml:space="preserve">0610</t>
  </si>
  <si>
    <t xml:space="preserve">RAT4B02/ S</t>
  </si>
  <si>
    <t xml:space="preserve">KTY8971</t>
  </si>
  <si>
    <t xml:space="preserve">NJL8341</t>
  </si>
  <si>
    <t xml:space="preserve">LVD3960</t>
  </si>
  <si>
    <t xml:space="preserve">GLH3057</t>
  </si>
  <si>
    <t xml:space="preserve">0611</t>
  </si>
  <si>
    <t xml:space="preserve">GLF3383/S</t>
  </si>
  <si>
    <t xml:space="preserve">0612</t>
  </si>
  <si>
    <t xml:space="preserve">0613</t>
  </si>
  <si>
    <t xml:space="preserve">OB3949</t>
  </si>
  <si>
    <t xml:space="preserve">JJZ0668</t>
  </si>
  <si>
    <t xml:space="preserve">0614</t>
  </si>
  <si>
    <t xml:space="preserve">0615</t>
  </si>
  <si>
    <t xml:space="preserve">HORA CHEGADA</t>
  </si>
  <si>
    <t xml:space="preserve">HORA DESCARREGADA</t>
  </si>
  <si>
    <t xml:space="preserve">JYI4978</t>
  </si>
  <si>
    <t xml:space="preserve">KDF8526</t>
  </si>
  <si>
    <t xml:space="preserve">KET7305</t>
  </si>
  <si>
    <t xml:space="preserve">AHA9477</t>
  </si>
  <si>
    <t xml:space="preserve">CONTROLE DE SAIDA - PRODUTO ACABADO</t>
  </si>
  <si>
    <t xml:space="preserve">SAIDA DE PRODUTO ACABADO POR DESTINO</t>
  </si>
  <si>
    <t xml:space="preserve">SAIDA DE PRODUTO ACABADO POR PRODUTO</t>
  </si>
  <si>
    <t xml:space="preserve">HORA SAIDA</t>
  </si>
  <si>
    <t xml:space="preserve">Peso </t>
  </si>
  <si>
    <t xml:space="preserve">DATA</t>
  </si>
  <si>
    <t xml:space="preserve">TRANSF. FILIAL</t>
  </si>
  <si>
    <t xml:space="preserve">COMIGO</t>
  </si>
  <si>
    <t xml:space="preserve">EL GOLLI</t>
  </si>
  <si>
    <t xml:space="preserve">BRASMIX</t>
  </si>
  <si>
    <t xml:space="preserve">BOI VERDE</t>
  </si>
  <si>
    <t xml:space="preserve">A&amp;R</t>
  </si>
  <si>
    <t xml:space="preserve">OLHOS VERDES</t>
  </si>
  <si>
    <t xml:space="preserve">AMPARO</t>
  </si>
  <si>
    <t xml:space="preserve">RAGUIFE</t>
  </si>
  <si>
    <t xml:space="preserve">NUTRINOP</t>
  </si>
  <si>
    <t xml:space="preserve">NUTRITEC</t>
  </si>
  <si>
    <t xml:space="preserve">MULTIOLEOS</t>
  </si>
  <si>
    <t xml:space="preserve">NUTRIVIL</t>
  </si>
  <si>
    <t xml:space="preserve">COPERGIM</t>
  </si>
  <si>
    <t xml:space="preserve">ROMAVIVA</t>
  </si>
  <si>
    <t xml:space="preserve">BOM FUTURO</t>
  </si>
  <si>
    <t xml:space="preserve">GRANJA MANTIQUEIRA</t>
  </si>
  <si>
    <t xml:space="preserve">TOTAL DIA</t>
  </si>
  <si>
    <t xml:space="preserve">BIG BAGS</t>
  </si>
  <si>
    <t xml:space="preserve">FCO</t>
  </si>
  <si>
    <t xml:space="preserve">BORRA</t>
  </si>
  <si>
    <t xml:space="preserve">HRS8127</t>
  </si>
  <si>
    <t xml:space="preserve">0831</t>
  </si>
  <si>
    <t xml:space="preserve">RDW5C83</t>
  </si>
  <si>
    <t xml:space="preserve">GAT3J93</t>
  </si>
  <si>
    <t xml:space="preserve">ATO9762</t>
  </si>
  <si>
    <t xml:space="preserve">IQT0214</t>
  </si>
  <si>
    <t xml:space="preserve">AKX2048</t>
  </si>
  <si>
    <t xml:space="preserve">MCE1191</t>
  </si>
  <si>
    <t xml:space="preserve">0901</t>
  </si>
  <si>
    <t xml:space="preserve">DAO4823</t>
  </si>
  <si>
    <t xml:space="preserve">AID0A75</t>
  </si>
  <si>
    <t xml:space="preserve">MKU7G46</t>
  </si>
  <si>
    <t xml:space="preserve">BYC1181</t>
  </si>
  <si>
    <t xml:space="preserve">KCO5642</t>
  </si>
  <si>
    <t xml:space="preserve">EJV5325</t>
  </si>
  <si>
    <t xml:space="preserve">IOE7J64</t>
  </si>
  <si>
    <t xml:space="preserve">0902</t>
  </si>
  <si>
    <t xml:space="preserve">NRM8166</t>
  </si>
  <si>
    <t xml:space="preserve">CUD9288</t>
  </si>
  <si>
    <t xml:space="preserve">IXK8403</t>
  </si>
  <si>
    <t xml:space="preserve">AGROZACCA</t>
  </si>
  <si>
    <t xml:space="preserve">CCN4G28</t>
  </si>
  <si>
    <t xml:space="preserve">OGW2071</t>
  </si>
  <si>
    <t xml:space="preserve">0903</t>
  </si>
  <si>
    <t xml:space="preserve">CZB8021</t>
  </si>
  <si>
    <t xml:space="preserve">QJZ9012</t>
  </si>
  <si>
    <t xml:space="preserve">JZC2341</t>
  </si>
  <si>
    <t xml:space="preserve">0904</t>
  </si>
  <si>
    <t xml:space="preserve">DPB1480</t>
  </si>
  <si>
    <t xml:space="preserve">MOGIANA</t>
  </si>
  <si>
    <t xml:space="preserve">OBD0729</t>
  </si>
  <si>
    <t xml:space="preserve">0905</t>
  </si>
  <si>
    <t xml:space="preserve">MDS9940</t>
  </si>
  <si>
    <t xml:space="preserve">0907</t>
  </si>
  <si>
    <t xml:space="preserve">LXE8360</t>
  </si>
  <si>
    <t xml:space="preserve">ABZ7649</t>
  </si>
  <si>
    <t xml:space="preserve">FRANK</t>
  </si>
  <si>
    <t xml:space="preserve">OBI4649</t>
  </si>
  <si>
    <t xml:space="preserve">AVZ4518</t>
  </si>
  <si>
    <t xml:space="preserve">EXPEDIÇÃO </t>
  </si>
  <si>
    <t xml:space="preserve">JZW3313</t>
  </si>
  <si>
    <t xml:space="preserve">CPJ1D49</t>
  </si>
  <si>
    <t xml:space="preserve">0908</t>
  </si>
  <si>
    <t xml:space="preserve">PBB3274</t>
  </si>
  <si>
    <t xml:space="preserve">NPK5948</t>
  </si>
  <si>
    <t xml:space="preserve">0909</t>
  </si>
  <si>
    <t xml:space="preserve">IFH2G24</t>
  </si>
  <si>
    <t xml:space="preserve">BUS6142</t>
  </si>
  <si>
    <t xml:space="preserve">NJK6590</t>
  </si>
  <si>
    <t xml:space="preserve">NCS2626</t>
  </si>
  <si>
    <t xml:space="preserve">KAT0663</t>
  </si>
  <si>
    <t xml:space="preserve">JZQ8394</t>
  </si>
  <si>
    <t xml:space="preserve">0910</t>
  </si>
  <si>
    <t xml:space="preserve">JCZ3J44</t>
  </si>
  <si>
    <t xml:space="preserve">EWJ9275</t>
  </si>
  <si>
    <t xml:space="preserve">0911</t>
  </si>
  <si>
    <t xml:space="preserve">NPG9158</t>
  </si>
  <si>
    <t xml:space="preserve">AOE6H79</t>
  </si>
  <si>
    <t xml:space="preserve">NVS9860</t>
  </si>
  <si>
    <t xml:space="preserve">0912</t>
  </si>
  <si>
    <t xml:space="preserve">CUD7943</t>
  </si>
  <si>
    <t xml:space="preserve">DBB1172</t>
  </si>
  <si>
    <t xml:space="preserve">HIPALA</t>
  </si>
  <si>
    <t xml:space="preserve">SEB0</t>
  </si>
  <si>
    <t xml:space="preserve">FCO  45%</t>
  </si>
  <si>
    <t xml:space="preserve">FCO 50%</t>
  </si>
  <si>
    <t xml:space="preserve">COMERCIALIZAÇÃO</t>
  </si>
  <si>
    <t xml:space="preserve">0914</t>
  </si>
  <si>
    <t xml:space="preserve">PUF2185</t>
  </si>
  <si>
    <t xml:space="preserve">FAL5269</t>
  </si>
  <si>
    <t xml:space="preserve">MFW9197</t>
  </si>
  <si>
    <t xml:space="preserve">KET7306</t>
  </si>
  <si>
    <t xml:space="preserve">0915</t>
  </si>
  <si>
    <t xml:space="preserve">ART0749</t>
  </si>
  <si>
    <t xml:space="preserve">BWE5778</t>
  </si>
  <si>
    <t xml:space="preserve">ATN5500</t>
  </si>
  <si>
    <t xml:space="preserve">AEX8651</t>
  </si>
  <si>
    <t xml:space="preserve">0916</t>
  </si>
  <si>
    <t xml:space="preserve">ITL9157</t>
  </si>
  <si>
    <t xml:space="preserve">QWY8H00</t>
  </si>
  <si>
    <t xml:space="preserve">HIJ7338</t>
  </si>
  <si>
    <t xml:space="preserve">BTO0577</t>
  </si>
  <si>
    <t xml:space="preserve">LMJ9786</t>
  </si>
  <si>
    <t xml:space="preserve">MAR LTDA</t>
  </si>
  <si>
    <t xml:space="preserve">0917</t>
  </si>
  <si>
    <t xml:space="preserve">OAP7771</t>
  </si>
  <si>
    <t xml:space="preserve">FYN6J87</t>
  </si>
  <si>
    <t xml:space="preserve">MLU5884</t>
  </si>
  <si>
    <t xml:space="preserve">AJA4913</t>
  </si>
  <si>
    <t xml:space="preserve">NFH4J25</t>
  </si>
  <si>
    <t xml:space="preserve">GXH4083</t>
  </si>
  <si>
    <t xml:space="preserve">HOR0011</t>
  </si>
  <si>
    <t xml:space="preserve">0918</t>
  </si>
  <si>
    <t xml:space="preserve">FQC6426</t>
  </si>
  <si>
    <t xml:space="preserve">MFP9829</t>
  </si>
  <si>
    <t xml:space="preserve">ILW1514</t>
  </si>
  <si>
    <t xml:space="preserve">MKN5664</t>
  </si>
  <si>
    <t xml:space="preserve">0919</t>
  </si>
  <si>
    <t xml:space="preserve">OAZ6739</t>
  </si>
  <si>
    <t xml:space="preserve">GAT6662</t>
  </si>
  <si>
    <t xml:space="preserve">IJB0631</t>
  </si>
  <si>
    <t xml:space="preserve">0920</t>
  </si>
  <si>
    <t xml:space="preserve">MJL3757</t>
  </si>
  <si>
    <t xml:space="preserve">HXJ8934</t>
  </si>
  <si>
    <t xml:space="preserve">BINATURAL</t>
  </si>
  <si>
    <t xml:space="preserve">BCI0670</t>
  </si>
  <si>
    <t xml:space="preserve">KBL0337</t>
  </si>
  <si>
    <t xml:space="preserve">0923</t>
  </si>
  <si>
    <t xml:space="preserve">AGUARD. NF-E</t>
  </si>
  <si>
    <t xml:space="preserve">QJW7902</t>
  </si>
  <si>
    <t xml:space="preserve">MKG4244</t>
  </si>
  <si>
    <t xml:space="preserve">GAT5335</t>
  </si>
  <si>
    <t xml:space="preserve">GHZ0624</t>
  </si>
  <si>
    <t xml:space="preserve">QII1542</t>
  </si>
  <si>
    <t xml:space="preserve">FXP9649</t>
  </si>
  <si>
    <t xml:space="preserve">QBM3351</t>
  </si>
  <si>
    <t xml:space="preserve">NJA1317</t>
  </si>
  <si>
    <t xml:space="preserve">IZYC13</t>
  </si>
  <si>
    <t xml:space="preserve">QBJ9646</t>
  </si>
  <si>
    <t xml:space="preserve">0924</t>
  </si>
  <si>
    <t xml:space="preserve">NJS2653</t>
  </si>
  <si>
    <t xml:space="preserve">QBX3479</t>
  </si>
  <si>
    <t xml:space="preserve">QCB7168</t>
  </si>
  <si>
    <t xml:space="preserve">OVD5649</t>
  </si>
  <si>
    <t xml:space="preserve">IGH5395</t>
  </si>
  <si>
    <t xml:space="preserve">GAT4554</t>
  </si>
  <si>
    <t xml:space="preserve">0925</t>
  </si>
  <si>
    <t xml:space="preserve">IPX7061</t>
  </si>
  <si>
    <t xml:space="preserve">QCO5631</t>
  </si>
  <si>
    <t xml:space="preserve">OYV5867</t>
  </si>
  <si>
    <t xml:space="preserve">NUD1130</t>
  </si>
  <si>
    <t xml:space="preserve">TORTA DE VICERAS DE FRANGO</t>
  </si>
  <si>
    <t xml:space="preserve">TORTA DE ALTA</t>
  </si>
  <si>
    <t xml:space="preserve">FARINHA DE CARNE</t>
  </si>
  <si>
    <t xml:space="preserve">FARINHETA 60% A GRANEL</t>
  </si>
  <si>
    <t xml:space="preserve">SEBO COMERCIALIZAÇÃO</t>
  </si>
  <si>
    <t xml:space="preserve">ESTOQUE</t>
  </si>
  <si>
    <t xml:space="preserve">NF</t>
  </si>
  <si>
    <t xml:space="preserve">FORNECEDOR</t>
  </si>
  <si>
    <t xml:space="preserve">PRODUÇÃO</t>
  </si>
  <si>
    <t xml:space="preserve">SALDO</t>
  </si>
  <si>
    <t xml:space="preserve">SAIDA</t>
  </si>
  <si>
    <t xml:space="preserve">ENTRADA</t>
  </si>
  <si>
    <t xml:space="preserve">TOTAL</t>
  </si>
  <si>
    <t xml:space="preserve">LOTE</t>
  </si>
  <si>
    <t xml:space="preserve">MOTORISTA</t>
  </si>
  <si>
    <t xml:space="preserve">CLIENTE_DESTINO</t>
  </si>
  <si>
    <t xml:space="preserve">Carregamento</t>
  </si>
  <si>
    <t xml:space="preserve">N° TICKET</t>
  </si>
  <si>
    <t xml:space="preserve">PESO</t>
  </si>
  <si>
    <t xml:space="preserve">ODIL BENTO </t>
  </si>
  <si>
    <t xml:space="preserve">FILIAL</t>
  </si>
  <si>
    <t xml:space="preserve">A GRANEL</t>
  </si>
  <si>
    <t xml:space="preserve">ATZ1562</t>
  </si>
  <si>
    <t xml:space="preserve">ELSON DE LIMA</t>
  </si>
  <si>
    <t xml:space="preserve">BIG BAG</t>
  </si>
  <si>
    <t xml:space="preserve">NRW8020</t>
  </si>
  <si>
    <t xml:space="preserve">LUISVALDO FERREIRA</t>
  </si>
  <si>
    <t xml:space="preserve">JOSE CLAUDIO</t>
  </si>
  <si>
    <t xml:space="preserve">FARINHA ESPECIAL</t>
  </si>
  <si>
    <t xml:space="preserve">NJK6830</t>
  </si>
  <si>
    <t xml:space="preserve">JOEL TEIXEIRA</t>
  </si>
  <si>
    <t xml:space="preserve">QAB2595</t>
  </si>
  <si>
    <t xml:space="preserve">EDUARDO RODRIGUES</t>
  </si>
  <si>
    <t xml:space="preserve">HTF1080</t>
  </si>
  <si>
    <t xml:space="preserve">JOADIR SANTOS</t>
  </si>
  <si>
    <t xml:space="preserve">QHK0H86</t>
  </si>
  <si>
    <t xml:space="preserve">ELESSANDRO SPARDIM</t>
  </si>
  <si>
    <t xml:space="preserve">NRU8180</t>
  </si>
  <si>
    <t xml:space="preserve">MAKSANDER ALMEIDA</t>
  </si>
  <si>
    <t xml:space="preserve">CARLOS ROBERTO</t>
  </si>
  <si>
    <t xml:space="preserve">ATO6BRA</t>
  </si>
  <si>
    <t xml:space="preserve">ATO4BRA</t>
  </si>
  <si>
    <t xml:space="preserve">NRV8150</t>
  </si>
  <si>
    <t xml:space="preserve">JEFFREY RODRIGUES</t>
  </si>
  <si>
    <t xml:space="preserve">FARINHA DE SANGUE</t>
  </si>
  <si>
    <t xml:space="preserve">ATO5BRA</t>
  </si>
  <si>
    <t xml:space="preserve">RODRIGO CESAR</t>
  </si>
  <si>
    <t xml:space="preserve">HTE3837</t>
  </si>
  <si>
    <t xml:space="preserve">NIVALDO MARQUES</t>
  </si>
  <si>
    <t xml:space="preserve">OOM4917</t>
  </si>
  <si>
    <t xml:space="preserve">ANTONIO FIALHO</t>
  </si>
  <si>
    <t xml:space="preserve">FPB0J49</t>
  </si>
  <si>
    <t xml:space="preserve">JAIME CLAUDIO</t>
  </si>
  <si>
    <t xml:space="preserve">RAV8F91</t>
  </si>
  <si>
    <t xml:space="preserve">EURIDES CRISOSTOMO</t>
  </si>
  <si>
    <t xml:space="preserve">ZENILTO CARVALHO</t>
  </si>
  <si>
    <t xml:space="preserve">BWO8782</t>
  </si>
  <si>
    <t xml:space="preserve">BENEDITO RODRIGUES</t>
  </si>
  <si>
    <t xml:space="preserve">ANJ9601</t>
  </si>
  <si>
    <t xml:space="preserve">WASHINGTON APARECIDO</t>
  </si>
  <si>
    <t xml:space="preserve">ATO7BRA</t>
  </si>
  <si>
    <t xml:space="preserve">BDV6E87</t>
  </si>
  <si>
    <t xml:space="preserve">ORISBETI MENDES</t>
  </si>
  <si>
    <t xml:space="preserve">ECT3235</t>
  </si>
  <si>
    <t xml:space="preserve">PEDRO FARIAS</t>
  </si>
  <si>
    <t xml:space="preserve">ANTINIO CARLOS</t>
  </si>
  <si>
    <t xml:space="preserve">DAH2690</t>
  </si>
  <si>
    <t xml:space="preserve">ANDERSON ERNESTO</t>
  </si>
  <si>
    <t xml:space="preserve">RAV8F81</t>
  </si>
  <si>
    <t xml:space="preserve">GUIMAR PEREIRA</t>
  </si>
  <si>
    <t xml:space="preserve">QAB2296</t>
  </si>
  <si>
    <t xml:space="preserve">JULIANO BENEDITO</t>
  </si>
  <si>
    <t xml:space="preserve">BDK3F15</t>
  </si>
  <si>
    <t xml:space="preserve">PAULO CESAR</t>
  </si>
  <si>
    <t xml:space="preserve">QAB2766</t>
  </si>
  <si>
    <t xml:space="preserve">CARLOS HENRIQUE</t>
  </si>
  <si>
    <t xml:space="preserve">DBM5350</t>
  </si>
  <si>
    <t xml:space="preserve">TOCHIO KIYOMURA</t>
  </si>
  <si>
    <t xml:space="preserve">BBU5383</t>
  </si>
  <si>
    <t xml:space="preserve">WEDERSON DO ESPIRITO SANTO</t>
  </si>
  <si>
    <t xml:space="preserve">NRW8120</t>
  </si>
  <si>
    <t xml:space="preserve">EDNILSON DE CAMPOS</t>
  </si>
  <si>
    <t xml:space="preserve">HTO6E12</t>
  </si>
  <si>
    <t xml:space="preserve">LUCIANO MARQUES</t>
  </si>
  <si>
    <t xml:space="preserve">MLO4G75</t>
  </si>
  <si>
    <t xml:space="preserve">EDVALDO BATISTA</t>
  </si>
  <si>
    <t xml:space="preserve">OOM4920</t>
  </si>
  <si>
    <t xml:space="preserve">AGNEL JORGE</t>
  </si>
  <si>
    <t xml:space="preserve">RAV8H61</t>
  </si>
  <si>
    <t xml:space="preserve">SEBASTIAO RENATO</t>
  </si>
  <si>
    <t xml:space="preserve">RODINEY GARCIA</t>
  </si>
  <si>
    <t xml:space="preserve">RAV8F51</t>
  </si>
  <si>
    <t xml:space="preserve">THIAGO AUGUSTO</t>
  </si>
  <si>
    <t xml:space="preserve">QAV0E06</t>
  </si>
  <si>
    <t xml:space="preserve">RICARDO FERREIRA</t>
  </si>
  <si>
    <t xml:space="preserve">BRUNO DAMASO</t>
  </si>
  <si>
    <t xml:space="preserve">RAV7E71</t>
  </si>
  <si>
    <t xml:space="preserve">MARCELO VALERIANO </t>
  </si>
  <si>
    <t xml:space="preserve">QAU8C22</t>
  </si>
  <si>
    <t xml:space="preserve">JEFERSON ALEXANDRE</t>
  </si>
  <si>
    <t xml:space="preserve">QAB2294</t>
  </si>
  <si>
    <t xml:space="preserve">LUCIANO DE LIMA</t>
  </si>
  <si>
    <t xml:space="preserve">CLH0F26</t>
  </si>
  <si>
    <t xml:space="preserve">HSU9334</t>
  </si>
  <si>
    <t xml:space="preserve">CLEISON SANTOS</t>
  </si>
  <si>
    <t xml:space="preserve">ZENILTON CARVALHO</t>
  </si>
  <si>
    <t xml:space="preserve">NPM5354</t>
  </si>
  <si>
    <t xml:space="preserve">12;51</t>
  </si>
  <si>
    <t xml:space="preserve">ANTONIO CARLOS</t>
  </si>
  <si>
    <t xml:space="preserve">HTE3141</t>
  </si>
  <si>
    <t xml:space="preserve">LUCIANO ALVES</t>
  </si>
  <si>
    <t xml:space="preserve">QAB2288</t>
  </si>
  <si>
    <t xml:space="preserve">LEANDRO DO AMARAL</t>
  </si>
  <si>
    <t xml:space="preserve">NRZ9902</t>
  </si>
  <si>
    <t xml:space="preserve">SERGIO RAMIRES</t>
  </si>
  <si>
    <t xml:space="preserve">NRI9411</t>
  </si>
  <si>
    <t xml:space="preserve">PAULO WILLIAN</t>
  </si>
  <si>
    <t xml:space="preserve">OND6952</t>
  </si>
  <si>
    <t xml:space="preserve">JEREMIAS FERNANDES</t>
  </si>
  <si>
    <t xml:space="preserve">BWO8796</t>
  </si>
  <si>
    <t xml:space="preserve">ONIVALDO BONFIETTI</t>
  </si>
  <si>
    <t xml:space="preserve">HTE3I47</t>
  </si>
  <si>
    <t xml:space="preserve">JOVELINO SOARES</t>
  </si>
  <si>
    <t xml:space="preserve">QCB7E64</t>
  </si>
  <si>
    <t xml:space="preserve">ANTONIO MILTON</t>
  </si>
  <si>
    <t xml:space="preserve">LENHA</t>
  </si>
  <si>
    <t xml:space="preserve">ENT. MAT. PRIMA + SANGUE + OLEO</t>
  </si>
  <si>
    <t xml:space="preserve">Estoque</t>
  </si>
  <si>
    <t xml:space="preserve">Entrada</t>
  </si>
  <si>
    <t xml:space="preserve">MANHA</t>
  </si>
  <si>
    <t xml:space="preserve">TARDE</t>
  </si>
  <si>
    <t xml:space="preserve">NOITE</t>
  </si>
  <si>
    <t xml:space="preserve">Total Consumo (1,35)</t>
  </si>
  <si>
    <t xml:space="preserve">RENDIMENTO</t>
  </si>
  <si>
    <t xml:space="preserve">Rendimento bom</t>
  </si>
  <si>
    <t xml:space="preserve">Rendimento Ruim</t>
  </si>
  <si>
    <t xml:space="preserve">MP + SANGUE</t>
  </si>
  <si>
    <t xml:space="preserve">TOTAL MP</t>
  </si>
  <si>
    <t xml:space="preserve">MP POR M³</t>
  </si>
  <si>
    <t xml:space="preserve">M³ POR MP</t>
  </si>
  <si>
    <t xml:space="preserve">PA</t>
  </si>
  <si>
    <t xml:space="preserve">TOTAL PA</t>
  </si>
  <si>
    <t xml:space="preserve">PA POR M³</t>
  </si>
  <si>
    <t xml:space="preserve">M³ POR PA</t>
  </si>
  <si>
    <t xml:space="preserve">Tarde</t>
  </si>
  <si>
    <t xml:space="preserve">Noite</t>
  </si>
  <si>
    <t xml:space="preserve">Total consumo</t>
  </si>
  <si>
    <t xml:space="preserve">CONSUMO LENHA</t>
  </si>
  <si>
    <t xml:space="preserve">julho </t>
  </si>
  <si>
    <t xml:space="preserve">Agosto </t>
  </si>
  <si>
    <t xml:space="preserve">Setembro </t>
  </si>
  <si>
    <t xml:space="preserve">Outubro</t>
  </si>
  <si>
    <t xml:space="preserve">R$ / kw </t>
  </si>
  <si>
    <t xml:space="preserve">Total de Materia Prima </t>
  </si>
  <si>
    <t xml:space="preserve">Total Produto Acabado.</t>
  </si>
  <si>
    <t xml:space="preserve">R$/ KW por Ton Prod Acabado.</t>
  </si>
  <si>
    <t xml:space="preserve">R$/ KW por Ton Mat Prima.</t>
  </si>
  <si>
    <t xml:space="preserve">Consumo Diário - Eucalipto</t>
  </si>
  <si>
    <t xml:space="preserve">ENT. MAT. PRIMA</t>
  </si>
  <si>
    <t xml:space="preserve">Manhã</t>
  </si>
  <si>
    <t xml:space="preserve">Total Consumo 1,35 m³</t>
  </si>
  <si>
    <t xml:space="preserve">Saldo</t>
  </si>
  <si>
    <t xml:space="preserve">01/11 até 17/11</t>
  </si>
  <si>
    <t xml:space="preserve">Rendimento Regular</t>
  </si>
  <si>
    <t xml:space="preserve">TOTAL DE MATERIA PRIMA</t>
  </si>
  <si>
    <t xml:space="preserve">Manha</t>
  </si>
  <si>
    <t xml:space="preserve">Tarde </t>
  </si>
  <si>
    <t xml:space="preserve">Produção Por Turno</t>
  </si>
  <si>
    <t xml:space="preserve">Consumo Lenha</t>
  </si>
  <si>
    <t xml:space="preserve">Rendimento da Lenha </t>
  </si>
  <si>
    <t xml:space="preserve">Porcetagem Por Turno</t>
  </si>
  <si>
    <t xml:space="preserve">ESTOQUE SEBO</t>
  </si>
  <si>
    <t xml:space="preserve">VENDAS (SAÍDA)</t>
  </si>
  <si>
    <t xml:space="preserve">TANQUE 1</t>
  </si>
  <si>
    <t xml:space="preserve">TANQUE 2</t>
  </si>
  <si>
    <t xml:space="preserve">TANQUE 3</t>
  </si>
  <si>
    <t xml:space="preserve">TANQUE 4</t>
  </si>
  <si>
    <t xml:space="preserve">TANQUE 5</t>
  </si>
  <si>
    <t xml:space="preserve">TANQUE 6</t>
  </si>
  <si>
    <t xml:space="preserve">TANQUE 7</t>
  </si>
  <si>
    <t xml:space="preserve">TANQUE 8</t>
  </si>
  <si>
    <t xml:space="preserve">TANQUE 9</t>
  </si>
  <si>
    <t xml:space="preserve">TANQUE 10</t>
  </si>
  <si>
    <t xml:space="preserve">produção</t>
  </si>
  <si>
    <t xml:space="preserve">CARREGAMENTOS</t>
  </si>
  <si>
    <t xml:space="preserve">ACIDEZ</t>
  </si>
  <si>
    <t xml:space="preserve">CONTROLE DE ENTRADA - OLEO SATURADO</t>
  </si>
  <si>
    <t xml:space="preserve">ENTRADA DIARIA POR FORNECEDORES</t>
  </si>
  <si>
    <t xml:space="preserve">Hora saida</t>
  </si>
  <si>
    <t xml:space="preserve">MUNDI AMBIENTAL</t>
  </si>
  <si>
    <t xml:space="preserve">OLEO JOELIO</t>
  </si>
  <si>
    <t xml:space="preserve">QXK4343</t>
  </si>
  <si>
    <t xml:space="preserve">OLEO SATURADO</t>
  </si>
  <si>
    <t xml:space="preserve">QXK4357</t>
  </si>
  <si>
    <t xml:space="preserve">0921</t>
  </si>
  <si>
    <t xml:space="preserve">0922</t>
  </si>
  <si>
    <t xml:space="preserve">P</t>
  </si>
  <si>
    <t xml:space="preserve">ENTRADA COMERCIALIZAÇÃO 2020 - SEBO</t>
  </si>
  <si>
    <t xml:space="preserve">COMPETENCIA</t>
  </si>
  <si>
    <t xml:space="preserve">PLACA</t>
  </si>
  <si>
    <t xml:space="preserve">FROTA</t>
  </si>
  <si>
    <t xml:space="preserve">PRODUTO</t>
  </si>
  <si>
    <t xml:space="preserve">CHICARELLI &amp; SEBA</t>
  </si>
  <si>
    <t xml:space="preserve">VALE GRANDE</t>
  </si>
  <si>
    <t xml:space="preserve">ALVORADA</t>
  </si>
  <si>
    <t xml:space="preserve">FRIGOLIDER</t>
  </si>
  <si>
    <t xml:space="preserve">MARFRIG</t>
  </si>
  <si>
    <t xml:space="preserve">MINERVA S.A</t>
  </si>
  <si>
    <t xml:space="preserve">NATURAFRIG</t>
  </si>
  <si>
    <t xml:space="preserve">FRIALTO</t>
  </si>
  <si>
    <t xml:space="preserve">FRIGOBOM</t>
  </si>
  <si>
    <t xml:space="preserve">DESVIO DE MATÉRIA PRIMA</t>
  </si>
  <si>
    <t xml:space="preserve">FRONECEDORS</t>
  </si>
  <si>
    <t xml:space="preserve">TRANSPORTADORA</t>
  </si>
  <si>
    <t xml:space="preserve">Peso Nota</t>
  </si>
  <si>
    <t xml:space="preserve">VALOR UNITARIO</t>
  </si>
  <si>
    <t xml:space="preserve">VALOR</t>
  </si>
  <si>
    <t xml:space="preserve">DESTINO DESVIO</t>
  </si>
  <si>
    <t xml:space="preserve">CARGAS DIGESTOR BATELADAS </t>
  </si>
  <si>
    <t xml:space="preserve">TURNO 1 05:00 AS 17:00</t>
  </si>
  <si>
    <t xml:space="preserve">TURNO 1 17:00 AS 05:00</t>
  </si>
  <si>
    <t xml:space="preserve">DIA</t>
  </si>
  <si>
    <t xml:space="preserve">Turno 1 </t>
  </si>
  <si>
    <t xml:space="preserve">Turno 2</t>
  </si>
  <si>
    <t xml:space="preserve">OPERADOR</t>
  </si>
  <si>
    <t xml:space="preserve">DIGESTOR 1</t>
  </si>
  <si>
    <t xml:space="preserve">DIGESTOR 2</t>
  </si>
  <si>
    <t xml:space="preserve">DIGESTOR 3</t>
  </si>
  <si>
    <t xml:space="preserve">DIGESTOR 4</t>
  </si>
  <si>
    <t xml:space="preserve">DIGESTOR 5</t>
  </si>
  <si>
    <t xml:space="preserve">DIGESTOR 6</t>
  </si>
  <si>
    <t xml:space="preserve">DIGESTOR 7</t>
  </si>
  <si>
    <t xml:space="preserve">dom</t>
  </si>
  <si>
    <t xml:space="preserve">QUA</t>
  </si>
  <si>
    <t xml:space="preserve">seg</t>
  </si>
  <si>
    <t xml:space="preserve">QUI</t>
  </si>
  <si>
    <t xml:space="preserve">FABRICIO / VITOR</t>
  </si>
  <si>
    <t xml:space="preserve">DIOGO</t>
  </si>
  <si>
    <t xml:space="preserve">ter</t>
  </si>
  <si>
    <t xml:space="preserve">SEX</t>
  </si>
  <si>
    <t xml:space="preserve">ROGERIO</t>
  </si>
  <si>
    <t xml:space="preserve">RAYMISON</t>
  </si>
  <si>
    <t xml:space="preserve">qua</t>
  </si>
  <si>
    <t xml:space="preserve">SÁB</t>
  </si>
  <si>
    <t xml:space="preserve">qui</t>
  </si>
  <si>
    <t xml:space="preserve">DOM</t>
  </si>
  <si>
    <t xml:space="preserve">sex</t>
  </si>
  <si>
    <t xml:space="preserve">SEG</t>
  </si>
  <si>
    <t xml:space="preserve">VITOR</t>
  </si>
  <si>
    <t xml:space="preserve">sáb</t>
  </si>
  <si>
    <t xml:space="preserve">TER</t>
  </si>
  <si>
    <t xml:space="preserve">FABRICIO  </t>
  </si>
  <si>
    <t xml:space="preserve">FABRICIO</t>
  </si>
  <si>
    <t xml:space="preserve">FABRICIO / FELIPE</t>
  </si>
  <si>
    <t xml:space="preserve"> VITOR</t>
  </si>
  <si>
    <t xml:space="preserve">TURNO 05:00 AS 17:00</t>
  </si>
  <si>
    <t xml:space="preserve">TURNO 17:00 AS 05:00</t>
  </si>
  <si>
    <t xml:space="preserve">ESTOQUE INSUMOS OUTUBRO</t>
  </si>
  <si>
    <t xml:space="preserve">CONTROLE DE INSUMOS </t>
  </si>
  <si>
    <t xml:space="preserve">CONSUMO DIÁRIO KG / LT</t>
  </si>
  <si>
    <t xml:space="preserve">PEROXIDO</t>
  </si>
  <si>
    <t xml:space="preserve">BICARBONATO </t>
  </si>
  <si>
    <t xml:space="preserve">ANTIOXIDANTE</t>
  </si>
  <si>
    <t xml:space="preserve">ANTISALMONELA</t>
  </si>
  <si>
    <t xml:space="preserve">ANTIESPUMANTE</t>
  </si>
  <si>
    <t xml:space="preserve">ACIDO FOSFÓRICO</t>
  </si>
  <si>
    <t xml:space="preserve">CAL</t>
  </si>
  <si>
    <t xml:space="preserve">VINAGRE</t>
  </si>
  <si>
    <t xml:space="preserve">FORMOL</t>
  </si>
  <si>
    <t xml:space="preserve">ETOXIQUINA</t>
  </si>
  <si>
    <t xml:space="preserve">MATERIA PRIMA</t>
  </si>
  <si>
    <t xml:space="preserve">mês 9</t>
  </si>
  <si>
    <t xml:space="preserve">INSUMOS</t>
  </si>
  <si>
    <t xml:space="preserve">PARA QUE SERVE</t>
  </si>
  <si>
    <t xml:space="preserve">QUANTIDADE</t>
  </si>
  <si>
    <t xml:space="preserve">Acido fosforico</t>
  </si>
  <si>
    <t xml:space="preserve">Recircular tanque com saboes alto</t>
  </si>
  <si>
    <t xml:space="preserve">sacos</t>
  </si>
  <si>
    <t xml:space="preserve">Antioxidante</t>
  </si>
  <si>
    <t xml:space="preserve">Produto usado na farinha para controlar o peróxido</t>
  </si>
  <si>
    <t xml:space="preserve">dias</t>
  </si>
  <si>
    <t xml:space="preserve">Antiespumante</t>
  </si>
  <si>
    <t xml:space="preserve">Para diminuir as espumas no sebo</t>
  </si>
  <si>
    <t xml:space="preserve">Antisalmonela</t>
  </si>
  <si>
    <t xml:space="preserve">Para evitar salmonela, é usado na farinha e no esterizador </t>
  </si>
  <si>
    <t xml:space="preserve">2kg por ton</t>
  </si>
  <si>
    <t xml:space="preserve">consumo</t>
  </si>
  <si>
    <t xml:space="preserve">Peróxido</t>
  </si>
  <si>
    <t xml:space="preserve">Para clarear o sebo no clarificador</t>
  </si>
  <si>
    <t xml:space="preserve">mês 10</t>
  </si>
  <si>
    <t xml:space="preserve">Bicarbonato</t>
  </si>
  <si>
    <t xml:space="preserve">Controlar acidez</t>
  </si>
  <si>
    <t xml:space="preserve">entrada</t>
  </si>
  <si>
    <t xml:space="preserve">Cal</t>
  </si>
  <si>
    <t xml:space="preserve">Limpeza</t>
  </si>
  <si>
    <t xml:space="preserve">saldo</t>
  </si>
  <si>
    <t xml:space="preserve">Etoxiquina</t>
  </si>
  <si>
    <t xml:space="preserve">FORMULA PRODUTO QUIMICO CONSERVANTES DE MATÉRIA PRIMA</t>
  </si>
  <si>
    <t xml:space="preserve">Vinagre</t>
  </si>
  <si>
    <t xml:space="preserve">Formol</t>
  </si>
  <si>
    <t xml:space="preserve">Renex</t>
  </si>
  <si>
    <t xml:space="preserve">BATELADAS</t>
  </si>
  <si>
    <t xml:space="preserve">total</t>
  </si>
  <si>
    <t xml:space="preserve">semana 7 até 11</t>
  </si>
  <si>
    <t xml:space="preserve">semana 14 até 18</t>
  </si>
  <si>
    <t xml:space="preserve">evolução de produtividade %</t>
  </si>
  <si>
    <t xml:space="preserve">PRODUTO ACABADO ( TORTA E FARINHETA )</t>
  </si>
  <si>
    <t xml:space="preserve">BICARBONATO</t>
  </si>
  <si>
    <t xml:space="preserve">KG</t>
  </si>
  <si>
    <t xml:space="preserve">CONSUMO DIARIO KG</t>
  </si>
  <si>
    <t xml:space="preserve">SACOS POR DIA</t>
  </si>
  <si>
    <t xml:space="preserve">MÊS 09</t>
  </si>
  <si>
    <t xml:space="preserve">MÊS 10</t>
  </si>
  <si>
    <t xml:space="preserve">%</t>
  </si>
  <si>
    <t xml:space="preserve">TURNO 1</t>
  </si>
  <si>
    <t xml:space="preserve">TURNO 2</t>
  </si>
  <si>
    <t xml:space="preserve">TOTAL CONSUMO</t>
  </si>
  <si>
    <t xml:space="preserve">-</t>
  </si>
  <si>
    <t xml:space="preserve">ENTRADA POR FORNECEDORES OSSO</t>
  </si>
  <si>
    <t xml:space="preserve">ENTRADA FORNECEDORES POR BARRIGADA</t>
  </si>
  <si>
    <t xml:space="preserve">RASPA DE COURO</t>
  </si>
  <si>
    <t xml:space="preserve">JBS DIAMANTINO</t>
  </si>
  <si>
    <t xml:space="preserve">CONTROLE DE ENTRADA - MATERIA PRIMA</t>
  </si>
  <si>
    <t xml:space="preserve">PESO BRUTO</t>
  </si>
  <si>
    <t xml:space="preserve">PÓS DRENAGEM</t>
  </si>
  <si>
    <t xml:space="preserve">TARA</t>
  </si>
  <si>
    <t xml:space="preserve">PESO LIQUIDO</t>
  </si>
  <si>
    <t xml:space="preserve">PESO DRENAGEM</t>
  </si>
  <si>
    <t xml:space="preserve">JYF3654</t>
  </si>
  <si>
    <t xml:space="preserve">JOSE NILTON</t>
  </si>
  <si>
    <t xml:space="preserve">BICARBONATO (25KG)</t>
  </si>
  <si>
    <t xml:space="preserve">ACIDO FOSFORICO (30 KG)</t>
  </si>
  <si>
    <t xml:space="preserve">ANTIOXIDANTE ( 1000 KG)</t>
  </si>
  <si>
    <t xml:space="preserve">PEROXIDO ( 50 LTS)</t>
  </si>
  <si>
    <t xml:space="preserve">ANTIESPUMANTE ( 200KG)</t>
  </si>
  <si>
    <t xml:space="preserve">ETOXIQUINA (200KG)</t>
  </si>
  <si>
    <t xml:space="preserve">RENEX ( 200 KG)</t>
  </si>
  <si>
    <t xml:space="preserve">FORMOL (LTS)</t>
  </si>
  <si>
    <t xml:space="preserve">VINAGRE (LTS)</t>
  </si>
  <si>
    <t xml:space="preserve">CONSUMO DIARIO</t>
  </si>
  <si>
    <t xml:space="preserve">ACI. FOSFÓRICO</t>
  </si>
  <si>
    <t xml:space="preserve">ETOXIQUINA </t>
  </si>
  <si>
    <t xml:space="preserve">RENEX</t>
  </si>
  <si>
    <t xml:space="preserve">INSUMOS POR MP</t>
  </si>
  <si>
    <t xml:space="preserve">INSUMOS POR PA</t>
  </si>
  <si>
    <t xml:space="preserve">MP POR INSUMOS</t>
  </si>
  <si>
    <t xml:space="preserve">PA POR INSUMOS</t>
  </si>
  <si>
    <t xml:space="preserve">MATÉRIA PRIMA</t>
  </si>
  <si>
    <t xml:space="preserve">PRODUTO ACABADO</t>
  </si>
  <si>
    <t xml:space="preserve">ENTRADA MP</t>
  </si>
  <si>
    <t xml:space="preserve">CONSUMO</t>
  </si>
  <si>
    <t xml:space="preserve">MARÇO 2 ATÉ 7</t>
  </si>
  <si>
    <t xml:space="preserve">FEVEREIRO 24 Á 29</t>
  </si>
  <si>
    <t xml:space="preserve">Frota</t>
  </si>
  <si>
    <t xml:space="preserve">JZH5401</t>
  </si>
  <si>
    <t xml:space="preserve">FT</t>
  </si>
  <si>
    <t xml:space="preserve">RUDNEY</t>
  </si>
  <si>
    <t xml:space="preserve">UNIAO AVICOLA</t>
  </si>
  <si>
    <t xml:space="preserve">VISCERAS DE FRANGO</t>
  </si>
  <si>
    <t xml:space="preserve">JZL9525</t>
  </si>
  <si>
    <t xml:space="preserve">JOSE NILDO</t>
  </si>
  <si>
    <t xml:space="preserve">JOELIO</t>
  </si>
  <si>
    <t xml:space="preserve">SN</t>
  </si>
  <si>
    <t xml:space="preserve">ZENILSON</t>
  </si>
  <si>
    <t xml:space="preserve">EGIDIO</t>
  </si>
  <si>
    <t xml:space="preserve">MOCOTO</t>
  </si>
  <si>
    <t xml:space="preserve">JZQ5789</t>
  </si>
  <si>
    <t xml:space="preserve">MARCOS</t>
  </si>
  <si>
    <t xml:space="preserve">NDJ0668</t>
  </si>
  <si>
    <t xml:space="preserve">GILDO</t>
  </si>
  <si>
    <t xml:space="preserve">JOEL LAERTE</t>
  </si>
  <si>
    <t xml:space="preserve">OBG2777</t>
  </si>
  <si>
    <t xml:space="preserve">OBK8038</t>
  </si>
  <si>
    <t xml:space="preserve">JUNIOR</t>
  </si>
  <si>
    <t xml:space="preserve">FP</t>
  </si>
  <si>
    <t xml:space="preserve">CARLOS</t>
  </si>
  <si>
    <t xml:space="preserve">JUJ1859</t>
  </si>
  <si>
    <t xml:space="preserve">NELSON</t>
  </si>
  <si>
    <t xml:space="preserve">JOACI</t>
  </si>
  <si>
    <t xml:space="preserve">IPF7107</t>
  </si>
  <si>
    <t xml:space="preserve">ADEMIR</t>
  </si>
  <si>
    <t xml:space="preserve">HRO2160</t>
  </si>
  <si>
    <t xml:space="preserve">ANDERSON</t>
  </si>
  <si>
    <t xml:space="preserve">JEAN</t>
  </si>
  <si>
    <t xml:space="preserve">QPJ7489</t>
  </si>
  <si>
    <t xml:space="preserve">GILSON</t>
  </si>
  <si>
    <t xml:space="preserve">EDMAR</t>
  </si>
  <si>
    <t xml:space="preserve">QPL3647</t>
  </si>
  <si>
    <t xml:space="preserve">REINALDO</t>
  </si>
  <si>
    <t xml:space="preserve">LAURO</t>
  </si>
  <si>
    <t xml:space="preserve">ELVIS</t>
  </si>
  <si>
    <t xml:space="preserve">VICTOR</t>
  </si>
  <si>
    <t xml:space="preserve">JZP4012</t>
  </si>
  <si>
    <t xml:space="preserve">ELOY</t>
  </si>
  <si>
    <t xml:space="preserve">IVANILDO</t>
  </si>
  <si>
    <t xml:space="preserve">GYS4255</t>
  </si>
  <si>
    <t xml:space="preserve">AUDREY</t>
  </si>
  <si>
    <t xml:space="preserve">BSF9083</t>
  </si>
  <si>
    <t xml:space="preserve">VOLMIR</t>
  </si>
  <si>
    <t xml:space="preserve">JMY5920</t>
  </si>
  <si>
    <t xml:space="preserve">MATHEUS</t>
  </si>
  <si>
    <t xml:space="preserve">JBS PEDRA PRETA</t>
  </si>
  <si>
    <t xml:space="preserve">JTG5812</t>
  </si>
  <si>
    <t xml:space="preserve">ORISBETI</t>
  </si>
  <si>
    <t xml:space="preserve">GSV8473</t>
  </si>
  <si>
    <t xml:space="preserve">CELIO</t>
  </si>
  <si>
    <t xml:space="preserve">LUIS CARLOS</t>
  </si>
  <si>
    <t xml:space="preserve">VALDEIR</t>
  </si>
  <si>
    <t xml:space="preserve">NJH4942</t>
  </si>
  <si>
    <t xml:space="preserve">ABI8944</t>
  </si>
  <si>
    <t xml:space="preserve">OTATNIEL</t>
  </si>
  <si>
    <t xml:space="preserve">OTANIEL</t>
  </si>
  <si>
    <t xml:space="preserve">CNI2185</t>
  </si>
  <si>
    <t xml:space="preserve">BRUNO</t>
  </si>
  <si>
    <t xml:space="preserve">ARILDO</t>
  </si>
  <si>
    <t xml:space="preserve">RUBENS</t>
  </si>
  <si>
    <t xml:space="preserve">AKH3738</t>
  </si>
  <si>
    <t xml:space="preserve">XISCARLOS</t>
  </si>
  <si>
    <t xml:space="preserve">JUCIMAR</t>
  </si>
  <si>
    <t xml:space="preserve">QCE2385</t>
  </si>
  <si>
    <t xml:space="preserve">JOSE APARECIDO</t>
  </si>
  <si>
    <t xml:space="preserve">DESCARREGADO 08/01</t>
  </si>
  <si>
    <t xml:space="preserve">BWJ9984</t>
  </si>
  <si>
    <t xml:space="preserve">CLAUDIO</t>
  </si>
  <si>
    <t xml:space="preserve">JONAS</t>
  </si>
  <si>
    <t xml:space="preserve">JOSE ANTONIO</t>
  </si>
  <si>
    <t xml:space="preserve">DESCARREGADO 07/01</t>
  </si>
  <si>
    <t xml:space="preserve">NILSON</t>
  </si>
  <si>
    <t xml:space="preserve">ELW4597</t>
  </si>
  <si>
    <t xml:space="preserve">DOMINGOS</t>
  </si>
  <si>
    <t xml:space="preserve">LUIZ CARLOS</t>
  </si>
  <si>
    <t xml:space="preserve">TURNO 17:00 AS 05:00   06/01 PARA 07/01</t>
  </si>
  <si>
    <t xml:space="preserve">EUCLECIO</t>
  </si>
  <si>
    <t xml:space="preserve">MAD5617</t>
  </si>
  <si>
    <t xml:space="preserve">EVILAZIO</t>
  </si>
  <si>
    <t xml:space="preserve">07/01 AS 05:00</t>
  </si>
  <si>
    <t xml:space="preserve">07/01 AS 17:00</t>
  </si>
  <si>
    <t xml:space="preserve">08/01 AS 05:00</t>
  </si>
  <si>
    <t xml:space="preserve">LTS</t>
  </si>
  <si>
    <t xml:space="preserve">TURNO 05:00 AS 17:00 07/01</t>
  </si>
  <si>
    <t xml:space="preserve">JOEL LAETTE</t>
  </si>
  <si>
    <t xml:space="preserve">TOTAL 24 HRS</t>
  </si>
  <si>
    <t xml:space="preserve">TURNO 05:00 AS 17:00 AS 08/01</t>
  </si>
  <si>
    <t xml:space="preserve">NCM IN NATURA</t>
  </si>
  <si>
    <t xml:space="preserve">FORNECEDORES</t>
  </si>
  <si>
    <t xml:space="preserve">TOTAL VOLUME</t>
  </si>
  <si>
    <t xml:space="preserve">MARFRIG </t>
  </si>
  <si>
    <t xml:space="preserve">02062990</t>
  </si>
  <si>
    <t xml:space="preserve">VOLUME KG</t>
  </si>
  <si>
    <t xml:space="preserve">05069000</t>
  </si>
  <si>
    <t xml:space="preserve">3.676 TON</t>
  </si>
  <si>
    <t xml:space="preserve">05119999</t>
  </si>
  <si>
    <t xml:space="preserve">4.905 TON</t>
  </si>
  <si>
    <t xml:space="preserve">443 TON</t>
  </si>
  <si>
    <t xml:space="preserve">647 TON</t>
  </si>
  <si>
    <t xml:space="preserve">NCM PRODUTO ACABADO</t>
  </si>
  <si>
    <t xml:space="preserve">NCM</t>
  </si>
  <si>
    <t xml:space="preserve">FARINHA DE CARNE E OSSO</t>
  </si>
  <si>
    <t xml:space="preserve">2.803 TON</t>
  </si>
  <si>
    <t xml:space="preserve">2.389 TON</t>
  </si>
  <si>
    <t xml:space="preserve">PRODUTO IN NATURA</t>
  </si>
  <si>
    <t xml:space="preserve">VOLUME TON</t>
  </si>
  <si>
    <t xml:space="preserve">MARFRIG E JBS S/A</t>
  </si>
  <si>
    <t xml:space="preserve">4.684 TON</t>
  </si>
  <si>
    <t xml:space="preserve">222 TON</t>
  </si>
  <si>
    <t xml:space="preserve">588 TON</t>
  </si>
  <si>
    <t xml:space="preserve">SEBO CREME / SEBO ACIDO</t>
  </si>
  <si>
    <t xml:space="preserve">123 TON</t>
  </si>
  <si>
    <t xml:space="preserve">TURNO 3</t>
  </si>
</sst>
</file>

<file path=xl/styles.xml><?xml version="1.0" encoding="utf-8"?>
<styleSheet xmlns="http://schemas.openxmlformats.org/spreadsheetml/2006/main">
  <numFmts count="37">
    <numFmt numFmtId="164" formatCode="General"/>
    <numFmt numFmtId="165" formatCode="_(&quot;R$ &quot;* #,##0.00_);_(&quot;R$ &quot;* \(#,##0.00\);_(&quot;R$ &quot;* \-??_);_(@_)"/>
    <numFmt numFmtId="166" formatCode="_(&quot;R$&quot;* #,##0.00_);_(&quot;R$&quot;* \(#,##0.00\);_(&quot;R$&quot;* \-??_);_(@_)"/>
    <numFmt numFmtId="167" formatCode="_-&quot;R$ &quot;* #,##0.00_-;&quot;-R$ &quot;* #,##0.00_-;_-&quot;R$ &quot;* \-??_-;_-@_-"/>
    <numFmt numFmtId="168" formatCode="_(* #,##0.00_);_(* \(#,##0.00\);_(* \-??_);_(@_)"/>
    <numFmt numFmtId="169" formatCode="_-* #,##0.00_-;\-* #,##0.00_-;_-* \-??_-;_-@_-"/>
    <numFmt numFmtId="170" formatCode="d/mmm"/>
    <numFmt numFmtId="171" formatCode="0.00"/>
    <numFmt numFmtId="172" formatCode="0%"/>
    <numFmt numFmtId="173" formatCode="0.0%"/>
    <numFmt numFmtId="174" formatCode="General"/>
    <numFmt numFmtId="175" formatCode="0"/>
    <numFmt numFmtId="176" formatCode="@"/>
    <numFmt numFmtId="177" formatCode="[$-F400]h:mm:ss\ AM/PM"/>
    <numFmt numFmtId="178" formatCode="#,##0.000"/>
    <numFmt numFmtId="179" formatCode="0.000"/>
    <numFmt numFmtId="180" formatCode="_-* #,##0_-;\-* #,##0_-;_-* \-??_-;_-@_-"/>
    <numFmt numFmtId="181" formatCode="hh:mm"/>
    <numFmt numFmtId="182" formatCode="h:mm;@"/>
    <numFmt numFmtId="183" formatCode="0.000000"/>
    <numFmt numFmtId="184" formatCode="_-* #,##0.000_-;\-* #,##0.000_-;_-* \-??_-;_-@_-"/>
    <numFmt numFmtId="185" formatCode="_-* #,##0.0_-;\-* #,##0.0_-;_-* \-???_-;_-@_-"/>
    <numFmt numFmtId="186" formatCode="_-&quot;R$ &quot;* #,##0.0000_-;&quot;-R$ &quot;* #,##0.0000_-;_-&quot;R$ &quot;* \-??_-;_-@_-"/>
    <numFmt numFmtId="187" formatCode="\ * #,##0\ ;\-* #,##0\ ;\ * \-#\ ;\ @\ "/>
    <numFmt numFmtId="188" formatCode="#,##0"/>
    <numFmt numFmtId="189" formatCode="d/m/yyyy"/>
    <numFmt numFmtId="190" formatCode="_-* #,##0.0_-;\-* #,##0.0_-;_-* \-??_-;_-@_-"/>
    <numFmt numFmtId="191" formatCode="_(* #,##0_);_(* \(#,##0\);_(* \-??_);_(@_)"/>
    <numFmt numFmtId="192" formatCode="_(* #,##0_);_(* \(#,##0\);_(* \-_);_(@_)"/>
    <numFmt numFmtId="193" formatCode="_-* #,##0.00_-;\-* #,##0.00_-;_-* \-_-;_-@_-"/>
    <numFmt numFmtId="194" formatCode="\ * #,##0.00\ ;\ * \(#,##0.00\);\ * \-#\ ;\ @\ "/>
    <numFmt numFmtId="195" formatCode="\ * #,##0.00\ ;\-* #,##0.00\ ;\ * &quot;- &quot;;\ @\ "/>
    <numFmt numFmtId="196" formatCode="#,##0.00"/>
    <numFmt numFmtId="197" formatCode="_-* #,##0.00_-;\-* #,##0.00_-;_-* \-?_-;_-@_-"/>
    <numFmt numFmtId="198" formatCode="\ * #,##0.00\ ;\-* #,##0.00\ ;\ * \-#\ ;\ @\ "/>
    <numFmt numFmtId="199" formatCode="0.0"/>
    <numFmt numFmtId="200" formatCode="0.00%"/>
  </numFmts>
  <fonts count="1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6"/>
      <name val="Calibri"/>
      <family val="2"/>
      <charset val="1"/>
    </font>
    <font>
      <sz val="16"/>
      <name val="Arial"/>
      <family val="2"/>
      <charset val="1"/>
    </font>
    <font>
      <b val="true"/>
      <sz val="16"/>
      <name val="Arial"/>
      <family val="2"/>
      <charset val="1"/>
    </font>
    <font>
      <sz val="14"/>
      <name val="Calibri"/>
      <family val="2"/>
      <charset val="1"/>
    </font>
    <font>
      <sz val="16"/>
      <color rgb="FFFF0000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name val="Calibri"/>
      <family val="2"/>
      <charset val="1"/>
    </font>
    <font>
      <sz val="9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sz val="18"/>
      <color rgb="FF000000"/>
      <name val="Arial"/>
      <family val="2"/>
      <charset val="1"/>
    </font>
    <font>
      <sz val="2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6"/>
      <color rgb="FF00000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7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000000"/>
      <name val="Calibri"/>
      <family val="2"/>
    </font>
    <font>
      <sz val="12"/>
      <color rgb="FF000000"/>
      <name val="Calibri"/>
      <family val="2"/>
    </font>
    <font>
      <b val="true"/>
      <sz val="16"/>
      <color rgb="FF000000"/>
      <name val="Calibri"/>
      <family val="2"/>
    </font>
    <font>
      <sz val="10"/>
      <color rgb="FF000000"/>
      <name val="Calibri"/>
      <family val="2"/>
    </font>
    <font>
      <sz val="24"/>
      <color rgb="FF595959"/>
      <name val="Calibri"/>
      <family val="2"/>
    </font>
    <font>
      <b val="true"/>
      <sz val="24"/>
      <color rgb="FF4F81BD"/>
      <name val="Calibri"/>
      <family val="2"/>
    </font>
    <font>
      <b val="true"/>
      <sz val="16"/>
      <color rgb="FF595959"/>
      <name val="Arial"/>
      <family val="2"/>
    </font>
    <font>
      <sz val="11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2"/>
      <color rgb="FFFF0000"/>
      <name val="Calibri"/>
      <family val="2"/>
      <charset val="1"/>
    </font>
    <font>
      <sz val="11"/>
      <name val="Arial"/>
      <family val="2"/>
      <charset val="1"/>
    </font>
    <font>
      <sz val="11"/>
      <color rgb="FFFF0000"/>
      <name val="Calibri"/>
      <family val="2"/>
      <charset val="1"/>
    </font>
    <font>
      <sz val="12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Times New Roman"/>
      <family val="1"/>
      <charset val="1"/>
    </font>
    <font>
      <sz val="12"/>
      <color rgb="FFFF000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color rgb="FFFFFFFF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6"/>
      <color rgb="FF595959"/>
      <name val="Calibri"/>
      <family val="2"/>
    </font>
    <font>
      <sz val="16"/>
      <color rgb="FF404040"/>
      <name val="Calibri"/>
      <family val="2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b val="true"/>
      <sz val="10"/>
      <color rgb="FF404040"/>
      <name val="Calibri"/>
      <family val="2"/>
    </font>
    <font>
      <b val="true"/>
      <sz val="11"/>
      <color rgb="FF595959"/>
      <name val="Calibri"/>
      <family val="2"/>
    </font>
    <font>
      <sz val="9"/>
      <color rgb="FFFF0000"/>
      <name val="Calibri"/>
      <family val="2"/>
    </font>
    <font>
      <sz val="18"/>
      <name val="Arial"/>
      <family val="2"/>
      <charset val="1"/>
    </font>
    <font>
      <sz val="11"/>
      <color rgb="FF000000"/>
      <name val="Trebuchet MS"/>
      <family val="2"/>
      <charset val="1"/>
    </font>
    <font>
      <b val="true"/>
      <sz val="12"/>
      <color rgb="FF000000"/>
      <name val="Times New Roman"/>
      <family val="2"/>
    </font>
    <font>
      <b val="true"/>
      <sz val="8"/>
      <color rgb="FF000000"/>
      <name val="Times New Roman"/>
      <family val="2"/>
    </font>
    <font>
      <sz val="12"/>
      <color rgb="FF000000"/>
      <name val="Times New Roman"/>
      <family val="2"/>
    </font>
    <font>
      <b val="true"/>
      <sz val="11"/>
      <color rgb="FF000000"/>
      <name val="Calibri"/>
      <family val="2"/>
    </font>
    <font>
      <b val="true"/>
      <sz val="12"/>
      <color rgb="FF000000"/>
      <name val="Calibri"/>
      <family val="2"/>
    </font>
    <font>
      <b val="true"/>
      <sz val="18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28"/>
      <color rgb="FF000000"/>
      <name val="Calibri"/>
      <family val="2"/>
    </font>
    <font>
      <sz val="28"/>
      <color rgb="FFFF0000"/>
      <name val="Calibri"/>
      <family val="2"/>
    </font>
    <font>
      <b val="true"/>
      <sz val="20"/>
      <color rgb="FF000000"/>
      <name val="Calibri"/>
      <family val="2"/>
    </font>
    <font>
      <b val="true"/>
      <sz val="32"/>
      <color rgb="FF000000"/>
      <name val="Calibri"/>
      <family val="2"/>
    </font>
    <font>
      <b val="true"/>
      <sz val="9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name val="Calibri"/>
      <family val="2"/>
      <charset val="1"/>
    </font>
    <font>
      <sz val="20"/>
      <color rgb="FF595959"/>
      <name val="Cambria"/>
      <family val="2"/>
    </font>
    <font>
      <sz val="18"/>
      <color rgb="FF404040"/>
      <name val="Calibri"/>
      <family val="2"/>
    </font>
    <font>
      <sz val="16"/>
      <color rgb="FF595959"/>
      <name val="Calibri"/>
      <family val="2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</font>
    <font>
      <b val="true"/>
      <sz val="10"/>
      <color rgb="FFFFFFFF"/>
      <name val="Calibri"/>
      <family val="2"/>
    </font>
    <font>
      <sz val="9"/>
      <color rgb="FF404040"/>
      <name val="Calibri"/>
      <family val="2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70C0"/>
      <name val="Calibri"/>
      <family val="2"/>
    </font>
    <font>
      <b val="true"/>
      <sz val="12"/>
      <color rgb="FFFF0000"/>
      <name val="Calibri"/>
      <family val="2"/>
    </font>
    <font>
      <sz val="9"/>
      <color rgb="FF0070C0"/>
      <name val="Calibri"/>
      <family val="2"/>
    </font>
    <font>
      <b val="true"/>
      <sz val="9"/>
      <color rgb="FF595959"/>
      <name val="Calibri"/>
      <family val="2"/>
    </font>
    <font>
      <sz val="9"/>
      <color rgb="FF00B050"/>
      <name val="Calibri"/>
      <family val="2"/>
    </font>
    <font>
      <b val="true"/>
      <sz val="9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9"/>
      <name val="Calibri"/>
      <family val="2"/>
      <charset val="1"/>
    </font>
    <font>
      <b val="true"/>
      <sz val="16"/>
      <color rgb="FF1F497D"/>
      <name val="Calibri"/>
      <family val="2"/>
    </font>
    <font>
      <b val="true"/>
      <sz val="10"/>
      <color rgb="FF1F497D"/>
      <name val="Calibri"/>
      <family val="2"/>
    </font>
    <font>
      <b val="true"/>
      <sz val="10.5"/>
      <color rgb="FF1F497D"/>
      <name val="Calibri"/>
      <family val="2"/>
    </font>
    <font>
      <sz val="10.5"/>
      <color rgb="FF1F497D"/>
      <name val="Calibri"/>
      <family val="2"/>
    </font>
    <font>
      <sz val="9"/>
      <color rgb="FF1F497D"/>
      <name val="Calibri"/>
      <family val="2"/>
    </font>
    <font>
      <b val="true"/>
      <sz val="18"/>
      <color rgb="FF0070C0"/>
      <name val="Calibri"/>
      <family val="2"/>
    </font>
    <font>
      <b val="true"/>
      <sz val="18"/>
      <color rgb="FF595959"/>
      <name val="Calibri"/>
      <family val="2"/>
    </font>
    <font>
      <b val="true"/>
      <sz val="18"/>
      <color rgb="FFFF0000"/>
      <name val="Calibri"/>
      <family val="2"/>
    </font>
    <font>
      <b val="true"/>
      <sz val="28"/>
      <color rgb="FF595959"/>
      <name val="Calibri"/>
      <family val="2"/>
    </font>
    <font>
      <sz val="16"/>
      <color rgb="FF1F497D"/>
      <name val="Calibri"/>
      <family val="2"/>
    </font>
    <font>
      <sz val="11"/>
      <color rgb="FF000000"/>
      <name val="Cambria"/>
      <family val="2"/>
      <charset val="1"/>
    </font>
    <font>
      <sz val="1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D9D9D9"/>
        <bgColor rgb="FFD4E3F4"/>
      </patternFill>
    </fill>
    <fill>
      <patternFill patternType="solid">
        <fgColor rgb="FFFFFF00"/>
        <bgColor rgb="FFFFD320"/>
      </patternFill>
    </fill>
    <fill>
      <patternFill patternType="solid">
        <fgColor rgb="FFB9CDE5"/>
        <bgColor rgb="FFC6D9F1"/>
      </patternFill>
    </fill>
    <fill>
      <patternFill patternType="solid">
        <fgColor rgb="FFFFFFFF"/>
        <bgColor rgb="FFF2F2F2"/>
      </patternFill>
    </fill>
    <fill>
      <patternFill patternType="solid">
        <fgColor rgb="FFC0C0C0"/>
        <bgColor rgb="FFBFBFBF"/>
      </patternFill>
    </fill>
    <fill>
      <patternFill patternType="solid">
        <fgColor rgb="FFCCC1DA"/>
        <bgColor rgb="FFC0C0C0"/>
      </patternFill>
    </fill>
    <fill>
      <patternFill patternType="solid">
        <fgColor rgb="FF93CDDD"/>
        <bgColor rgb="FF98CCFF"/>
      </patternFill>
    </fill>
    <fill>
      <patternFill patternType="solid">
        <fgColor rgb="FFE46C0A"/>
        <bgColor rgb="FFCC6D20"/>
      </patternFill>
    </fill>
    <fill>
      <patternFill patternType="solid">
        <fgColor rgb="FFFAC090"/>
        <bgColor rgb="FFCCC1DA"/>
      </patternFill>
    </fill>
    <fill>
      <patternFill patternType="solid">
        <fgColor rgb="FFBFBFBF"/>
        <bgColor rgb="FFC0C0C0"/>
      </patternFill>
    </fill>
    <fill>
      <patternFill patternType="solid">
        <fgColor rgb="FF00B0F0"/>
        <bgColor rgb="FF3FAECC"/>
      </patternFill>
    </fill>
    <fill>
      <patternFill patternType="solid">
        <fgColor rgb="FFFF0000"/>
        <bgColor rgb="FFFF3300"/>
      </patternFill>
    </fill>
    <fill>
      <patternFill patternType="solid">
        <fgColor rgb="FFEEF4E8"/>
        <bgColor rgb="FFF2F2F2"/>
      </patternFill>
    </fill>
    <fill>
      <patternFill patternType="solid">
        <fgColor rgb="FFF79646"/>
        <bgColor rgb="FFFF9033"/>
      </patternFill>
    </fill>
    <fill>
      <patternFill patternType="solid">
        <fgColor rgb="FFFF3300"/>
        <bgColor rgb="FFFF420E"/>
      </patternFill>
    </fill>
    <fill>
      <patternFill patternType="solid">
        <fgColor rgb="FF99FF99"/>
        <bgColor rgb="FF92D050"/>
      </patternFill>
    </fill>
    <fill>
      <patternFill patternType="solid">
        <fgColor rgb="FF92D050"/>
        <bgColor rgb="FF9BBB58"/>
      </patternFill>
    </fill>
    <fill>
      <patternFill patternType="solid">
        <fgColor rgb="FF8EB3E3"/>
        <bgColor rgb="FFAABAD7"/>
      </patternFill>
    </fill>
    <fill>
      <patternFill patternType="solid">
        <fgColor rgb="FFC6D9F1"/>
        <bgColor rgb="FFD4E3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/>
      <right style="medium">
        <color rgb="FFFFFFFF"/>
      </right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2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2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7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8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8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7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1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12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3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0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1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14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5" fillId="0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9" fontId="1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6" fillId="0" borderId="3" xfId="0" applyFont="true" applyBorder="true" applyAlignment="true" applyProtection="false">
      <alignment horizontal="right" vertical="bottom" textRotation="0" wrapText="false" indent="15" shrinkToFit="false"/>
      <protection locked="true" hidden="false"/>
    </xf>
    <xf numFmtId="181" fontId="6" fillId="0" borderId="3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79" fontId="6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0" fillId="0" borderId="3" xfId="1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4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1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4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4" fillId="0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16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7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9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2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2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2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22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2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2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2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2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2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2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18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5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3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28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8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6" fontId="2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3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4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43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8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5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" fillId="6" borderId="3" xfId="7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4" fillId="8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4" fillId="6" borderId="3" xfId="17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1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4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8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32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8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3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4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4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5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4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4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4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4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4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4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4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4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79" fontId="4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45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4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29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9" fontId="4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47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80" fontId="48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8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8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48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48" fillId="1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8" fillId="1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0" fontId="47" fillId="1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0" fontId="47" fillId="1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1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9" fontId="4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51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8" fillId="11" borderId="3" xfId="18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8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1" fontId="48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1" fontId="48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2" fontId="48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48" fillId="1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50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8" fillId="11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8" fontId="50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2" fontId="48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2" fontId="4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5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2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2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7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2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7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1" fontId="47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1" fontId="4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2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7" fillId="5" borderId="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7" fillId="5" borderId="8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7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5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4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4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56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57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4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4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7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2" fontId="47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5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3" fontId="47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7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2" fontId="2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7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5" fillId="14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6" fillId="14" borderId="15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66" fillId="14" borderId="16" xfId="0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66" fillId="14" borderId="15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96" fontId="66" fillId="14" borderId="15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  <xf numFmtId="196" fontId="66" fillId="14" borderId="15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9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66" fillId="14" borderId="15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  <xf numFmtId="18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66" fillId="14" borderId="0" xfId="0" applyFont="true" applyBorder="false" applyAlignment="true" applyProtection="false">
      <alignment horizontal="right" vertical="bottom" textRotation="0" wrapText="true" indent="0" shrinkToFit="false" readingOrder="1"/>
      <protection locked="true" hidden="false"/>
    </xf>
    <xf numFmtId="196" fontId="66" fillId="14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48" fillId="1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8" fillId="0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5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2" fontId="48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48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8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2" fontId="48" fillId="12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5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48" fillId="0" borderId="3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5" fontId="48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97" fontId="4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8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8" fillId="0" borderId="3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2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2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73" fillId="16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73" fillId="1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73" fillId="3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25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73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9" fontId="2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2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8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1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6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1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2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2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2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4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4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4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4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29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4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45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4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2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14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3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3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2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2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8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3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0" fontId="8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3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3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3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8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8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8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8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8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8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8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8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8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8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8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83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8" fontId="7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2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8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8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8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9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9" fillId="1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9" fontId="1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8" fontId="78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8" fontId="1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5" borderId="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9" fontId="14" fillId="5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8" fontId="78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9" fontId="1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8" fontId="7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5" borderId="6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8" fontId="7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6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9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8" fontId="7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9" fontId="14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8" fontId="7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9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8" fontId="7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3" borderId="6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1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1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2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79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7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92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1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9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7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9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1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1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20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48" fillId="0" borderId="1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9" fontId="9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8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98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9" fillId="0" borderId="1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2" fontId="98" fillId="0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0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8" fillId="0" borderId="1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9" fontId="98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8" fillId="0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2" fontId="98" fillId="0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3" fontId="98" fillId="0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8" fillId="0" borderId="1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8" fillId="0" borderId="2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200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0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8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0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2" fillId="1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0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0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48" fillId="15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48" fillId="15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48" fillId="15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47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0" fontId="47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0" fontId="5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48" fillId="1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6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3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3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2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22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3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3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31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3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6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31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2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20" fillId="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8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9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92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12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8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2" fillId="3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9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9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92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3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3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3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5" fillId="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2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92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9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1"/>
    <cellStyle name="Moeda 3" xfId="22"/>
    <cellStyle name="Moeda 3 2" xfId="23"/>
    <cellStyle name="Moeda 3 2 2" xfId="24"/>
    <cellStyle name="Moeda 3 2 2 2" xfId="25"/>
    <cellStyle name="Moeda 3 2 2 2 2" xfId="26"/>
    <cellStyle name="Moeda 3 2 2 3" xfId="27"/>
    <cellStyle name="Moeda 3 2 2 3 2" xfId="28"/>
    <cellStyle name="Moeda 3 2 2 4" xfId="29"/>
    <cellStyle name="Moeda 3 2 3" xfId="30"/>
    <cellStyle name="Moeda 3 2 3 2" xfId="31"/>
    <cellStyle name="Moeda 3 2 4" xfId="32"/>
    <cellStyle name="Moeda 3 2 4 2" xfId="33"/>
    <cellStyle name="Moeda 3 2 5" xfId="34"/>
    <cellStyle name="Moeda 3 3" xfId="35"/>
    <cellStyle name="Moeda 3 3 2" xfId="36"/>
    <cellStyle name="Moeda 3 3 2 2" xfId="37"/>
    <cellStyle name="Moeda 3 3 3" xfId="38"/>
    <cellStyle name="Moeda 3 3 3 2" xfId="39"/>
    <cellStyle name="Moeda 3 3 4" xfId="40"/>
    <cellStyle name="Moeda 3 4" xfId="41"/>
    <cellStyle name="Moeda 3 4 2" xfId="42"/>
    <cellStyle name="Moeda 3 5" xfId="43"/>
    <cellStyle name="Moeda 3 5 2" xfId="44"/>
    <cellStyle name="Moeda 3 6" xfId="45"/>
    <cellStyle name="Moeda 4" xfId="46"/>
    <cellStyle name="Moeda 4 2" xfId="47"/>
    <cellStyle name="Moeda 4 2 2" xfId="48"/>
    <cellStyle name="Moeda 4 2 2 2" xfId="49"/>
    <cellStyle name="Moeda 4 2 3" xfId="50"/>
    <cellStyle name="Moeda 4 2 3 2" xfId="51"/>
    <cellStyle name="Moeda 4 2 4" xfId="52"/>
    <cellStyle name="Moeda 4 3" xfId="53"/>
    <cellStyle name="Moeda 4 3 2" xfId="54"/>
    <cellStyle name="Moeda 4 4" xfId="55"/>
    <cellStyle name="Moeda 4 4 2" xfId="56"/>
    <cellStyle name="Moeda 4 5" xfId="57"/>
    <cellStyle name="Moeda 5" xfId="58"/>
    <cellStyle name="Moeda 5 2" xfId="59"/>
    <cellStyle name="Moeda 5 2 2" xfId="60"/>
    <cellStyle name="Moeda 5 3" xfId="61"/>
    <cellStyle name="Moeda 5 3 2" xfId="62"/>
    <cellStyle name="Moeda 5 4" xfId="63"/>
    <cellStyle name="Moeda 6" xfId="64"/>
    <cellStyle name="Moeda 6 2" xfId="65"/>
    <cellStyle name="Moeda 7" xfId="66"/>
    <cellStyle name="Moeda 7 2" xfId="67"/>
    <cellStyle name="Moeda 8" xfId="68"/>
    <cellStyle name="Normal 2" xfId="69"/>
    <cellStyle name="Normal 2 2" xfId="70"/>
    <cellStyle name="Vírgula 2" xfId="71"/>
    <cellStyle name="Vírgula 2 10" xfId="72"/>
    <cellStyle name="Vírgula 2 10 2" xfId="73"/>
    <cellStyle name="Vírgula 2 11" xfId="74"/>
    <cellStyle name="Vírgula 2 2" xfId="75"/>
    <cellStyle name="Vírgula 2 2 2" xfId="76"/>
    <cellStyle name="Vírgula 2 2 2 2" xfId="77"/>
    <cellStyle name="Vírgula 2 2 2 2 2" xfId="78"/>
    <cellStyle name="Vírgula 2 2 2 2 2 2" xfId="79"/>
    <cellStyle name="Vírgula 2 2 2 2 3" xfId="80"/>
    <cellStyle name="Vírgula 2 2 2 2 3 2" xfId="81"/>
    <cellStyle name="Vírgula 2 2 2 2 4" xfId="82"/>
    <cellStyle name="Vírgula 2 2 2 3" xfId="83"/>
    <cellStyle name="Vírgula 2 2 2 3 2" xfId="84"/>
    <cellStyle name="Vírgula 2 2 2 4" xfId="85"/>
    <cellStyle name="Vírgula 2 2 2 4 2" xfId="86"/>
    <cellStyle name="Vírgula 2 2 2 5" xfId="87"/>
    <cellStyle name="Vírgula 2 2 3" xfId="88"/>
    <cellStyle name="Vírgula 2 2 3 2" xfId="89"/>
    <cellStyle name="Vírgula 2 2 3 2 2" xfId="90"/>
    <cellStyle name="Vírgula 2 2 3 3" xfId="91"/>
    <cellStyle name="Vírgula 2 2 3 3 2" xfId="92"/>
    <cellStyle name="Vírgula 2 2 3 4" xfId="93"/>
    <cellStyle name="Vírgula 2 2 4" xfId="94"/>
    <cellStyle name="Vírgula 2 2 4 2" xfId="95"/>
    <cellStyle name="Vírgula 2 2 5" xfId="96"/>
    <cellStyle name="Vírgula 2 2 5 2" xfId="97"/>
    <cellStyle name="Vírgula 2 2 6" xfId="98"/>
    <cellStyle name="Vírgula 2 3" xfId="99"/>
    <cellStyle name="Vírgula 2 3 2" xfId="100"/>
    <cellStyle name="Vírgula 2 3 2 2" xfId="101"/>
    <cellStyle name="Vírgula 2 3 2 2 2" xfId="102"/>
    <cellStyle name="Vírgula 2 3 2 3" xfId="103"/>
    <cellStyle name="Vírgula 2 3 2 3 2" xfId="104"/>
    <cellStyle name="Vírgula 2 3 2 4" xfId="105"/>
    <cellStyle name="Vírgula 2 3 3" xfId="106"/>
    <cellStyle name="Vírgula 2 3 3 2" xfId="107"/>
    <cellStyle name="Vírgula 2 3 4" xfId="108"/>
    <cellStyle name="Vírgula 2 3 4 2" xfId="109"/>
    <cellStyle name="Vírgula 2 3 5" xfId="110"/>
    <cellStyle name="Vírgula 2 4" xfId="111"/>
    <cellStyle name="Vírgula 2 4 2" xfId="112"/>
    <cellStyle name="Vírgula 2 4 2 2" xfId="113"/>
    <cellStyle name="Vírgula 2 4 3" xfId="114"/>
    <cellStyle name="Vírgula 2 4 3 2" xfId="115"/>
    <cellStyle name="Vírgula 2 4 4" xfId="116"/>
    <cellStyle name="Vírgula 2 5" xfId="117"/>
    <cellStyle name="Vírgula 2 5 2" xfId="118"/>
    <cellStyle name="Vírgula 2 5 2 2" xfId="119"/>
    <cellStyle name="Vírgula 2 5 3" xfId="120"/>
    <cellStyle name="Vírgula 2 5 3 2" xfId="121"/>
    <cellStyle name="Vírgula 2 5 4" xfId="122"/>
    <cellStyle name="Vírgula 2 6" xfId="123"/>
    <cellStyle name="Vírgula 2 6 2" xfId="124"/>
    <cellStyle name="Vírgula 2 6 2 2" xfId="125"/>
    <cellStyle name="Vírgula 2 6 3" xfId="126"/>
    <cellStyle name="Vírgula 2 6 3 2" xfId="127"/>
    <cellStyle name="Vírgula 2 6 4" xfId="128"/>
    <cellStyle name="Vírgula 2 6 5" xfId="129"/>
    <cellStyle name="Vírgula 2 7" xfId="130"/>
    <cellStyle name="Vírgula 2 7 2" xfId="131"/>
    <cellStyle name="Vírgula 2 7 2 2" xfId="132"/>
    <cellStyle name="Vírgula 2 7 3" xfId="133"/>
    <cellStyle name="Vírgula 2 7 3 2" xfId="134"/>
    <cellStyle name="Vírgula 2 7 4" xfId="135"/>
    <cellStyle name="Vírgula 2 7 5" xfId="136"/>
    <cellStyle name="Vírgula 2 8" xfId="137"/>
    <cellStyle name="Vírgula 2 8 2" xfId="138"/>
    <cellStyle name="Vírgula 2 8 2 2" xfId="139"/>
    <cellStyle name="Vírgula 2 8 3" xfId="140"/>
    <cellStyle name="Vírgula 2 8 3 2" xfId="141"/>
    <cellStyle name="Vírgula 2 8 4" xfId="142"/>
    <cellStyle name="Vírgula 2 8 5" xfId="143"/>
    <cellStyle name="Vírgula 2 9" xfId="144"/>
    <cellStyle name="Vírgula 2 9 2" xfId="145"/>
    <cellStyle name="Vírgula 3" xfId="146"/>
    <cellStyle name="Vírgula 3 2" xfId="147"/>
    <cellStyle name="Vírgula 3 2 2" xfId="148"/>
    <cellStyle name="Vírgula 3 2 2 2" xfId="149"/>
    <cellStyle name="Vírgula 3 2 2 2 2" xfId="150"/>
    <cellStyle name="Vírgula 3 2 2 3" xfId="151"/>
    <cellStyle name="Vírgula 3 2 2 3 2" xfId="152"/>
    <cellStyle name="Vírgula 3 2 2 4" xfId="153"/>
    <cellStyle name="Vírgula 3 2 3" xfId="154"/>
    <cellStyle name="Vírgula 3 2 3 2" xfId="155"/>
    <cellStyle name="Vírgula 3 2 4" xfId="156"/>
    <cellStyle name="Vírgula 3 2 4 2" xfId="157"/>
    <cellStyle name="Vírgula 3 2 5" xfId="158"/>
    <cellStyle name="Vírgula 3 3" xfId="159"/>
    <cellStyle name="Vírgula 3 3 2" xfId="160"/>
    <cellStyle name="Vírgula 3 3 2 2" xfId="161"/>
    <cellStyle name="Vírgula 3 3 3" xfId="162"/>
    <cellStyle name="Vírgula 3 3 3 2" xfId="163"/>
    <cellStyle name="Vírgula 3 3 4" xfId="164"/>
    <cellStyle name="Vírgula 3 4" xfId="165"/>
    <cellStyle name="Vírgula 3 4 2" xfId="166"/>
    <cellStyle name="Vírgula 3 4 2 2" xfId="167"/>
    <cellStyle name="Vírgula 3 4 3" xfId="168"/>
    <cellStyle name="Vírgula 3 4 3 2" xfId="169"/>
    <cellStyle name="Vírgula 3 4 4" xfId="170"/>
    <cellStyle name="Vírgula 3 5" xfId="171"/>
    <cellStyle name="Vírgula 3 5 2" xfId="172"/>
    <cellStyle name="Vírgula 3 6" xfId="173"/>
    <cellStyle name="Vírgula 3 6 2" xfId="174"/>
    <cellStyle name="Vírgula 3 7" xfId="175"/>
    <cellStyle name="Vírgula 4" xfId="176"/>
    <cellStyle name="Vírgula 4 2" xfId="177"/>
    <cellStyle name="Vírgula 4 2 2" xfId="178"/>
    <cellStyle name="Vírgula 4 2 2 2" xfId="179"/>
    <cellStyle name="Vírgula 4 2 3" xfId="180"/>
    <cellStyle name="Vírgula 4 2 3 2" xfId="181"/>
    <cellStyle name="Vírgula 4 2 4" xfId="182"/>
    <cellStyle name="Vírgula 4 3" xfId="183"/>
    <cellStyle name="Vírgula 4 3 2" xfId="184"/>
    <cellStyle name="Vírgula 4 4" xfId="185"/>
    <cellStyle name="Vírgula 4 4 2" xfId="186"/>
    <cellStyle name="Vírgula 4 5" xfId="187"/>
    <cellStyle name="Vírgula 5" xfId="188"/>
    <cellStyle name="Vírgula 5 2" xfId="189"/>
    <cellStyle name="Vírgula 5 2 2" xfId="190"/>
    <cellStyle name="Vírgula 5 3" xfId="191"/>
    <cellStyle name="Vírgula 5 3 2" xfId="192"/>
    <cellStyle name="Vírgula 5 4" xfId="193"/>
    <cellStyle name="Vírgula 6" xfId="194"/>
    <cellStyle name="Vírgula 6 2" xfId="195"/>
    <cellStyle name="Vírgula 6 2 2" xfId="196"/>
    <cellStyle name="Vírgula 6 3" xfId="197"/>
    <cellStyle name="Vírgula 6 3 2" xfId="198"/>
    <cellStyle name="Vírgula 6 4" xfId="199"/>
    <cellStyle name="Vírgula 7" xfId="200"/>
    <cellStyle name="Vírgula 7 2" xfId="201"/>
    <cellStyle name="Vírgula 7 2 2" xfId="202"/>
    <cellStyle name="Vírgula 7 3" xfId="203"/>
    <cellStyle name="Vírgula 7 3 2" xfId="204"/>
    <cellStyle name="Vírgula 7 4" xfId="205"/>
    <cellStyle name="Vírgula 7 5" xfId="206"/>
    <cellStyle name="Vírgula 8" xfId="207"/>
    <cellStyle name="Vírgula 8 2" xfId="208"/>
    <cellStyle name="Vírgula 8 2 2" xfId="209"/>
    <cellStyle name="Vírgula 8 3" xfId="210"/>
    <cellStyle name="Vírgula 8 4" xfId="211"/>
    <cellStyle name="*unknown*" xfId="20" builtinId="8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9BBB58"/>
      <rgbColor rgb="FF0000FF"/>
      <rgbColor rgb="FFFFFF00"/>
      <rgbColor rgb="FFFF420E"/>
      <rgbColor rgb="FF93CDDD"/>
      <rgbColor rgb="FF750919"/>
      <rgbColor rgb="FF416A9C"/>
      <rgbColor rgb="FF4F81BD"/>
      <rgbColor rgb="FF679A23"/>
      <rgbColor rgb="FFC0504D"/>
      <rgbColor rgb="FF2E5F99"/>
      <rgbColor rgb="FFC0C0C0"/>
      <rgbColor rgb="FF878787"/>
      <rgbColor rgb="FF8EB3E3"/>
      <rgbColor rgb="FF9F423F"/>
      <rgbColor rgb="FFEEF4E8"/>
      <rgbColor rgb="FFD4E3F4"/>
      <rgbColor rgb="FF654C83"/>
      <rgbColor rgb="FFF79646"/>
      <rgbColor rgb="FF0070C0"/>
      <rgbColor rgb="FFC6D9F1"/>
      <rgbColor rgb="FFCC7C3A"/>
      <rgbColor rgb="FFCC6D20"/>
      <rgbColor rgb="FF92D050"/>
      <rgbColor rgb="FFAABAD7"/>
      <rgbColor rgb="FFFF3300"/>
      <rgbColor rgb="FFCB3D39"/>
      <rgbColor rgb="FF00B050"/>
      <rgbColor rgb="FFB9CDE5"/>
      <rgbColor rgb="FF00B0F0"/>
      <rgbColor rgb="FFF2F2F2"/>
      <rgbColor rgb="FFD9D9D9"/>
      <rgbColor rgb="FF99FF99"/>
      <rgbColor rgb="FF98CCFF"/>
      <rgbColor rgb="FFBFBFBF"/>
      <rgbColor rgb="FFCCC1DA"/>
      <rgbColor rgb="FFFAC090"/>
      <rgbColor rgb="FF3C7AC7"/>
      <rgbColor rgb="FF3FAECC"/>
      <rgbColor rgb="FFAECF00"/>
      <rgbColor rgb="FFFFD320"/>
      <rgbColor rgb="FFFF9033"/>
      <rgbColor rgb="FFE46C0A"/>
      <rgbColor rgb="FF7F61A3"/>
      <rgbColor rgb="FF809B49"/>
      <rgbColor rgb="FF1A3E6E"/>
      <rgbColor rgb="FF328CA3"/>
      <rgbColor rgb="FF004586"/>
      <rgbColor rgb="FF595959"/>
      <rgbColor rgb="FF9C2F2C"/>
      <rgbColor rgb="FFBE4B48"/>
      <rgbColor rgb="FF1F497D"/>
      <rgbColor rgb="FF3E402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sharedStrings" Target="sharedStrings.xml"/>
</Relationships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PRODUTO ACABADO ( EXPEDIÇÃO) 21/02/2019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302388854007833"/>
          <c:y val="0.198734255754793"/>
          <c:w val="0.662839716566508"/>
          <c:h val="0.63684308494136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'PRODUTO ACABADO'!$AE$90</c:f>
              <c:strCache>
                <c:ptCount val="1"/>
                <c:pt idx="0">
                  <c:v>COMERCIALIZAÇÃO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c0504d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1" sz="16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'PRODUTO ACABADO'!$AF$90:$AI$90</c:f>
              <c:numCache>
                <c:formatCode>General</c:formatCode>
                <c:ptCount val="4"/>
                <c:pt idx="0">
                  <c:v>39460</c:v>
                </c:pt>
              </c:numCache>
            </c:numRef>
          </c:val>
        </c:ser>
        <c:gapWidth val="150"/>
        <c:shape val="box"/>
        <c:axId val="34400990"/>
        <c:axId val="5985314"/>
        <c:axId val="0"/>
      </c:bar3DChart>
      <c:catAx>
        <c:axId val="344009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85314"/>
        <c:crosses val="autoZero"/>
        <c:auto val="1"/>
        <c:lblAlgn val="ctr"/>
        <c:lblOffset val="100"/>
        <c:noMultiLvlLbl val="0"/>
      </c:catAx>
      <c:valAx>
        <c:axId val="5985314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400990"/>
        <c:crossBetween val="between"/>
      </c:valAx>
      <c:dTable>
        <c:showHorzBorder val="1"/>
        <c:showVertBorder val="1"/>
        <c:showOutline val="1"/>
      </c:dTable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2400" spc="-1" strike="noStrike">
                <a:solidFill>
                  <a:srgbClr val="595959"/>
                </a:solidFill>
                <a:latin typeface="Calibri"/>
              </a:rPr>
              <a:t>EXPEDIÇÃO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'PRODUTO ACABADO'!$Z$46</c:f>
              <c:strCache>
                <c:ptCount val="1"/>
                <c:pt idx="0">
                  <c:v>EXPEDIÇÃO 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\ * #,##0\ ;\-* #,##0\ ;\ * \-#\ ;\ @\ " sourceLinked="1"/>
            <c:dLbl>
              <c:idx val="0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sz="2400" spc="-1" strike="noStrike">
                    <a:solidFill>
                      <a:srgbClr val="4f81bd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'PRODUTO ACABADO'!$AA$45:$AD$45</c:f>
              <c:strCache>
                <c:ptCount val="4"/>
                <c:pt idx="0">
                  <c:v>TORTA</c:v>
                </c:pt>
                <c:pt idx="1">
                  <c:v>SEBO</c:v>
                </c:pt>
                <c:pt idx="2">
                  <c:v>FARINHETA</c:v>
                </c:pt>
                <c:pt idx="3">
                  <c:v>BORRA</c:v>
                </c:pt>
              </c:strCache>
            </c:strRef>
          </c:cat>
          <c:val>
            <c:numRef>
              <c:f>'PRODUTO ACABADO'!$AA$46:$AD$46</c:f>
              <c:numCache>
                <c:formatCode>General</c:formatCode>
                <c:ptCount val="4"/>
                <c:pt idx="0">
                  <c:v>2430640</c:v>
                </c:pt>
                <c:pt idx="1">
                  <c:v>2165550</c:v>
                </c:pt>
                <c:pt idx="2">
                  <c:v>171120</c:v>
                </c:pt>
                <c:pt idx="3">
                  <c:v>57680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1" sz="1600" spc="-1" strike="noStrike">
              <a:solidFill>
                <a:srgbClr val="595959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Série 1</c:v>
                </c:pt>
              </c:strCache>
            </c:strRef>
          </c:tx>
          <c:spPr>
            <a:solidFill>
              <a:srgbClr val="416a9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Série 2</c:v>
                </c:pt>
              </c:strCache>
            </c:strRef>
          </c:tx>
          <c:spPr>
            <a:solidFill>
              <a:srgbClr val="9f423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Série 3</c:v>
                </c:pt>
              </c:strCache>
            </c:strRef>
          </c:tx>
          <c:spPr>
            <a:solidFill>
              <a:srgbClr val="809b4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Série 4</c:v>
                </c:pt>
              </c:strCache>
            </c:strRef>
          </c:tx>
          <c:spPr>
            <a:solidFill>
              <a:srgbClr val="6a52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Série 5</c:v>
                </c:pt>
              </c:strCache>
            </c:strRef>
          </c:tx>
          <c:spPr>
            <a:solidFill>
              <a:srgbClr val="3e8ea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Série 6</c:v>
                </c:pt>
              </c:strCache>
            </c:strRef>
          </c:tx>
          <c:spPr>
            <a:solidFill>
              <a:srgbClr val="cc7c3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>Série 7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label 7</c:f>
              <c:strCache>
                <c:ptCount val="1"/>
                <c:pt idx="0">
                  <c:v>Série 8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label 8</c:f>
              <c:strCache>
                <c:ptCount val="1"/>
                <c:pt idx="0">
                  <c:v>Série 9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label 9</c:f>
              <c:strCache>
                <c:ptCount val="1"/>
                <c:pt idx="0">
                  <c:v>Série 10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label 10</c:f>
              <c:strCache>
                <c:ptCount val="1"/>
                <c:pt idx="0">
                  <c:v>Série 11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label 11</c:f>
              <c:strCache>
                <c:ptCount val="1"/>
                <c:pt idx="0">
                  <c:v>Série 12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label 12</c:f>
              <c:strCache>
                <c:ptCount val="1"/>
                <c:pt idx="0">
                  <c:v>Série 13</c:v>
                </c:pt>
              </c:strCache>
            </c:strRef>
          </c:tx>
          <c:spPr>
            <a:solidFill>
              <a:srgbClr val="aabad7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50"/>
        <c:overlap val="0"/>
        <c:axId val="77573787"/>
        <c:axId val="87703204"/>
      </c:barChart>
      <c:catAx>
        <c:axId val="77573787"/>
        <c:scaling>
          <c:orientation val="minMax"/>
        </c:scaling>
        <c:delete val="0"/>
        <c:axPos val="b"/>
        <c:numFmt formatCode="[$-416]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703204"/>
        <c:crosses val="autoZero"/>
        <c:auto val="1"/>
        <c:lblAlgn val="ctr"/>
        <c:lblOffset val="100"/>
        <c:noMultiLvlLbl val="0"/>
      </c:catAx>
      <c:valAx>
        <c:axId val="877032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57378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Série 1</c:v>
                </c:pt>
              </c:strCache>
            </c:strRef>
          </c:tx>
          <c:spPr>
            <a:solidFill>
              <a:srgbClr val="416a9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Série 2</c:v>
                </c:pt>
              </c:strCache>
            </c:strRef>
          </c:tx>
          <c:spPr>
            <a:solidFill>
              <a:srgbClr val="9f423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Série 3</c:v>
                </c:pt>
              </c:strCache>
            </c:strRef>
          </c:tx>
          <c:spPr>
            <a:solidFill>
              <a:srgbClr val="809b4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Série 4</c:v>
                </c:pt>
              </c:strCache>
            </c:strRef>
          </c:tx>
          <c:spPr>
            <a:solidFill>
              <a:srgbClr val="6a52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Série 5</c:v>
                </c:pt>
              </c:strCache>
            </c:strRef>
          </c:tx>
          <c:spPr>
            <a:solidFill>
              <a:srgbClr val="3e8ea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Série 6</c:v>
                </c:pt>
              </c:strCache>
            </c:strRef>
          </c:tx>
          <c:spPr>
            <a:solidFill>
              <a:srgbClr val="cc7c3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>Série 7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label 7</c:f>
              <c:strCache>
                <c:ptCount val="1"/>
                <c:pt idx="0">
                  <c:v>Série 8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label 8</c:f>
              <c:strCache>
                <c:ptCount val="1"/>
                <c:pt idx="0">
                  <c:v>Série 9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label 9</c:f>
              <c:strCache>
                <c:ptCount val="1"/>
                <c:pt idx="0">
                  <c:v>Série 10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label 10</c:f>
              <c:strCache>
                <c:ptCount val="1"/>
                <c:pt idx="0">
                  <c:v>Série 11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label 11</c:f>
              <c:strCache>
                <c:ptCount val="1"/>
                <c:pt idx="0">
                  <c:v>Série 12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label 12</c:f>
              <c:strCache>
                <c:ptCount val="1"/>
                <c:pt idx="0">
                  <c:v>Série 13</c:v>
                </c:pt>
              </c:strCache>
            </c:strRef>
          </c:tx>
          <c:spPr>
            <a:solidFill>
              <a:srgbClr val="aabad7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50"/>
        <c:overlap val="0"/>
        <c:axId val="13382917"/>
        <c:axId val="61225903"/>
      </c:barChart>
      <c:catAx>
        <c:axId val="13382917"/>
        <c:scaling>
          <c:orientation val="minMax"/>
        </c:scaling>
        <c:delete val="0"/>
        <c:axPos val="b"/>
        <c:numFmt formatCode="[$-416]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225903"/>
        <c:crosses val="autoZero"/>
        <c:auto val="1"/>
        <c:lblAlgn val="ctr"/>
        <c:lblOffset val="100"/>
        <c:noMultiLvlLbl val="0"/>
      </c:catAx>
      <c:valAx>
        <c:axId val="612259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38291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Série 1</c:v>
                </c:pt>
              </c:strCache>
            </c:strRef>
          </c:tx>
          <c:spPr>
            <a:solidFill>
              <a:srgbClr val="416a9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Série 2</c:v>
                </c:pt>
              </c:strCache>
            </c:strRef>
          </c:tx>
          <c:spPr>
            <a:solidFill>
              <a:srgbClr val="9f423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Série 3</c:v>
                </c:pt>
              </c:strCache>
            </c:strRef>
          </c:tx>
          <c:spPr>
            <a:solidFill>
              <a:srgbClr val="809b4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Série 4</c:v>
                </c:pt>
              </c:strCache>
            </c:strRef>
          </c:tx>
          <c:spPr>
            <a:solidFill>
              <a:srgbClr val="6a52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Série 5</c:v>
                </c:pt>
              </c:strCache>
            </c:strRef>
          </c:tx>
          <c:spPr>
            <a:solidFill>
              <a:srgbClr val="3e8ea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Série 6</c:v>
                </c:pt>
              </c:strCache>
            </c:strRef>
          </c:tx>
          <c:spPr>
            <a:solidFill>
              <a:srgbClr val="cc7c3a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>Série 7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label 7</c:f>
              <c:strCache>
                <c:ptCount val="1"/>
                <c:pt idx="0">
                  <c:v>Série 8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label 8</c:f>
              <c:strCache>
                <c:ptCount val="1"/>
                <c:pt idx="0">
                  <c:v>Série 9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label 9</c:f>
              <c:strCache>
                <c:ptCount val="1"/>
                <c:pt idx="0">
                  <c:v>Série 10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label 10</c:f>
              <c:strCache>
                <c:ptCount val="1"/>
                <c:pt idx="0">
                  <c:v>Série 11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label 11</c:f>
              <c:strCache>
                <c:ptCount val="1"/>
                <c:pt idx="0">
                  <c:v>Série 12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label 12</c:f>
              <c:strCache>
                <c:ptCount val="1"/>
                <c:pt idx="0">
                  <c:v>Série 13</c:v>
                </c:pt>
              </c:strCache>
            </c:strRef>
          </c:tx>
          <c:spPr>
            <a:solidFill>
              <a:srgbClr val="aabad7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50"/>
        <c:overlap val="0"/>
        <c:axId val="77267624"/>
        <c:axId val="30413284"/>
      </c:barChart>
      <c:catAx>
        <c:axId val="77267624"/>
        <c:scaling>
          <c:orientation val="minMax"/>
        </c:scaling>
        <c:delete val="0"/>
        <c:axPos val="b"/>
        <c:numFmt formatCode="[$-416]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413284"/>
        <c:crosses val="autoZero"/>
        <c:auto val="1"/>
        <c:lblAlgn val="ctr"/>
        <c:lblOffset val="100"/>
        <c:noMultiLvlLbl val="0"/>
      </c:catAx>
      <c:valAx>
        <c:axId val="304132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2676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600" spc="-1" strike="noStrike">
                <a:solidFill>
                  <a:srgbClr val="595959"/>
                </a:solidFill>
                <a:latin typeface="Calibri"/>
              </a:rPr>
              <a:t> CONSUMO LENHA
NOVEMBRO 2020 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noFill/>
        </a:ln>
      </c:spPr>
    </c:floor>
    <c:sideWall>
      <c:spPr>
        <a:noFill/>
        <a:ln w="25560">
          <a:noFill/>
        </a:ln>
      </c:spPr>
    </c:sideWall>
    <c:backWall>
      <c:spPr>
        <a:noFill/>
        <a:ln w="25560">
          <a:noFill/>
        </a:ln>
      </c:spPr>
    </c:backWall>
    <c:plotArea>
      <c:layout>
        <c:manualLayout>
          <c:layoutTarget val="inner"/>
          <c:xMode val="edge"/>
          <c:yMode val="edge"/>
          <c:x val="0.0474777448071217"/>
          <c:y val="0.0985965326099776"/>
          <c:w val="0.845225879808092"/>
          <c:h val="0.80286590399811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'CONTROLE LENHA'!$D$42</c:f>
              <c:strCache>
                <c:ptCount val="1"/>
                <c:pt idx="0">
                  <c:v/>
                </c:pt>
              </c:strCache>
            </c:strRef>
          </c:tx>
          <c:spPr>
            <a:gradFill>
              <a:gsLst>
                <a:gs pos="0">
                  <a:srgbClr val="2e5f99"/>
                </a:gs>
                <a:gs pos="100000">
                  <a:srgbClr val="3c7ac7"/>
                </a:gs>
              </a:gsLst>
              <a:lin ang="16200000"/>
            </a:gradFill>
            <a:ln>
              <a:noFill/>
            </a:ln>
          </c:spPr>
          <c:invertIfNegative val="0"/>
          <c:dPt>
            <c:idx val="0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1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2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3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Lbls>
            <c:numFmt formatCode="\ * #,##0.00\ ;\ * \(#,##0.00\);\ * \-#\ ;\ @\ " sourceLinked="1"/>
            <c:dLbl>
              <c:idx val="0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6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'CONTROLE LENHA'!$E$41:$I$41</c:f>
              <c:strCache>
                <c:ptCount val="5"/>
                <c:pt idx="0">
                  <c:v> MANHA </c:v>
                </c:pt>
                <c:pt idx="1">
                  <c:v> TARDE </c:v>
                </c:pt>
                <c:pt idx="2">
                  <c:v> NOITE </c:v>
                </c:pt>
                <c:pt idx="3">
                  <c:v/>
                </c:pt>
                <c:pt idx="4">
                  <c:v> TOTAL </c:v>
                </c:pt>
              </c:strCache>
            </c:strRef>
          </c:cat>
          <c:val>
            <c:numRef>
              <c:f>'CONTROLE LENHA'!$E$42:$I$42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</c:ser>
        <c:gapWidth val="150"/>
        <c:shape val="cylinder"/>
        <c:axId val="63947110"/>
        <c:axId val="27851129"/>
        <c:axId val="54982185"/>
      </c:bar3DChart>
      <c:catAx>
        <c:axId val="639471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851129"/>
        <c:crosses val="autoZero"/>
        <c:auto val="1"/>
        <c:lblAlgn val="ctr"/>
        <c:lblOffset val="100"/>
        <c:noMultiLvlLbl val="0"/>
      </c:catAx>
      <c:valAx>
        <c:axId val="278511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\ * #,##0.00\ ;\-* #,##0.00\ ;\ * &quot;- &quot;;\ @\ 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947110"/>
        <c:crosses val="autoZero"/>
        <c:crossBetween val="between"/>
      </c:valAx>
      <c:serAx>
        <c:axId val="54982185"/>
        <c:scaling>
          <c:orientation val="minMax"/>
        </c:scaling>
        <c:delete val="0"/>
        <c:axPos val="b"/>
        <c:numFmt formatCode="\ * #,##0.00\ ;\-* #,##0.00\ ;\ * &quot;- &quot;;\ @\ " sourceLinked="1"/>
        <c:majorTickMark val="none"/>
        <c:minorTickMark val="none"/>
        <c:tickLblPos val="nextTo"/>
        <c:spPr>
          <a:ln w="1260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851129"/>
        <c:crosses val="autoZero"/>
      </c:serAx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PRODUTO ACABADO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Série 1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0"/>
            <c:txPr>
              <a:bodyPr/>
              <a:lstStyle/>
              <a:p>
                <a:pPr>
                  <a:defRPr b="1" sz="10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50"/>
        <c:overlap val="0"/>
        <c:axId val="98683110"/>
        <c:axId val="61689732"/>
      </c:barChart>
      <c:lineChart>
        <c:grouping val="standard"/>
        <c:varyColors val="0"/>
        <c:ser>
          <c:idx val="1"/>
          <c:order val="1"/>
          <c:tx>
            <c:strRef>
              <c:f>label 1</c:f>
              <c:strCache>
                <c:ptCount val="1"/>
                <c:pt idx="0">
                  <c:v>Série 2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0"/>
            <c:txPr>
              <a:bodyPr/>
              <a:lstStyle/>
              <a:p>
                <a:pPr>
                  <a:defRPr b="0" sz="900" spc="-1" strike="noStrike">
                    <a:solidFill>
                      <a:srgbClr val="ff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70158"/>
        <c:axId val="57338289"/>
      </c:lineChart>
      <c:catAx>
        <c:axId val="98683110"/>
        <c:scaling>
          <c:orientation val="minMax"/>
        </c:scaling>
        <c:delete val="0"/>
        <c:axPos val="b"/>
        <c:numFmt formatCode="[$-416]dd/mm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689732"/>
        <c:crosses val="autoZero"/>
        <c:auto val="1"/>
        <c:lblAlgn val="ctr"/>
        <c:lblOffset val="100"/>
        <c:noMultiLvlLbl val="0"/>
      </c:catAx>
      <c:valAx>
        <c:axId val="616897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683110"/>
        <c:crosses val="autoZero"/>
        <c:crossBetween val="between"/>
      </c:valAx>
      <c:catAx>
        <c:axId val="6770158"/>
        <c:scaling>
          <c:orientation val="minMax"/>
        </c:scaling>
        <c:delete val="1"/>
        <c:axPos val="t"/>
        <c:numFmt formatCode="[$-416]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338289"/>
        <c:auto val="1"/>
        <c:lblAlgn val="ctr"/>
        <c:lblOffset val="100"/>
        <c:noMultiLvlLbl val="0"/>
      </c:catAx>
      <c:valAx>
        <c:axId val="5733828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70158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percentStacked"/>
        <c:varyColors val="0"/>
        <c:ser>
          <c:idx val="0"/>
          <c:order val="0"/>
          <c:tx>
            <c:strRef>
              <c:f>'ENERGIA ELETRICA'!$C$8</c:f>
              <c:strCache>
                <c:ptCount val="1"/>
                <c:pt idx="0">
                  <c:v>julho </c:v>
                </c:pt>
              </c:strCache>
            </c:strRef>
          </c:tx>
          <c:spPr>
            <a:solidFill>
              <a:srgbClr val="4f81bd"/>
            </a:solidFill>
            <a:ln w="22320">
              <a:solidFill>
                <a:srgbClr val="4f81bd"/>
              </a:solidFill>
              <a:round/>
            </a:ln>
          </c:spPr>
          <c:marker>
            <c:symbol val="diamond"/>
            <c:size val="6"/>
            <c:spPr>
              <a:solidFill>
                <a:srgbClr val="4f81bd"/>
              </a:solidFill>
            </c:spPr>
          </c:marker>
          <c:dLbls>
            <c:numFmt formatCode="#,##0.00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'ENERGIA ELETRICA'!$B$9:$B$14</c:f>
              <c:strCache>
                <c:ptCount val="6"/>
                <c:pt idx="0">
                  <c:v/>
                </c:pt>
                <c:pt idx="1">
                  <c:v>R$ / kw </c:v>
                </c:pt>
                <c:pt idx="2">
                  <c:v>Total de Materia Prima </c:v>
                </c:pt>
                <c:pt idx="3">
                  <c:v>Total Produto Acabado.</c:v>
                </c:pt>
                <c:pt idx="4">
                  <c:v>R$/ KW por Ton Prod Acabado.</c:v>
                </c:pt>
                <c:pt idx="5">
                  <c:v>R$/ KW por Ton Mat Prima.</c:v>
                </c:pt>
              </c:strCache>
            </c:strRef>
          </c:cat>
          <c:val>
            <c:numRef>
              <c:f>'ENERGIA ELETRICA'!$C$9:$C$14</c:f>
              <c:numCache>
                <c:formatCode>General</c:formatCode>
                <c:ptCount val="6"/>
                <c:pt idx="1">
                  <c:v>68283.61</c:v>
                </c:pt>
                <c:pt idx="2">
                  <c:v>6541</c:v>
                </c:pt>
                <c:pt idx="3">
                  <c:v>4006.26</c:v>
                </c:pt>
                <c:pt idx="4">
                  <c:v>17.0442282827375</c:v>
                </c:pt>
                <c:pt idx="5">
                  <c:v>10.439322733527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'ENERGIA ELETRICA'!$D$8</c:f>
              <c:strCache>
                <c:ptCount val="1"/>
                <c:pt idx="0">
                  <c:v>Agosto </c:v>
                </c:pt>
              </c:strCache>
            </c:strRef>
          </c:tx>
          <c:spPr>
            <a:solidFill>
              <a:srgbClr val="c0504d"/>
            </a:solidFill>
            <a:ln w="22320">
              <a:solidFill>
                <a:srgbClr val="c0504d"/>
              </a:solidFill>
              <a:round/>
            </a:ln>
          </c:spPr>
          <c:marker>
            <c:symbol val="square"/>
            <c:size val="6"/>
            <c:spPr>
              <a:solidFill>
                <a:srgbClr val="c0504d"/>
              </a:solidFill>
            </c:spPr>
          </c:marker>
          <c:dLbls>
            <c:numFmt formatCode="#,##0.00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'ENERGIA ELETRICA'!$B$9:$B$14</c:f>
              <c:strCache>
                <c:ptCount val="6"/>
                <c:pt idx="0">
                  <c:v/>
                </c:pt>
                <c:pt idx="1">
                  <c:v>R$ / kw </c:v>
                </c:pt>
                <c:pt idx="2">
                  <c:v>Total de Materia Prima </c:v>
                </c:pt>
                <c:pt idx="3">
                  <c:v>Total Produto Acabado.</c:v>
                </c:pt>
                <c:pt idx="4">
                  <c:v>R$/ KW por Ton Prod Acabado.</c:v>
                </c:pt>
                <c:pt idx="5">
                  <c:v>R$/ KW por Ton Mat Prima.</c:v>
                </c:pt>
              </c:strCache>
            </c:strRef>
          </c:cat>
          <c:val>
            <c:numRef>
              <c:f>'ENERGIA ELETRICA'!$D$9:$D$14</c:f>
              <c:numCache>
                <c:formatCode>General</c:formatCode>
                <c:ptCount val="6"/>
                <c:pt idx="1">
                  <c:v>64361.35</c:v>
                </c:pt>
                <c:pt idx="2">
                  <c:v>7491</c:v>
                </c:pt>
                <c:pt idx="3">
                  <c:v>4203.31</c:v>
                </c:pt>
                <c:pt idx="4">
                  <c:v>15.3120635879819</c:v>
                </c:pt>
                <c:pt idx="5">
                  <c:v>8.5918235215592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'ENERGIA ELETRICA'!$E$8</c:f>
              <c:strCache>
                <c:ptCount val="1"/>
                <c:pt idx="0">
                  <c:v>Setembro </c:v>
                </c:pt>
              </c:strCache>
            </c:strRef>
          </c:tx>
          <c:spPr>
            <a:solidFill>
              <a:srgbClr val="9bbb59"/>
            </a:solidFill>
            <a:ln w="22320">
              <a:solidFill>
                <a:srgbClr val="9bbb59"/>
              </a:solidFill>
              <a:round/>
            </a:ln>
          </c:spPr>
          <c:marker>
            <c:symbol val="triangle"/>
            <c:size val="6"/>
            <c:spPr>
              <a:solidFill>
                <a:srgbClr val="9bbb59"/>
              </a:solidFill>
            </c:spPr>
          </c:marker>
          <c:dLbls>
            <c:numFmt formatCode="#,##0.00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'ENERGIA ELETRICA'!$B$9:$B$14</c:f>
              <c:strCache>
                <c:ptCount val="6"/>
                <c:pt idx="0">
                  <c:v/>
                </c:pt>
                <c:pt idx="1">
                  <c:v>R$ / kw </c:v>
                </c:pt>
                <c:pt idx="2">
                  <c:v>Total de Materia Prima </c:v>
                </c:pt>
                <c:pt idx="3">
                  <c:v>Total Produto Acabado.</c:v>
                </c:pt>
                <c:pt idx="4">
                  <c:v>R$/ KW por Ton Prod Acabado.</c:v>
                </c:pt>
                <c:pt idx="5">
                  <c:v>R$/ KW por Ton Mat Prima.</c:v>
                </c:pt>
              </c:strCache>
            </c:strRef>
          </c:cat>
          <c:val>
            <c:numRef>
              <c:f>'ENERGIA ELETRICA'!$E$9:$E$14</c:f>
              <c:numCache>
                <c:formatCode>General</c:formatCode>
                <c:ptCount val="6"/>
                <c:pt idx="1">
                  <c:v>78212.22</c:v>
                </c:pt>
                <c:pt idx="2">
                  <c:v>7469.3</c:v>
                </c:pt>
                <c:pt idx="3">
                  <c:v>4427.43</c:v>
                </c:pt>
                <c:pt idx="4">
                  <c:v>17.6653769794215</c:v>
                </c:pt>
                <c:pt idx="5">
                  <c:v>10.4711579398337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'ENERGIA ELETRICA'!$F$8</c:f>
              <c:strCache>
                <c:ptCount val="1"/>
                <c:pt idx="0">
                  <c:v>Outubro</c:v>
                </c:pt>
              </c:strCache>
            </c:strRef>
          </c:tx>
          <c:spPr>
            <a:solidFill>
              <a:srgbClr val="8064a2"/>
            </a:solidFill>
            <a:ln w="22320">
              <a:solidFill>
                <a:srgbClr val="8064a2"/>
              </a:solidFill>
              <a:round/>
            </a:ln>
          </c:spPr>
          <c:marker>
            <c:symbol val="x"/>
            <c:size val="6"/>
            <c:spPr>
              <a:solidFill>
                <a:srgbClr val="8064a2"/>
              </a:solidFill>
            </c:spPr>
          </c:marker>
          <c:dLbls>
            <c:numFmt formatCode="#,##0.00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'ENERGIA ELETRICA'!$B$9:$B$14</c:f>
              <c:strCache>
                <c:ptCount val="6"/>
                <c:pt idx="0">
                  <c:v/>
                </c:pt>
                <c:pt idx="1">
                  <c:v>R$ / kw </c:v>
                </c:pt>
                <c:pt idx="2">
                  <c:v>Total de Materia Prima </c:v>
                </c:pt>
                <c:pt idx="3">
                  <c:v>Total Produto Acabado.</c:v>
                </c:pt>
                <c:pt idx="4">
                  <c:v>R$/ KW por Ton Prod Acabado.</c:v>
                </c:pt>
                <c:pt idx="5">
                  <c:v>R$/ KW por Ton Mat Prima.</c:v>
                </c:pt>
              </c:strCache>
            </c:strRef>
          </c:cat>
          <c:val>
            <c:numRef>
              <c:f>'ENERGIA ELETRICA'!$F$9:$F$14</c:f>
              <c:numCache>
                <c:formatCode>General</c:formatCode>
                <c:ptCount val="6"/>
                <c:pt idx="1">
                  <c:v>83203.36</c:v>
                </c:pt>
                <c:pt idx="2">
                  <c:v>7788.1</c:v>
                </c:pt>
                <c:pt idx="3">
                  <c:v>4814.74</c:v>
                </c:pt>
                <c:pt idx="4">
                  <c:v>17.2809663657851</c:v>
                </c:pt>
                <c:pt idx="5">
                  <c:v>10.6833964638359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334198"/>
        <c:axId val="95920014"/>
      </c:lineChart>
      <c:catAx>
        <c:axId val="57334198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ffffff"/>
            </a:solidFill>
            <a:round/>
          </a:ln>
        </c:spPr>
        <c:txPr>
          <a:bodyPr/>
          <a:lstStyle/>
          <a:p>
            <a:pPr>
              <a:defRPr b="1" sz="800" spc="11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95920014"/>
        <c:crosses val="autoZero"/>
        <c:auto val="1"/>
        <c:lblAlgn val="ctr"/>
        <c:lblOffset val="100"/>
        <c:noMultiLvlLbl val="0"/>
      </c:catAx>
      <c:valAx>
        <c:axId val="9592001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334198"/>
        <c:crosses val="autoZero"/>
        <c:crossBetween val="midCat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357517321320372"/>
          <c:y val="0.130822416302766"/>
          <c:w val="0.622055956583592"/>
          <c:h val="0.063779455918478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SETOR CALDEIRA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Plan1!$E$10</c:f>
              <c:strCache>
                <c:ptCount val="1"/>
                <c:pt idx="0">
                  <c:v>Produção Por Turno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4"/>
            <c:invertIfNegative val="0"/>
            <c:spPr>
              <a:solidFill>
                <a:srgbClr val="4f81bd"/>
              </a:solidFill>
              <a:ln>
                <a:noFill/>
              </a:ln>
            </c:spPr>
          </c:dPt>
          <c:dLbls>
            <c:numFmt formatCode="\ * #,##0\ ;\-* #,##0\ ;\ * \-#\ ;\ @\ " sourceLinked="1"/>
            <c:dLbl>
              <c:idx val="4"/>
              <c:numFmt formatCode="#,##0" sourceLinked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Plan1!$F$9:$J$9</c:f>
              <c:strCache>
                <c:ptCount val="5"/>
                <c:pt idx="0">
                  <c:v/>
                </c:pt>
                <c:pt idx="1">
                  <c:v>Manha</c:v>
                </c:pt>
                <c:pt idx="2">
                  <c:v>Tarde </c:v>
                </c:pt>
                <c:pt idx="3">
                  <c:v>Noite</c:v>
                </c:pt>
                <c:pt idx="4">
                  <c:v>TOTAL</c:v>
                </c:pt>
              </c:strCache>
            </c:strRef>
          </c:cat>
          <c:val>
            <c:numRef>
              <c:f>Plan1!$F$10:$J$10</c:f>
              <c:numCache>
                <c:formatCode>General</c:formatCode>
                <c:ptCount val="5"/>
                <c:pt idx="1">
                  <c:v>888039.114391144</c:v>
                </c:pt>
                <c:pt idx="2">
                  <c:v>1492588.81918819</c:v>
                </c:pt>
                <c:pt idx="3">
                  <c:v>1321812.06642066</c:v>
                </c:pt>
                <c:pt idx="4">
                  <c:v>3702440</c:v>
                </c:pt>
              </c:numCache>
            </c:numRef>
          </c:val>
        </c:ser>
        <c:ser>
          <c:idx val="1"/>
          <c:order val="1"/>
          <c:tx>
            <c:strRef>
              <c:f>Plan1!$E$11</c:f>
              <c:strCache>
                <c:ptCount val="1"/>
                <c:pt idx="0">
                  <c:v> Consumo Lenha 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numFmt formatCode="\ * #,##0.00\ ;\-* #,##0.00\ ;\ * \-#\ ;\ @\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Plan1!$F$9:$J$9</c:f>
              <c:strCache>
                <c:ptCount val="5"/>
                <c:pt idx="0">
                  <c:v/>
                </c:pt>
                <c:pt idx="1">
                  <c:v>Manha</c:v>
                </c:pt>
                <c:pt idx="2">
                  <c:v>Tarde </c:v>
                </c:pt>
                <c:pt idx="3">
                  <c:v>Noite</c:v>
                </c:pt>
                <c:pt idx="4">
                  <c:v>TOTAL</c:v>
                </c:pt>
              </c:strCache>
            </c:strRef>
          </c:cat>
          <c:val>
            <c:numRef>
              <c:f>Plan1!$F$11:$J$11</c:f>
              <c:numCache>
                <c:formatCode>General</c:formatCode>
                <c:ptCount val="5"/>
                <c:pt idx="1">
                  <c:v>351</c:v>
                </c:pt>
                <c:pt idx="2">
                  <c:v>589.95</c:v>
                </c:pt>
                <c:pt idx="3">
                  <c:v>522.45</c:v>
                </c:pt>
                <c:pt idx="4">
                  <c:v>1463.4</c:v>
                </c:pt>
              </c:numCache>
            </c:numRef>
          </c:val>
        </c:ser>
        <c:ser>
          <c:idx val="2"/>
          <c:order val="2"/>
          <c:tx>
            <c:strRef>
              <c:f>Plan1!$E$12</c:f>
              <c:strCache>
                <c:ptCount val="1"/>
                <c:pt idx="0">
                  <c:v> Rendimento da Lenha  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Pt>
            <c:idx val="1"/>
            <c:invertIfNegative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9bbb59"/>
              </a:solidFill>
              <a:ln>
                <a:noFill/>
              </a:ln>
            </c:spPr>
          </c:dPt>
          <c:dLbls>
            <c:numFmt formatCode="\ * #,##0\ ;\-* #,##0\ ;\ * \-#\ ;\ @\ " sourceLinked="1"/>
            <c:dLbl>
              <c:idx val="1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Plan1!$F$9:$J$9</c:f>
              <c:strCache>
                <c:ptCount val="5"/>
                <c:pt idx="0">
                  <c:v/>
                </c:pt>
                <c:pt idx="1">
                  <c:v>Manha</c:v>
                </c:pt>
                <c:pt idx="2">
                  <c:v>Tarde </c:v>
                </c:pt>
                <c:pt idx="3">
                  <c:v>Noite</c:v>
                </c:pt>
                <c:pt idx="4">
                  <c:v>TOTAL</c:v>
                </c:pt>
              </c:strCache>
            </c:strRef>
          </c:cat>
          <c:val>
            <c:numRef>
              <c:f>Plan1!$F$12:$J$12</c:f>
              <c:numCache>
                <c:formatCode>General</c:formatCode>
                <c:ptCount val="5"/>
                <c:pt idx="1">
                  <c:v>2530.02596692634</c:v>
                </c:pt>
                <c:pt idx="2">
                  <c:v>2530.02596692634</c:v>
                </c:pt>
                <c:pt idx="3">
                  <c:v>2530.02596692634</c:v>
                </c:pt>
                <c:pt idx="4">
                  <c:v>2530.02596692634</c:v>
                </c:pt>
              </c:numCache>
            </c:numRef>
          </c:val>
        </c:ser>
        <c:ser>
          <c:idx val="3"/>
          <c:order val="3"/>
          <c:tx>
            <c:strRef>
              <c:f>Plan1!$E$13</c:f>
              <c:strCache>
                <c:ptCount val="1"/>
                <c:pt idx="0">
                  <c:v> Porcetagem Por Turno 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Plan1!$F$9:$J$9</c:f>
              <c:strCache>
                <c:ptCount val="5"/>
                <c:pt idx="0">
                  <c:v/>
                </c:pt>
                <c:pt idx="1">
                  <c:v>Manha</c:v>
                </c:pt>
                <c:pt idx="2">
                  <c:v>Tarde </c:v>
                </c:pt>
                <c:pt idx="3">
                  <c:v>Noite</c:v>
                </c:pt>
                <c:pt idx="4">
                  <c:v>TOTAL</c:v>
                </c:pt>
              </c:strCache>
            </c:strRef>
          </c:cat>
          <c:val>
            <c:numRef>
              <c:f>Plan1!$F$13:$J$13</c:f>
              <c:numCache>
                <c:formatCode>General</c:formatCode>
                <c:ptCount val="5"/>
                <c:pt idx="1">
                  <c:v>0.239852398523985</c:v>
                </c:pt>
                <c:pt idx="2">
                  <c:v>0.403136531365314</c:v>
                </c:pt>
                <c:pt idx="3">
                  <c:v>0.357011070110701</c:v>
                </c:pt>
                <c:pt idx="4">
                  <c:v>1</c:v>
                </c:pt>
              </c:numCache>
            </c:numRef>
          </c:val>
        </c:ser>
        <c:gapWidth val="150"/>
        <c:overlap val="0"/>
        <c:axId val="60410327"/>
        <c:axId val="99561148"/>
      </c:barChart>
      <c:catAx>
        <c:axId val="60410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561148"/>
        <c:crosses val="autoZero"/>
        <c:auto val="1"/>
        <c:lblAlgn val="ctr"/>
        <c:lblOffset val="100"/>
        <c:noMultiLvlLbl val="0"/>
      </c:catAx>
      <c:valAx>
        <c:axId val="99561148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410327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1" sz="12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0535976406264729"/>
          <c:y val="0.0197459779847587"/>
          <c:w val="0.913960973376247"/>
          <c:h val="0.932464013547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'TANQUE SEBO'!$A$36</c:f>
              <c:strCache>
                <c:ptCount val="1"/>
                <c:pt idx="0">
                  <c:v>ESTOQUE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ffff00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ffff00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9"/>
            <c:invertIfNegative val="0"/>
            <c:spPr>
              <a:solidFill>
                <a:srgbClr val="c0504d"/>
              </a:solidFill>
              <a:ln>
                <a:noFill/>
              </a:ln>
            </c:spPr>
          </c:dPt>
          <c:dLbls>
            <c:numFmt formatCode="\ * #,##0\ ;\-* #,##0\ ;\ * \-#\ ;\ @\ " sourceLinked="1"/>
            <c:dLbl>
              <c:idx val="0"/>
              <c:numFmt formatCode="\ * #,##0\ ;\-* #,##0\ ;\ * \-#\ ;\ @\ " sourceLinked="1"/>
              <c:txPr>
                <a:bodyPr/>
                <a:lstStyle/>
                <a:p>
                  <a:pPr>
                    <a:defRPr b="1" sz="28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\ * #,##0\ ;\-* #,##0\ ;\ * \-#\ ;\ @\ " sourceLinked="1"/>
              <c:txPr>
                <a:bodyPr/>
                <a:lstStyle/>
                <a:p>
                  <a:pPr>
                    <a:defRPr b="1" sz="28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\ * #,##0\ ;\-* #,##0\ ;\ * \-#\ ;\ @\ " sourceLinked="1"/>
              <c:txPr>
                <a:bodyPr/>
                <a:lstStyle/>
                <a:p>
                  <a:pPr>
                    <a:defRPr b="1" sz="28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\ * #,##0\ ;\-* #,##0\ ;\ * \-#\ ;\ @\ " sourceLinked="1"/>
              <c:txPr>
                <a:bodyPr/>
                <a:lstStyle/>
                <a:p>
                  <a:pPr>
                    <a:defRPr b="1" sz="28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\ * #,##0\ ;\-* #,##0\ ;\ * \-#\ ;\ @\ " sourceLinked="1"/>
              <c:txPr>
                <a:bodyPr/>
                <a:lstStyle/>
                <a:p>
                  <a:pPr>
                    <a:defRPr b="1" sz="28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\ * #,##0\ ;\-* #,##0\ ;\ * \-#\ ;\ @\ " sourceLinked="1"/>
              <c:txPr>
                <a:bodyPr/>
                <a:lstStyle/>
                <a:p>
                  <a:pPr>
                    <a:defRPr b="1" sz="28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\ * #,##0\ ;\-* #,##0\ ;\ * \-#\ ;\ @\ " sourceLinked="1"/>
              <c:txPr>
                <a:bodyPr/>
                <a:lstStyle/>
                <a:p>
                  <a:pPr>
                    <a:defRPr b="1" sz="28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sz="28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'TANQUE SEBO'!$B$35:$L$35</c:f>
              <c:strCache>
                <c:ptCount val="11"/>
                <c:pt idx="0">
                  <c:v>TANQUE 1</c:v>
                </c:pt>
                <c:pt idx="1">
                  <c:v>TANQUE 2</c:v>
                </c:pt>
                <c:pt idx="2">
                  <c:v>TANQUE 3</c:v>
                </c:pt>
                <c:pt idx="3">
                  <c:v>TANQUE 4</c:v>
                </c:pt>
                <c:pt idx="4">
                  <c:v>TANQUE 5</c:v>
                </c:pt>
                <c:pt idx="5">
                  <c:v>TANQUE 6</c:v>
                </c:pt>
                <c:pt idx="6">
                  <c:v>TANQUE 7</c:v>
                </c:pt>
                <c:pt idx="7">
                  <c:v>TANQUE 8</c:v>
                </c:pt>
                <c:pt idx="8">
                  <c:v>TANQUE 9</c:v>
                </c:pt>
                <c:pt idx="9">
                  <c:v>TANQUE 10</c:v>
                </c:pt>
                <c:pt idx="10">
                  <c:v>PRODUÇÃO</c:v>
                </c:pt>
              </c:strCache>
            </c:strRef>
          </c:cat>
          <c:val>
            <c:numRef>
              <c:f>'TANQUE SEBO'!$B$36:$L$36</c:f>
              <c:numCache>
                <c:formatCode>General</c:formatCode>
                <c:ptCount val="11"/>
                <c:pt idx="0">
                  <c:v>51000</c:v>
                </c:pt>
                <c:pt idx="1">
                  <c:v>31875</c:v>
                </c:pt>
                <c:pt idx="2">
                  <c:v>31875</c:v>
                </c:pt>
                <c:pt idx="3">
                  <c:v>31875</c:v>
                </c:pt>
                <c:pt idx="4">
                  <c:v>31875</c:v>
                </c:pt>
                <c:pt idx="5">
                  <c:v>8500</c:v>
                </c:pt>
                <c:pt idx="6">
                  <c:v>17000</c:v>
                </c:pt>
                <c:pt idx="7">
                  <c:v>23800</c:v>
                </c:pt>
                <c:pt idx="8">
                  <c:v>23800</c:v>
                </c:pt>
                <c:pt idx="9">
                  <c:v>85000</c:v>
                </c:pt>
                <c:pt idx="10">
                  <c:v>77980</c:v>
                </c:pt>
              </c:numCache>
            </c:numRef>
          </c:val>
        </c:ser>
        <c:ser>
          <c:idx val="1"/>
          <c:order val="1"/>
          <c:tx>
            <c:strRef>
              <c:f>'TANQUE SEBO'!$A$38</c:f>
              <c:strCache>
                <c:ptCount val="1"/>
                <c:pt idx="0">
                  <c:v>ACIDEZ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0000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000000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000000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000000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000000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000000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000000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000000"/>
              </a:solidFill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000000"/>
              </a:solidFill>
              <a:ln>
                <a:noFill/>
              </a:ln>
            </c:spPr>
          </c:dPt>
          <c:dPt>
            <c:idx val="9"/>
            <c:invertIfNegative val="0"/>
            <c:spPr>
              <a:solidFill>
                <a:srgbClr val="000000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5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6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7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9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'TANQUE SEBO'!$B$35:$L$35</c:f>
              <c:strCache>
                <c:ptCount val="11"/>
                <c:pt idx="0">
                  <c:v>TANQUE 1</c:v>
                </c:pt>
                <c:pt idx="1">
                  <c:v>TANQUE 2</c:v>
                </c:pt>
                <c:pt idx="2">
                  <c:v>TANQUE 3</c:v>
                </c:pt>
                <c:pt idx="3">
                  <c:v>TANQUE 4</c:v>
                </c:pt>
                <c:pt idx="4">
                  <c:v>TANQUE 5</c:v>
                </c:pt>
                <c:pt idx="5">
                  <c:v>TANQUE 6</c:v>
                </c:pt>
                <c:pt idx="6">
                  <c:v>TANQUE 7</c:v>
                </c:pt>
                <c:pt idx="7">
                  <c:v>TANQUE 8</c:v>
                </c:pt>
                <c:pt idx="8">
                  <c:v>TANQUE 9</c:v>
                </c:pt>
                <c:pt idx="9">
                  <c:v>TANQUE 10</c:v>
                </c:pt>
                <c:pt idx="10">
                  <c:v>PRODUÇÃO</c:v>
                </c:pt>
              </c:strCache>
            </c:strRef>
          </c:cat>
          <c:val>
            <c:numRef>
              <c:f>'TANQUE SEBO'!$B$38:$L$38</c:f>
              <c:numCache>
                <c:formatCode>General</c:formatCode>
                <c:ptCount val="11"/>
                <c:pt idx="0">
                  <c:v>7.2</c:v>
                </c:pt>
                <c:pt idx="1">
                  <c:v>7.5</c:v>
                </c:pt>
                <c:pt idx="2">
                  <c:v>3.5</c:v>
                </c:pt>
                <c:pt idx="3">
                  <c:v>4.8</c:v>
                </c:pt>
                <c:pt idx="4">
                  <c:v>2.9</c:v>
                </c:pt>
                <c:pt idx="5">
                  <c:v>2.6</c:v>
                </c:pt>
                <c:pt idx="6">
                  <c:v>4.5</c:v>
                </c:pt>
                <c:pt idx="7">
                  <c:v>13.6</c:v>
                </c:pt>
                <c:pt idx="8">
                  <c:v>9.8</c:v>
                </c:pt>
                <c:pt idx="9">
                  <c:v>15.3</c:v>
                </c:pt>
              </c:numCache>
            </c:numRef>
          </c:val>
        </c:ser>
        <c:gapWidth val="150"/>
        <c:overlap val="0"/>
        <c:axId val="92912471"/>
        <c:axId val="12120091"/>
      </c:barChart>
      <c:lineChart>
        <c:grouping val="standard"/>
        <c:varyColors val="0"/>
        <c:ser>
          <c:idx val="2"/>
          <c:order val="2"/>
          <c:tx>
            <c:strRef>
              <c:f>'TANQUE SEBO'!$A$37</c:f>
              <c:strCache>
                <c:ptCount val="1"/>
                <c:pt idx="0">
                  <c:v>CARREGAMENTOS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Pt>
            <c:idx val="1"/>
            <c:marker>
              <c:symbol val="square"/>
              <c:size val="5"/>
              <c:spPr>
                <a:solidFill>
                  <a:srgbClr val="be4b48"/>
                </a:solidFill>
              </c:spPr>
            </c:marker>
          </c:dPt>
          <c:dPt>
            <c:idx val="2"/>
            <c:marker>
              <c:symbol val="square"/>
              <c:size val="5"/>
              <c:spPr>
                <a:solidFill>
                  <a:srgbClr val="be4b48"/>
                </a:solidFill>
              </c:spPr>
            </c:marker>
          </c:dPt>
          <c:dPt>
            <c:idx val="4"/>
            <c:marker>
              <c:symbol val="square"/>
              <c:size val="5"/>
              <c:spPr>
                <a:solidFill>
                  <a:srgbClr val="be4b48"/>
                </a:solidFill>
              </c:spPr>
            </c:marker>
          </c:dPt>
          <c:dLbls>
            <c:numFmt formatCode="General" sourceLinked="1"/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2800" spc="-1" strike="noStrike">
                      <a:solidFill>
                        <a:srgbClr val="ff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2800" spc="-1" strike="noStrike">
                    <a:solidFill>
                      <a:srgbClr val="ff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'TANQUE SEBO'!$B$35:$L$35</c:f>
              <c:strCache>
                <c:ptCount val="11"/>
                <c:pt idx="0">
                  <c:v>TANQUE 1</c:v>
                </c:pt>
                <c:pt idx="1">
                  <c:v>TANQUE 2</c:v>
                </c:pt>
                <c:pt idx="2">
                  <c:v>TANQUE 3</c:v>
                </c:pt>
                <c:pt idx="3">
                  <c:v>TANQUE 4</c:v>
                </c:pt>
                <c:pt idx="4">
                  <c:v>TANQUE 5</c:v>
                </c:pt>
                <c:pt idx="5">
                  <c:v>TANQUE 6</c:v>
                </c:pt>
                <c:pt idx="6">
                  <c:v>TANQUE 7</c:v>
                </c:pt>
                <c:pt idx="7">
                  <c:v>TANQUE 8</c:v>
                </c:pt>
                <c:pt idx="8">
                  <c:v>TANQUE 9</c:v>
                </c:pt>
                <c:pt idx="9">
                  <c:v>TANQUE 10</c:v>
                </c:pt>
                <c:pt idx="10">
                  <c:v>PRODUÇÃO</c:v>
                </c:pt>
              </c:strCache>
            </c:strRef>
          </c:cat>
          <c:val>
            <c:numRef>
              <c:f>'TANQUE SEBO'!$B$37:$L$37</c:f>
              <c:numCache>
                <c:formatCode>General</c:formatCode>
                <c:ptCount val="11"/>
                <c:pt idx="0">
                  <c:v>14450</c:v>
                </c:pt>
                <c:pt idx="1">
                  <c:v>0</c:v>
                </c:pt>
                <c:pt idx="2">
                  <c:v>29750</c:v>
                </c:pt>
                <c:pt idx="3">
                  <c:v>0</c:v>
                </c:pt>
                <c:pt idx="4">
                  <c:v>29750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912471"/>
        <c:axId val="12120091"/>
      </c:lineChart>
      <c:catAx>
        <c:axId val="92912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sz="2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120091"/>
        <c:crosses val="autoZero"/>
        <c:auto val="1"/>
        <c:lblAlgn val="ctr"/>
        <c:lblOffset val="100"/>
        <c:noMultiLvlLbl val="0"/>
      </c:catAx>
      <c:valAx>
        <c:axId val="12120091"/>
        <c:scaling>
          <c:orientation val="minMax"/>
        </c:scaling>
        <c:delete val="1"/>
        <c:axPos val="l"/>
        <c:numFmt formatCode="\ * #,##0\ ;\-* #,##0\ ;\ * \-#\ ;\ @\ 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912471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4456010881129"/>
          <c:y val="0.0650296359017782"/>
          <c:w val="0.174396681749623"/>
          <c:h val="0.21230185611705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sz="32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2000" spc="-1" strike="noStrike">
                <a:solidFill>
                  <a:srgbClr val="595959"/>
                </a:solidFill>
                <a:latin typeface="Cambria"/>
              </a:defRPr>
            </a:pPr>
            <a:r>
              <a:rPr b="0" lang="en-US" sz="2000" spc="-1" strike="noStrike">
                <a:solidFill>
                  <a:srgbClr val="595959"/>
                </a:solidFill>
                <a:latin typeface="Cambria"/>
              </a:rPr>
              <a:t>OLEO SATURADO
AGOSTO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noFill/>
        </a:ln>
      </c:spPr>
    </c:floor>
    <c:sideWall>
      <c:spPr>
        <a:noFill/>
        <a:ln w="9360">
          <a:noFill/>
        </a:ln>
      </c:spPr>
    </c:sideWall>
    <c:backWall>
      <c:spPr>
        <a:noFill/>
        <a:ln w="936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'OLEO SATURADO'!$L$40</c:f>
              <c:strCache>
                <c:ptCount val="1"/>
                <c:pt idx="0">
                  <c:v>OLEO PRAÇA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4f81bd"/>
              </a:solidFill>
              <a:ln>
                <a:noFill/>
              </a:ln>
            </c:spPr>
          </c:dPt>
          <c:dLbls>
            <c:numFmt formatCode="\ * #,##0\ ;\-* #,##0\ ;\ * \-#\ ;\ @\ " sourceLinked="1"/>
            <c:dLbl>
              <c:idx val="0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8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'OLEO SATURADO'!$L$41</c:f>
              <c:numCache>
                <c:formatCode>General</c:formatCode>
                <c:ptCount val="1"/>
                <c:pt idx="0">
                  <c:v>21580</c:v>
                </c:pt>
              </c:numCache>
            </c:numRef>
          </c:val>
        </c:ser>
        <c:ser>
          <c:idx val="1"/>
          <c:order val="1"/>
          <c:tx>
            <c:strRef>
              <c:f>'OLEO SATURADO'!$N$40</c:f>
              <c:strCache>
                <c:ptCount val="1"/>
                <c:pt idx="0">
                  <c:v>OLEO JOELIO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c0504d"/>
              </a:solidFill>
              <a:ln>
                <a:noFill/>
              </a:ln>
            </c:spPr>
          </c:dPt>
          <c:dLbls>
            <c:numFmt formatCode="\ * #,##0\ ;\-* #,##0\ ;\ * \-#\ ;\ @\ " sourceLinked="1"/>
            <c:dLbl>
              <c:idx val="0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8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'OLEO SATURADO'!$N$41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'OLEO SATURADO'!$O$40</c:f>
              <c:strCache>
                <c:ptCount val="1"/>
                <c:pt idx="0">
                  <c:v>MULTIOLEOS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9bbb59"/>
              </a:solidFill>
              <a:ln>
                <a:noFill/>
              </a:ln>
            </c:spPr>
          </c:dPt>
          <c:dLbls>
            <c:numFmt formatCode="\ * #,##0\ ;\-* #,##0\ ;\ * \-#\ ;\ @\ " sourceLinked="1"/>
            <c:dLbl>
              <c:idx val="0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8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'OLEO SATURADO'!$O$41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'OLEO SATURADO'!$P$40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8064a2"/>
              </a:solidFill>
              <a:ln>
                <a:noFill/>
              </a:ln>
            </c:spPr>
          </c:dPt>
          <c:dLbls>
            <c:numFmt formatCode="\ * #,##0\ ;\-* #,##0\ ;\ * \-#\ ;\ @\ " sourceLinked="1"/>
            <c:dLbl>
              <c:idx val="0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8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'OLEO SATURADO'!$P$41</c:f>
              <c:numCache>
                <c:formatCode>General</c:formatCode>
                <c:ptCount val="1"/>
                <c:pt idx="0">
                  <c:v>21580</c:v>
                </c:pt>
              </c:numCache>
            </c:numRef>
          </c:val>
        </c:ser>
        <c:gapWidth val="150"/>
        <c:shape val="box"/>
        <c:axId val="64196567"/>
        <c:axId val="59212036"/>
        <c:axId val="0"/>
      </c:bar3DChart>
      <c:catAx>
        <c:axId val="64196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212036"/>
        <c:auto val="1"/>
        <c:lblAlgn val="ctr"/>
        <c:lblOffset val="100"/>
        <c:noMultiLvlLbl val="0"/>
      </c:catAx>
      <c:valAx>
        <c:axId val="592120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\ * #,##0\ ;\-* #,##0\ ;\ * \-#\ ;\ @\ 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1965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0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en-US" sz="1000" spc="-1" strike="noStrike">
                <a:solidFill>
                  <a:srgbClr val="404040"/>
                </a:solidFill>
                <a:latin typeface="Calibri"/>
              </a:rPr>
              <a:t>DESVIO MATÉRIA PRIMA POR PRODUTO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0527289546716"/>
          <c:y val="0.273857216230098"/>
          <c:w val="0.938482886216466"/>
          <c:h val="0.512378017462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Série 1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4f81bd">
                  <a:alpha val="85000"/>
                </a:srgbClr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Lbls>
            <c:numFmt formatCode="General" sourceLinked="0"/>
            <c:dLbl>
              <c:idx val="0"/>
              <c:numFmt formatCode="General" sourceLinked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Série 2</c:v>
                </c:pt>
              </c:strCache>
            </c:strRef>
          </c:tx>
          <c:spPr>
            <a:solidFill>
              <a:srgbClr val="c0504d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c0504d">
                  <a:alpha val="85000"/>
                </a:srgbClr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Lbls>
            <c:numFmt formatCode="General" sourceLinked="0"/>
            <c:dLbl>
              <c:idx val="0"/>
              <c:numFmt formatCode="General" sourceLinked="0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Série 3</c:v>
                </c:pt>
              </c:strCache>
            </c:strRef>
          </c:tx>
          <c:spPr>
            <a:solidFill>
              <a:srgbClr val="9bbb59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9bbb59">
                  <a:alpha val="85000"/>
                </a:srgbClr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Lbls>
            <c:numFmt formatCode="General" sourceLinked="0"/>
            <c:dLbl>
              <c:idx val="0"/>
              <c:numFmt formatCode="General" sourceLinked="0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65"/>
        <c:overlap val="0"/>
        <c:axId val="82896826"/>
        <c:axId val="72585575"/>
      </c:barChart>
      <c:catAx>
        <c:axId val="82896826"/>
        <c:scaling>
          <c:orientation val="minMax"/>
        </c:scaling>
        <c:delete val="1"/>
        <c:axPos val="b"/>
        <c:numFmt formatCode="[$-416]dd/mm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585575"/>
        <c:auto val="1"/>
        <c:lblAlgn val="ctr"/>
        <c:lblOffset val="100"/>
        <c:noMultiLvlLbl val="0"/>
      </c:catAx>
      <c:valAx>
        <c:axId val="72585575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896826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bfbfbf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600" spc="-1" strike="noStrike">
                <a:solidFill>
                  <a:srgbClr val="595959"/>
                </a:solidFill>
                <a:latin typeface="Calibri"/>
              </a:rPr>
              <a:t>BATELADAS</a:t>
            </a:r>
          </a:p>
        </c:rich>
      </c:tx>
      <c:layout>
        <c:manualLayout>
          <c:xMode val="edge"/>
          <c:yMode val="edge"/>
          <c:x val="0.426593147571344"/>
          <c:y val="0.13679738964477"/>
        </c:manualLayout>
      </c:layout>
      <c:overlay val="0"/>
      <c:spPr>
        <a:noFill/>
        <a:ln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noFill/>
        </a:ln>
      </c:spPr>
    </c:floor>
    <c:sideWall>
      <c:spPr>
        <a:noFill/>
        <a:ln w="9360">
          <a:noFill/>
        </a:ln>
      </c:spPr>
    </c:sideWall>
    <c:backWall>
      <c:spPr>
        <a:noFill/>
        <a:ln w="936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BATELADAS!$I$40</c:f>
              <c:strCache>
                <c:ptCount val="1"/>
                <c:pt idx="0">
                  <c:v>TURNO 05:00 AS 17:00</c:v>
                </c:pt>
              </c:strCache>
            </c:strRef>
          </c:tx>
          <c:spPr>
            <a:gradFill>
              <a:gsLst>
                <a:gs pos="0">
                  <a:srgbClr val="2e5f99"/>
                </a:gs>
                <a:gs pos="100000">
                  <a:srgbClr val="3c7ac7"/>
                </a:gs>
              </a:gsLst>
              <a:lin ang="16200000"/>
            </a:gradFill>
            <a:ln>
              <a:noFill/>
            </a:ln>
          </c:spPr>
          <c:invertIfNegative val="0"/>
          <c:dPt>
            <c:idx val="0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1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2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3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4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5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6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7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Lbls>
            <c:numFmt formatCode="\ * #,##0\ ;\-* #,##0\ ;\ * \-#\ ;\ @\ " sourceLinked="1"/>
            <c:dLbl>
              <c:idx val="0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4F81B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4F81B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4F81B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4F81B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4F81B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4F81B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4F81B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4F81B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sz="1200" spc="-1" strike="noStrike">
                    <a:solidFill>
                      <a:srgbClr val="0070c0"/>
                    </a:solidFill>
                    <a:latin typeface="Calibri"/>
                  </a:defRPr>
                </a:pPr>
              </a:p>
            </c:txPr>
            <c:spPr>
              <a:ln w="25560">
                <a:solidFill>
                  <a:srgbClr val="4F81BD"/>
                </a:solidFill>
              </a:ln>
            </c:sp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BATELADAS!$J$39:$Q$39</c:f>
              <c:strCache>
                <c:ptCount val="8"/>
                <c:pt idx="0">
                  <c:v>DIGESTOR 1</c:v>
                </c:pt>
                <c:pt idx="1">
                  <c:v>DIGESTOR 2</c:v>
                </c:pt>
                <c:pt idx="2">
                  <c:v>DIGESTOR 3</c:v>
                </c:pt>
                <c:pt idx="3">
                  <c:v>DIGESTOR 4</c:v>
                </c:pt>
                <c:pt idx="4">
                  <c:v>DIGESTOR 5</c:v>
                </c:pt>
                <c:pt idx="5">
                  <c:v>DIGESTOR 6</c:v>
                </c:pt>
                <c:pt idx="6">
                  <c:v>DIGESTOR 7</c:v>
                </c:pt>
                <c:pt idx="7">
                  <c:v>TOTAL DIA</c:v>
                </c:pt>
              </c:strCache>
            </c:strRef>
          </c:cat>
          <c:val>
            <c:numRef>
              <c:f>BATELADAS!$J$40:$Q$40</c:f>
              <c:numCache>
                <c:formatCode>General</c:formatCode>
                <c:ptCount val="8"/>
                <c:pt idx="0">
                  <c:v>0</c:v>
                </c:pt>
                <c:pt idx="1">
                  <c:v>82</c:v>
                </c:pt>
                <c:pt idx="2">
                  <c:v>91</c:v>
                </c:pt>
                <c:pt idx="3">
                  <c:v>143</c:v>
                </c:pt>
                <c:pt idx="4">
                  <c:v>50</c:v>
                </c:pt>
                <c:pt idx="5">
                  <c:v>147</c:v>
                </c:pt>
                <c:pt idx="6">
                  <c:v>108</c:v>
                </c:pt>
                <c:pt idx="7">
                  <c:v>621</c:v>
                </c:pt>
              </c:numCache>
            </c:numRef>
          </c:val>
        </c:ser>
        <c:ser>
          <c:idx val="1"/>
          <c:order val="1"/>
          <c:tx>
            <c:strRef>
              <c:f>BATELADAS!$I$41</c:f>
              <c:strCache>
                <c:ptCount val="1"/>
                <c:pt idx="0">
                  <c:v>TURNO 17:00 AS 05:00</c:v>
                </c:pt>
              </c:strCache>
            </c:strRef>
          </c:tx>
          <c:spPr>
            <a:gradFill>
              <a:gsLst>
                <a:gs pos="0">
                  <a:srgbClr val="9c2f2c"/>
                </a:gs>
                <a:gs pos="100000">
                  <a:srgbClr val="cb3d39"/>
                </a:gs>
              </a:gsLst>
              <a:lin ang="16200000"/>
            </a:gradFill>
            <a:ln>
              <a:noFill/>
            </a:ln>
          </c:spPr>
          <c:invertIfNegative val="0"/>
          <c:dPt>
            <c:idx val="0"/>
            <c:invertIfNegative val="0"/>
            <c:spPr>
              <a:gradFill>
                <a:gsLst>
                  <a:gs pos="0">
                    <a:srgbClr val="9c2f2c"/>
                  </a:gs>
                  <a:gs pos="100000">
                    <a:srgbClr val="cb3d39"/>
                  </a:gs>
                </a:gsLst>
                <a:lin ang="16200000"/>
              </a:gradFill>
              <a:ln>
                <a:noFill/>
              </a:ln>
            </c:spPr>
          </c:dPt>
          <c:dPt>
            <c:idx val="1"/>
            <c:invertIfNegative val="0"/>
            <c:spPr>
              <a:gradFill>
                <a:gsLst>
                  <a:gs pos="0">
                    <a:srgbClr val="9c2f2c"/>
                  </a:gs>
                  <a:gs pos="100000">
                    <a:srgbClr val="cb3d39"/>
                  </a:gs>
                </a:gsLst>
                <a:lin ang="16200000"/>
              </a:gradFill>
              <a:ln>
                <a:noFill/>
              </a:ln>
            </c:spPr>
          </c:dPt>
          <c:dPt>
            <c:idx val="2"/>
            <c:invertIfNegative val="0"/>
            <c:spPr>
              <a:gradFill>
                <a:gsLst>
                  <a:gs pos="0">
                    <a:srgbClr val="9c2f2c"/>
                  </a:gs>
                  <a:gs pos="100000">
                    <a:srgbClr val="cb3d39"/>
                  </a:gs>
                </a:gsLst>
                <a:lin ang="16200000"/>
              </a:gradFill>
              <a:ln>
                <a:noFill/>
              </a:ln>
            </c:spPr>
          </c:dPt>
          <c:dPt>
            <c:idx val="3"/>
            <c:invertIfNegative val="0"/>
            <c:spPr>
              <a:gradFill>
                <a:gsLst>
                  <a:gs pos="0">
                    <a:srgbClr val="9c2f2c"/>
                  </a:gs>
                  <a:gs pos="100000">
                    <a:srgbClr val="cb3d39"/>
                  </a:gs>
                </a:gsLst>
                <a:lin ang="16200000"/>
              </a:gradFill>
              <a:ln>
                <a:noFill/>
              </a:ln>
            </c:spPr>
          </c:dPt>
          <c:dPt>
            <c:idx val="4"/>
            <c:invertIfNegative val="0"/>
            <c:spPr>
              <a:gradFill>
                <a:gsLst>
                  <a:gs pos="0">
                    <a:srgbClr val="9c2f2c"/>
                  </a:gs>
                  <a:gs pos="100000">
                    <a:srgbClr val="cb3d39"/>
                  </a:gs>
                </a:gsLst>
                <a:lin ang="16200000"/>
              </a:gradFill>
              <a:ln>
                <a:noFill/>
              </a:ln>
            </c:spPr>
          </c:dPt>
          <c:dPt>
            <c:idx val="5"/>
            <c:invertIfNegative val="0"/>
            <c:spPr>
              <a:gradFill>
                <a:gsLst>
                  <a:gs pos="0">
                    <a:srgbClr val="9c2f2c"/>
                  </a:gs>
                  <a:gs pos="100000">
                    <a:srgbClr val="cb3d39"/>
                  </a:gs>
                </a:gsLst>
                <a:lin ang="16200000"/>
              </a:gradFill>
              <a:ln>
                <a:noFill/>
              </a:ln>
            </c:spPr>
          </c:dPt>
          <c:dPt>
            <c:idx val="6"/>
            <c:invertIfNegative val="0"/>
            <c:spPr>
              <a:gradFill>
                <a:gsLst>
                  <a:gs pos="0">
                    <a:srgbClr val="9c2f2c"/>
                  </a:gs>
                  <a:gs pos="100000">
                    <a:srgbClr val="cb3d39"/>
                  </a:gs>
                </a:gsLst>
                <a:lin ang="16200000"/>
              </a:gradFill>
              <a:ln>
                <a:noFill/>
              </a:ln>
            </c:spPr>
          </c:dPt>
          <c:dPt>
            <c:idx val="7"/>
            <c:invertIfNegative val="0"/>
            <c:spPr>
              <a:gradFill>
                <a:gsLst>
                  <a:gs pos="0">
                    <a:srgbClr val="9c2f2c"/>
                  </a:gs>
                  <a:gs pos="100000">
                    <a:srgbClr val="cb3d39"/>
                  </a:gs>
                </a:gsLst>
                <a:lin ang="16200000"/>
              </a:gradFill>
              <a:ln>
                <a:noFill/>
              </a:ln>
            </c:spPr>
          </c:dPt>
          <c:dLbls>
            <c:numFmt formatCode="\ * #,##0\ ;\-* #,##0\ ;\ * \-#\ ;\ @\ " sourceLinked="1"/>
            <c:dLbl>
              <c:idx val="0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C0504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C0504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C0504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C0504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C0504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C0504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C0504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C0504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sz="1200" spc="-1" strike="noStrike">
                    <a:solidFill>
                      <a:srgbClr val="ff0000"/>
                    </a:solidFill>
                    <a:latin typeface="Calibri"/>
                  </a:defRPr>
                </a:pPr>
              </a:p>
            </c:txPr>
            <c:spPr>
              <a:ln w="25560">
                <a:solidFill>
                  <a:srgbClr val="C0504D"/>
                </a:solidFill>
              </a:ln>
            </c:sp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BATELADAS!$J$39:$Q$39</c:f>
              <c:strCache>
                <c:ptCount val="8"/>
                <c:pt idx="0">
                  <c:v>DIGESTOR 1</c:v>
                </c:pt>
                <c:pt idx="1">
                  <c:v>DIGESTOR 2</c:v>
                </c:pt>
                <c:pt idx="2">
                  <c:v>DIGESTOR 3</c:v>
                </c:pt>
                <c:pt idx="3">
                  <c:v>DIGESTOR 4</c:v>
                </c:pt>
                <c:pt idx="4">
                  <c:v>DIGESTOR 5</c:v>
                </c:pt>
                <c:pt idx="5">
                  <c:v>DIGESTOR 6</c:v>
                </c:pt>
                <c:pt idx="6">
                  <c:v>DIGESTOR 7</c:v>
                </c:pt>
                <c:pt idx="7">
                  <c:v>TOTAL DIA</c:v>
                </c:pt>
              </c:strCache>
            </c:strRef>
          </c:cat>
          <c:val>
            <c:numRef>
              <c:f>BATELADAS!$J$41:$Q$41</c:f>
              <c:numCache>
                <c:formatCode>General</c:formatCode>
                <c:ptCount val="8"/>
                <c:pt idx="0">
                  <c:v>0</c:v>
                </c:pt>
                <c:pt idx="1">
                  <c:v>111</c:v>
                </c:pt>
                <c:pt idx="2">
                  <c:v>109</c:v>
                </c:pt>
                <c:pt idx="3">
                  <c:v>137</c:v>
                </c:pt>
                <c:pt idx="4">
                  <c:v>66</c:v>
                </c:pt>
                <c:pt idx="5">
                  <c:v>139</c:v>
                </c:pt>
                <c:pt idx="6">
                  <c:v>96</c:v>
                </c:pt>
                <c:pt idx="7">
                  <c:v>658</c:v>
                </c:pt>
              </c:numCache>
            </c:numRef>
          </c:val>
        </c:ser>
        <c:gapWidth val="150"/>
        <c:shape val="box"/>
        <c:axId val="48840353"/>
        <c:axId val="9848410"/>
        <c:axId val="0"/>
      </c:bar3DChart>
      <c:catAx>
        <c:axId val="488403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48410"/>
        <c:crosses val="autoZero"/>
        <c:auto val="1"/>
        <c:lblAlgn val="ctr"/>
        <c:lblOffset val="100"/>
        <c:noMultiLvlLbl val="0"/>
      </c:catAx>
      <c:valAx>
        <c:axId val="98484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\ * #,##0\ ;\-* #,##0\ ;\ * \-#\ ;\ @\ 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84035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4858994864888"/>
          <c:y val="0.0193929692790741"/>
          <c:w val="0.344838472061454"/>
          <c:h val="0.06002955301071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600" spc="-1" strike="noStrike">
                <a:solidFill>
                  <a:srgbClr val="595959"/>
                </a:solidFill>
                <a:latin typeface="Calibri"/>
              </a:rPr>
              <a:t>BATELADAS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COMPARATIVO!$B$4</c:f>
              <c:strCache>
                <c:ptCount val="1"/>
                <c:pt idx="0">
                  <c:v>semana 7 até 11</c:v>
                </c:pt>
              </c:strCache>
            </c:strRef>
          </c:tx>
          <c:spPr>
            <a:solidFill>
              <a:srgbClr val="4f81bd"/>
            </a:solidFill>
            <a:ln w="34920">
              <a:solidFill>
                <a:srgbClr val="4f81bd"/>
              </a:solidFill>
              <a:round/>
            </a:ln>
          </c:spPr>
          <c:marker>
            <c:symbol val="circle"/>
            <c:size val="6"/>
            <c:spPr>
              <a:solidFill>
                <a:srgbClr val="4f81bd"/>
              </a:solidFill>
            </c:spPr>
          </c:marker>
          <c:dPt>
            <c:idx val="0"/>
            <c:marker>
              <c:symbol val="circle"/>
              <c:size val="6"/>
              <c:spPr>
                <a:solidFill>
                  <a:srgbClr val="4f81bd"/>
                </a:solidFill>
              </c:spPr>
            </c:marker>
          </c:dPt>
          <c:dPt>
            <c:idx val="1"/>
            <c:marker>
              <c:symbol val="circle"/>
              <c:size val="6"/>
              <c:spPr>
                <a:solidFill>
                  <a:srgbClr val="4f81bd"/>
                </a:solidFill>
              </c:spPr>
            </c:marker>
          </c:dPt>
          <c:dPt>
            <c:idx val="2"/>
            <c:marker>
              <c:symbol val="circle"/>
              <c:size val="6"/>
              <c:spPr>
                <a:solidFill>
                  <a:srgbClr val="4f81bd"/>
                </a:solidFill>
              </c:spPr>
            </c:marker>
          </c:dPt>
          <c:dPt>
            <c:idx val="3"/>
            <c:marker>
              <c:symbol val="circle"/>
              <c:size val="6"/>
              <c:spPr>
                <a:solidFill>
                  <a:srgbClr val="4f81bd"/>
                </a:solidFill>
              </c:spPr>
            </c:marker>
          </c:dPt>
          <c:dPt>
            <c:idx val="4"/>
            <c:marker>
              <c:symbol val="circle"/>
              <c:size val="6"/>
              <c:spPr>
                <a:solidFill>
                  <a:srgbClr val="4f81bd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0070c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COMPARATIVO!$C$3:$H$3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total</c:v>
                </c:pt>
              </c:strCache>
            </c:strRef>
          </c:cat>
          <c:val>
            <c:numRef>
              <c:f>COMPARATIVO!$C$4:$H$4</c:f>
              <c:numCache>
                <c:formatCode>General</c:formatCode>
                <c:ptCount val="6"/>
                <c:pt idx="0">
                  <c:v>16</c:v>
                </c:pt>
                <c:pt idx="1">
                  <c:v>40</c:v>
                </c:pt>
                <c:pt idx="2">
                  <c:v>54</c:v>
                </c:pt>
                <c:pt idx="3">
                  <c:v>44</c:v>
                </c:pt>
                <c:pt idx="4">
                  <c:v>44</c:v>
                </c:pt>
                <c:pt idx="5">
                  <c:v>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COMPARATIVO!$B$5</c:f>
              <c:strCache>
                <c:ptCount val="1"/>
                <c:pt idx="0">
                  <c:v>semana 14 até 18</c:v>
                </c:pt>
              </c:strCache>
            </c:strRef>
          </c:tx>
          <c:spPr>
            <a:solidFill>
              <a:srgbClr val="c0504d"/>
            </a:solidFill>
            <a:ln w="34920">
              <a:solidFill>
                <a:srgbClr val="c0504d"/>
              </a:solidFill>
              <a:round/>
            </a:ln>
          </c:spPr>
          <c:marker>
            <c:symbol val="circle"/>
            <c:size val="6"/>
            <c:spPr>
              <a:solidFill>
                <a:srgbClr val="c0504d"/>
              </a:solidFill>
            </c:spPr>
          </c:marker>
          <c:dPt>
            <c:idx val="0"/>
            <c:marker>
              <c:symbol val="circle"/>
              <c:size val="6"/>
              <c:spPr>
                <a:solidFill>
                  <a:srgbClr val="c0504d"/>
                </a:solidFill>
              </c:spPr>
            </c:marker>
          </c:dPt>
          <c:dPt>
            <c:idx val="1"/>
            <c:marker>
              <c:symbol val="circle"/>
              <c:size val="6"/>
              <c:spPr>
                <a:solidFill>
                  <a:srgbClr val="c0504d"/>
                </a:solidFill>
              </c:spPr>
            </c:marker>
          </c:dPt>
          <c:dPt>
            <c:idx val="2"/>
            <c:marker>
              <c:symbol val="circle"/>
              <c:size val="6"/>
              <c:spPr>
                <a:solidFill>
                  <a:srgbClr val="c0504d"/>
                </a:solidFill>
              </c:spPr>
            </c:marker>
          </c:dPt>
          <c:dPt>
            <c:idx val="3"/>
            <c:marker>
              <c:symbol val="circle"/>
              <c:size val="6"/>
              <c:spPr>
                <a:solidFill>
                  <a:srgbClr val="c0504d"/>
                </a:solidFill>
              </c:spPr>
            </c:marker>
          </c:dPt>
          <c:dPt>
            <c:idx val="4"/>
            <c:marker>
              <c:symbol val="circle"/>
              <c:size val="6"/>
              <c:spPr>
                <a:solidFill>
                  <a:srgbClr val="c0504d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ff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COMPARATIVO!$C$3:$H$3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total</c:v>
                </c:pt>
              </c:strCache>
            </c:strRef>
          </c:cat>
          <c:val>
            <c:numRef>
              <c:f>COMPARATIVO!$C$5:$H$5</c:f>
              <c:numCache>
                <c:formatCode>General</c:formatCode>
                <c:ptCount val="6"/>
                <c:pt idx="0">
                  <c:v>21</c:v>
                </c:pt>
                <c:pt idx="1">
                  <c:v>64</c:v>
                </c:pt>
                <c:pt idx="2">
                  <c:v>73</c:v>
                </c:pt>
                <c:pt idx="3">
                  <c:v>78</c:v>
                </c:pt>
                <c:pt idx="4">
                  <c:v>79</c:v>
                </c:pt>
                <c:pt idx="5">
                  <c:v>315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658265"/>
        <c:axId val="75421141"/>
      </c:lineChart>
      <c:lineChart>
        <c:grouping val="stacked"/>
        <c:varyColors val="0"/>
        <c:ser>
          <c:idx val="2"/>
          <c:order val="2"/>
          <c:tx>
            <c:strRef>
              <c:f>COMPARATIVO!$B$6</c:f>
              <c:strCache>
                <c:ptCount val="1"/>
                <c:pt idx="0">
                  <c:v>evolução de produtividade %</c:v>
                </c:pt>
              </c:strCache>
            </c:strRef>
          </c:tx>
          <c:spPr>
            <a:solidFill>
              <a:srgbClr val="9bbb59"/>
            </a:solidFill>
            <a:ln w="34920">
              <a:solidFill>
                <a:srgbClr val="9bbb59"/>
              </a:solidFill>
              <a:round/>
            </a:ln>
          </c:spPr>
          <c:marker>
            <c:symbol val="circle"/>
            <c:size val="6"/>
            <c:spPr>
              <a:solidFill>
                <a:srgbClr val="9bbb59"/>
              </a:solidFill>
            </c:spPr>
          </c:marker>
          <c:dPt>
            <c:idx val="1"/>
            <c:marker>
              <c:symbol val="circle"/>
              <c:size val="6"/>
              <c:spPr>
                <a:solidFill>
                  <a:srgbClr val="9bbb59"/>
                </a:solidFill>
              </c:spPr>
            </c:marker>
          </c:dPt>
          <c:dPt>
            <c:idx val="3"/>
            <c:marker>
              <c:symbol val="circle"/>
              <c:size val="6"/>
              <c:spPr>
                <a:solidFill>
                  <a:srgbClr val="9bbb59"/>
                </a:solidFill>
              </c:spPr>
            </c:marker>
          </c:dPt>
          <c:dLbls>
            <c:numFmt formatCode="0.00%" sourceLinked="1"/>
            <c:dLbl>
              <c:idx val="1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00b05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COMPARATIVO!$C$3:$H$3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total</c:v>
                </c:pt>
              </c:strCache>
            </c:strRef>
          </c:cat>
          <c:val>
            <c:numRef>
              <c:f>COMPARATIVO!$C$6:$H$6</c:f>
              <c:numCache>
                <c:formatCode>General</c:formatCode>
                <c:ptCount val="6"/>
                <c:pt idx="0">
                  <c:v>0.3125</c:v>
                </c:pt>
                <c:pt idx="1">
                  <c:v>0.6</c:v>
                </c:pt>
                <c:pt idx="2">
                  <c:v>0.351851851851852</c:v>
                </c:pt>
                <c:pt idx="3">
                  <c:v>0.772727272727273</c:v>
                </c:pt>
                <c:pt idx="4">
                  <c:v>0.795454545454545</c:v>
                </c:pt>
                <c:pt idx="5">
                  <c:v>0.590909090909091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294973"/>
        <c:axId val="56083208"/>
      </c:lineChart>
      <c:catAx>
        <c:axId val="846582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421141"/>
        <c:crosses val="autoZero"/>
        <c:auto val="1"/>
        <c:lblAlgn val="ctr"/>
        <c:lblOffset val="100"/>
        <c:noMultiLvlLbl val="0"/>
      </c:catAx>
      <c:valAx>
        <c:axId val="754211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658265"/>
        <c:crosses val="autoZero"/>
        <c:crossBetween val="midCat"/>
      </c:valAx>
      <c:catAx>
        <c:axId val="4829497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083208"/>
        <c:auto val="1"/>
        <c:lblAlgn val="ctr"/>
        <c:lblOffset val="100"/>
        <c:noMultiLvlLbl val="0"/>
      </c:catAx>
      <c:valAx>
        <c:axId val="56083208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294973"/>
        <c:crosses val="max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2000" spc="-1" strike="noStrike">
                <a:solidFill>
                  <a:srgbClr val="595959"/>
                </a:solidFill>
                <a:latin typeface="Cambria"/>
              </a:defRPr>
            </a:pPr>
            <a:r>
              <a:rPr b="0" lang="en-US" sz="2000" spc="-1" strike="noStrike">
                <a:solidFill>
                  <a:srgbClr val="595959"/>
                </a:solidFill>
                <a:latin typeface="Cambria"/>
              </a:rPr>
              <a:t>MATERIA PRIMA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COMPARATIVO!$B$9</c:f>
              <c:strCache>
                <c:ptCount val="1"/>
                <c:pt idx="0">
                  <c:v>semana 7 até 11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circle"/>
            <c:size val="8"/>
            <c:spPr>
              <a:solidFill>
                <a:srgbClr val="4f81bd"/>
              </a:solidFill>
            </c:spPr>
          </c:marker>
          <c:dPt>
            <c:idx val="0"/>
            <c:marker>
              <c:symbol val="circle"/>
              <c:size val="8"/>
              <c:spPr>
                <a:solidFill>
                  <a:srgbClr val="4f81bd"/>
                </a:solidFill>
              </c:spPr>
            </c:marker>
          </c:dPt>
          <c:dPt>
            <c:idx val="1"/>
            <c:marker>
              <c:symbol val="circle"/>
              <c:size val="8"/>
              <c:spPr>
                <a:solidFill>
                  <a:srgbClr val="4f81bd"/>
                </a:solidFill>
              </c:spPr>
            </c:marker>
          </c:dPt>
          <c:dPt>
            <c:idx val="2"/>
            <c:marker>
              <c:symbol val="circle"/>
              <c:size val="8"/>
              <c:spPr>
                <a:solidFill>
                  <a:srgbClr val="4f81bd"/>
                </a:solidFill>
              </c:spPr>
            </c:marker>
          </c:dPt>
          <c:dPt>
            <c:idx val="3"/>
            <c:marker>
              <c:symbol val="circle"/>
              <c:size val="8"/>
              <c:spPr>
                <a:solidFill>
                  <a:srgbClr val="4f81bd"/>
                </a:solidFill>
              </c:spPr>
            </c:marker>
          </c:dPt>
          <c:dLbls>
            <c:numFmt formatCode="\ * #,##0\ ;\-* #,##0\ ;\ * \-#\ ;\ @\ " sourceLinked="1"/>
            <c:dLbl>
              <c:idx val="0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0070c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COMPARATIVO!$C$8:$H$8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total</c:v>
                </c:pt>
              </c:strCache>
            </c:strRef>
          </c:cat>
          <c:val>
            <c:numRef>
              <c:f>COMPARATIVO!$C$9:$H$9</c:f>
              <c:numCache>
                <c:formatCode>General</c:formatCode>
                <c:ptCount val="6"/>
                <c:pt idx="0">
                  <c:v>364720</c:v>
                </c:pt>
                <c:pt idx="1">
                  <c:v>343020</c:v>
                </c:pt>
                <c:pt idx="2">
                  <c:v>320700</c:v>
                </c:pt>
                <c:pt idx="3">
                  <c:v>331920</c:v>
                </c:pt>
                <c:pt idx="4">
                  <c:v>420760</c:v>
                </c:pt>
                <c:pt idx="5">
                  <c:v>1781120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COMPARATIVO!$B$10</c:f>
              <c:strCache>
                <c:ptCount val="1"/>
                <c:pt idx="0">
                  <c:v>semana 14 até 18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circle"/>
            <c:size val="8"/>
            <c:spPr>
              <a:solidFill>
                <a:srgbClr val="c0504d"/>
              </a:solidFill>
            </c:spPr>
          </c:marker>
          <c:dPt>
            <c:idx val="0"/>
            <c:marker>
              <c:symbol val="circle"/>
              <c:size val="8"/>
              <c:spPr>
                <a:solidFill>
                  <a:srgbClr val="c0504d"/>
                </a:solidFill>
              </c:spPr>
            </c:marker>
          </c:dPt>
          <c:dPt>
            <c:idx val="1"/>
            <c:marker>
              <c:symbol val="circle"/>
              <c:size val="8"/>
              <c:spPr>
                <a:solidFill>
                  <a:srgbClr val="c0504d"/>
                </a:solidFill>
              </c:spPr>
            </c:marker>
          </c:dPt>
          <c:dPt>
            <c:idx val="2"/>
            <c:marker>
              <c:symbol val="circle"/>
              <c:size val="8"/>
              <c:spPr>
                <a:solidFill>
                  <a:srgbClr val="c0504d"/>
                </a:solidFill>
              </c:spPr>
            </c:marker>
          </c:dPt>
          <c:dPt>
            <c:idx val="3"/>
            <c:marker>
              <c:symbol val="circle"/>
              <c:size val="8"/>
              <c:spPr>
                <a:solidFill>
                  <a:srgbClr val="c0504d"/>
                </a:solidFill>
              </c:spPr>
            </c:marker>
          </c:dPt>
          <c:dPt>
            <c:idx val="4"/>
            <c:marker>
              <c:symbol val="circle"/>
              <c:size val="8"/>
              <c:spPr>
                <a:solidFill>
                  <a:srgbClr val="c0504d"/>
                </a:solidFill>
              </c:spPr>
            </c:marker>
          </c:dPt>
          <c:dLbls>
            <c:numFmt formatCode="\ * #,##0\ ;\-* #,##0\ ;\ * \-#\ ;\ @\ " sourceLinked="1"/>
            <c:dLbl>
              <c:idx val="0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ff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COMPARATIVO!$C$8:$H$8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total</c:v>
                </c:pt>
              </c:strCache>
            </c:strRef>
          </c:cat>
          <c:val>
            <c:numRef>
              <c:f>COMPARATIVO!$C$10:$H$10</c:f>
              <c:numCache>
                <c:formatCode>General</c:formatCode>
                <c:ptCount val="6"/>
                <c:pt idx="0">
                  <c:v>342120</c:v>
                </c:pt>
                <c:pt idx="1">
                  <c:v>417460</c:v>
                </c:pt>
                <c:pt idx="2">
                  <c:v>418740</c:v>
                </c:pt>
                <c:pt idx="3">
                  <c:v>441040</c:v>
                </c:pt>
                <c:pt idx="4">
                  <c:v>448780</c:v>
                </c:pt>
                <c:pt idx="5">
                  <c:v>2068140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327845"/>
        <c:axId val="9724117"/>
      </c:lineChart>
      <c:lineChart>
        <c:grouping val="stacked"/>
        <c:varyColors val="0"/>
        <c:ser>
          <c:idx val="2"/>
          <c:order val="2"/>
          <c:tx>
            <c:strRef>
              <c:f>COMPARATIVO!$B$11</c:f>
              <c:strCache>
                <c:ptCount val="1"/>
                <c:pt idx="0">
                  <c:v>evolução de produtividade %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circle"/>
            <c:size val="8"/>
            <c:spPr>
              <a:solidFill>
                <a:srgbClr val="9bbb59"/>
              </a:solidFill>
            </c:spPr>
          </c:marker>
          <c:dPt>
            <c:idx val="0"/>
            <c:marker>
              <c:symbol val="circle"/>
              <c:size val="8"/>
              <c:spPr>
                <a:solidFill>
                  <a:srgbClr val="9bbb59"/>
                </a:solidFill>
              </c:spPr>
            </c:marker>
          </c:dPt>
          <c:dPt>
            <c:idx val="1"/>
            <c:marker>
              <c:symbol val="circle"/>
              <c:size val="8"/>
              <c:spPr>
                <a:solidFill>
                  <a:srgbClr val="9bbb59"/>
                </a:solidFill>
              </c:spPr>
            </c:marker>
          </c:dPt>
          <c:dPt>
            <c:idx val="2"/>
            <c:marker>
              <c:symbol val="circle"/>
              <c:size val="8"/>
              <c:spPr>
                <a:solidFill>
                  <a:srgbClr val="9bbb59"/>
                </a:solidFill>
              </c:spPr>
            </c:marker>
          </c:dPt>
          <c:dPt>
            <c:idx val="3"/>
            <c:marker>
              <c:symbol val="circle"/>
              <c:size val="8"/>
              <c:spPr>
                <a:solidFill>
                  <a:srgbClr val="9bbb59"/>
                </a:solidFill>
              </c:spPr>
            </c:marker>
          </c:dPt>
          <c:dPt>
            <c:idx val="4"/>
            <c:marker>
              <c:symbol val="circle"/>
              <c:size val="8"/>
              <c:spPr>
                <a:solidFill>
                  <a:srgbClr val="9bbb59"/>
                </a:solidFill>
              </c:spPr>
            </c:marker>
          </c:dPt>
          <c:dLbls>
            <c:numFmt formatCode="0.00%" sourceLinked="1"/>
            <c:dLbl>
              <c:idx val="0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00b05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COMPARATIVO!$C$8:$H$8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total</c:v>
                </c:pt>
              </c:strCache>
            </c:strRef>
          </c:cat>
          <c:val>
            <c:numRef>
              <c:f>COMPARATIVO!$C$11:$H$11</c:f>
              <c:numCache>
                <c:formatCode>General</c:formatCode>
                <c:ptCount val="6"/>
                <c:pt idx="0">
                  <c:v>-0.0619653432770344</c:v>
                </c:pt>
                <c:pt idx="1">
                  <c:v>0.21701358521369</c:v>
                </c:pt>
                <c:pt idx="2">
                  <c:v>0.305706267539757</c:v>
                </c:pt>
                <c:pt idx="3">
                  <c:v>0.328753916606411</c:v>
                </c:pt>
                <c:pt idx="4">
                  <c:v>0.066593782678962</c:v>
                </c:pt>
                <c:pt idx="5">
                  <c:v>0.161145795903701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152412"/>
        <c:axId val="3957474"/>
      </c:lineChart>
      <c:catAx>
        <c:axId val="773278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24117"/>
        <c:crosses val="autoZero"/>
        <c:auto val="1"/>
        <c:lblAlgn val="ctr"/>
        <c:lblOffset val="100"/>
        <c:noMultiLvlLbl val="0"/>
      </c:catAx>
      <c:valAx>
        <c:axId val="97241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\ * #,##0\ ;\-* #,##0\ ;\ * \-#\ ;\ @\ 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327845"/>
        <c:crosses val="autoZero"/>
        <c:crossBetween val="midCat"/>
      </c:valAx>
      <c:catAx>
        <c:axId val="731524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57474"/>
        <c:auto val="1"/>
        <c:lblAlgn val="ctr"/>
        <c:lblOffset val="100"/>
        <c:noMultiLvlLbl val="0"/>
      </c:catAx>
      <c:valAx>
        <c:axId val="3957474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152412"/>
        <c:crosses val="max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600" spc="-1" strike="noStrike">
                <a:solidFill>
                  <a:srgbClr val="595959"/>
                </a:solidFill>
                <a:latin typeface="Calibri"/>
              </a:rPr>
              <a:t>CONSUMO LENHA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COMPARATIVO!$B$14</c:f>
              <c:strCache>
                <c:ptCount val="1"/>
                <c:pt idx="0">
                  <c:v>semana 7 até 11</c:v>
                </c:pt>
              </c:strCache>
            </c:strRef>
          </c:tx>
          <c:spPr>
            <a:solidFill>
              <a:srgbClr val="4f81bd"/>
            </a:solidFill>
            <a:ln w="34920">
              <a:solidFill>
                <a:srgbClr val="4f81bd"/>
              </a:solidFill>
              <a:round/>
            </a:ln>
          </c:spPr>
          <c:marker>
            <c:symbol val="circle"/>
            <c:size val="6"/>
            <c:spPr>
              <a:solidFill>
                <a:srgbClr val="4f81bd"/>
              </a:solidFill>
            </c:spPr>
          </c:marker>
          <c:dPt>
            <c:idx val="0"/>
            <c:marker>
              <c:symbol val="circle"/>
              <c:size val="6"/>
              <c:spPr>
                <a:solidFill>
                  <a:srgbClr val="4f81bd"/>
                </a:solidFill>
              </c:spPr>
            </c:marker>
          </c:dPt>
          <c:dPt>
            <c:idx val="1"/>
            <c:marker>
              <c:symbol val="circle"/>
              <c:size val="6"/>
              <c:spPr>
                <a:solidFill>
                  <a:srgbClr val="4f81bd"/>
                </a:solidFill>
              </c:spPr>
            </c:marker>
          </c:dPt>
          <c:dPt>
            <c:idx val="2"/>
            <c:marker>
              <c:symbol val="circle"/>
              <c:size val="6"/>
              <c:spPr>
                <a:solidFill>
                  <a:srgbClr val="4f81bd"/>
                </a:solidFill>
              </c:spPr>
            </c:marker>
          </c:dPt>
          <c:dPt>
            <c:idx val="3"/>
            <c:marker>
              <c:symbol val="circle"/>
              <c:size val="6"/>
              <c:spPr>
                <a:solidFill>
                  <a:srgbClr val="4f81bd"/>
                </a:solidFill>
              </c:spPr>
            </c:marker>
          </c:dPt>
          <c:dLbls>
            <c:numFmt formatCode="\ * #,##0.00\ ;\ * \(#,##0.00\);\ * \-#\ ;\ @\ " sourceLinked="1"/>
            <c:dLbl>
              <c:idx val="0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0070c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COMPARATIVO!$C$13:$H$13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total</c:v>
                </c:pt>
              </c:strCache>
            </c:strRef>
          </c:cat>
          <c:val>
            <c:numRef>
              <c:f>COMPARATIVO!$C$14:$H$14</c:f>
              <c:numCache>
                <c:formatCode>General</c:formatCode>
                <c:ptCount val="6"/>
                <c:pt idx="0">
                  <c:v>99.9</c:v>
                </c:pt>
                <c:pt idx="1">
                  <c:v>108</c:v>
                </c:pt>
                <c:pt idx="2">
                  <c:v>135</c:v>
                </c:pt>
                <c:pt idx="3">
                  <c:v>148.5</c:v>
                </c:pt>
                <c:pt idx="4">
                  <c:v>156.5</c:v>
                </c:pt>
                <c:pt idx="5">
                  <c:v>647.9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COMPARATIVO!$B$15</c:f>
              <c:strCache>
                <c:ptCount val="1"/>
                <c:pt idx="0">
                  <c:v>semana 14 até 18</c:v>
                </c:pt>
              </c:strCache>
            </c:strRef>
          </c:tx>
          <c:spPr>
            <a:solidFill>
              <a:srgbClr val="c0504d"/>
            </a:solidFill>
            <a:ln w="34920">
              <a:solidFill>
                <a:srgbClr val="c0504d"/>
              </a:solidFill>
              <a:round/>
            </a:ln>
          </c:spPr>
          <c:marker>
            <c:symbol val="circle"/>
            <c:size val="6"/>
            <c:spPr>
              <a:solidFill>
                <a:srgbClr val="c0504d"/>
              </a:solidFill>
            </c:spPr>
          </c:marker>
          <c:dPt>
            <c:idx val="0"/>
            <c:marker>
              <c:symbol val="circle"/>
              <c:size val="6"/>
              <c:spPr>
                <a:solidFill>
                  <a:srgbClr val="c0504d"/>
                </a:solidFill>
              </c:spPr>
            </c:marker>
          </c:dPt>
          <c:dPt>
            <c:idx val="1"/>
            <c:marker>
              <c:symbol val="circle"/>
              <c:size val="6"/>
              <c:spPr>
                <a:solidFill>
                  <a:srgbClr val="c0504d"/>
                </a:solidFill>
              </c:spPr>
            </c:marker>
          </c:dPt>
          <c:dPt>
            <c:idx val="2"/>
            <c:marker>
              <c:symbol val="circle"/>
              <c:size val="6"/>
              <c:spPr>
                <a:solidFill>
                  <a:srgbClr val="c0504d"/>
                </a:solidFill>
              </c:spPr>
            </c:marker>
          </c:dPt>
          <c:dPt>
            <c:idx val="3"/>
            <c:marker>
              <c:symbol val="circle"/>
              <c:size val="6"/>
              <c:spPr>
                <a:solidFill>
                  <a:srgbClr val="c0504d"/>
                </a:solidFill>
              </c:spPr>
            </c:marker>
          </c:dPt>
          <c:dPt>
            <c:idx val="4"/>
            <c:marker>
              <c:symbol val="circle"/>
              <c:size val="6"/>
              <c:spPr>
                <a:solidFill>
                  <a:srgbClr val="c0504d"/>
                </a:solidFill>
              </c:spPr>
            </c:marker>
          </c:dPt>
          <c:dLbls>
            <c:numFmt formatCode="\ * #,##0.00\ ;\ * \(#,##0.00\);\ * \-#\ ;\ @\ " sourceLinked="1"/>
            <c:dLbl>
              <c:idx val="0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ff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COMPARATIVO!$C$13:$H$13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total</c:v>
                </c:pt>
              </c:strCache>
            </c:strRef>
          </c:cat>
          <c:val>
            <c:numRef>
              <c:f>COMPARATIVO!$C$15:$H$15</c:f>
              <c:numCache>
                <c:formatCode>General</c:formatCode>
                <c:ptCount val="6"/>
                <c:pt idx="0">
                  <c:v>91.8</c:v>
                </c:pt>
                <c:pt idx="1">
                  <c:v>148.5</c:v>
                </c:pt>
                <c:pt idx="2">
                  <c:v>158.95</c:v>
                </c:pt>
                <c:pt idx="3">
                  <c:v>159.3</c:v>
                </c:pt>
                <c:pt idx="4">
                  <c:v>164.7</c:v>
                </c:pt>
                <c:pt idx="5">
                  <c:v>723.25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509589"/>
        <c:axId val="42072136"/>
      </c:lineChart>
      <c:lineChart>
        <c:grouping val="standard"/>
        <c:varyColors val="0"/>
        <c:ser>
          <c:idx val="2"/>
          <c:order val="2"/>
          <c:tx>
            <c:strRef>
              <c:f>COMPARATIVO!$B$16</c:f>
              <c:strCache>
                <c:ptCount val="1"/>
                <c:pt idx="0">
                  <c:v>evolução de produtividade %</c:v>
                </c:pt>
              </c:strCache>
            </c:strRef>
          </c:tx>
          <c:spPr>
            <a:solidFill>
              <a:srgbClr val="9bbb59"/>
            </a:solidFill>
            <a:ln w="34920">
              <a:solidFill>
                <a:srgbClr val="9bbb59"/>
              </a:solidFill>
              <a:round/>
            </a:ln>
          </c:spPr>
          <c:marker>
            <c:symbol val="circle"/>
            <c:size val="6"/>
            <c:spPr>
              <a:solidFill>
                <a:srgbClr val="9bbb59"/>
              </a:solidFill>
            </c:spPr>
          </c:marker>
          <c:dPt>
            <c:idx val="0"/>
            <c:marker>
              <c:symbol val="circle"/>
              <c:size val="6"/>
              <c:spPr>
                <a:solidFill>
                  <a:srgbClr val="9bbb59"/>
                </a:solidFill>
              </c:spPr>
            </c:marker>
          </c:dPt>
          <c:dPt>
            <c:idx val="2"/>
            <c:marker>
              <c:symbol val="circle"/>
              <c:size val="6"/>
              <c:spPr>
                <a:solidFill>
                  <a:srgbClr val="9bbb59"/>
                </a:solidFill>
              </c:spPr>
            </c:marker>
          </c:dPt>
          <c:dPt>
            <c:idx val="3"/>
            <c:marker>
              <c:symbol val="circle"/>
              <c:size val="6"/>
              <c:spPr>
                <a:solidFill>
                  <a:srgbClr val="9bbb59"/>
                </a:solidFill>
              </c:spPr>
            </c:marker>
          </c:dPt>
          <c:dPt>
            <c:idx val="4"/>
            <c:marker>
              <c:symbol val="circle"/>
              <c:size val="6"/>
              <c:spPr>
                <a:solidFill>
                  <a:srgbClr val="9bbb59"/>
                </a:solidFill>
              </c:spPr>
            </c:marker>
          </c:dPt>
          <c:dLbls>
            <c:numFmt formatCode="0.00%" sourceLinked="1"/>
            <c:dLbl>
              <c:idx val="0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00b05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COMPARATIVO!$C$13:$H$13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total</c:v>
                </c:pt>
              </c:strCache>
            </c:strRef>
          </c:cat>
          <c:val>
            <c:numRef>
              <c:f>COMPARATIVO!$C$16:$H$16</c:f>
              <c:numCache>
                <c:formatCode>General</c:formatCode>
                <c:ptCount val="6"/>
                <c:pt idx="0">
                  <c:v>-0.0810810810810811</c:v>
                </c:pt>
                <c:pt idx="1">
                  <c:v>0.375</c:v>
                </c:pt>
                <c:pt idx="2">
                  <c:v>0.177407407407407</c:v>
                </c:pt>
                <c:pt idx="3">
                  <c:v>0.0727272727272728</c:v>
                </c:pt>
                <c:pt idx="4">
                  <c:v>0.0523961661341852</c:v>
                </c:pt>
                <c:pt idx="5">
                  <c:v>0.116298811544991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94262"/>
        <c:axId val="65384637"/>
      </c:lineChart>
      <c:catAx>
        <c:axId val="955095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072136"/>
        <c:crosses val="autoZero"/>
        <c:auto val="1"/>
        <c:lblAlgn val="ctr"/>
        <c:lblOffset val="100"/>
        <c:noMultiLvlLbl val="0"/>
      </c:catAx>
      <c:valAx>
        <c:axId val="420721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\ * #,##0.00\ ;\ * \(#,##0.00\);\ * \-#\ ;\ @\ 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509589"/>
        <c:crosses val="autoZero"/>
        <c:crossBetween val="midCat"/>
      </c:valAx>
      <c:catAx>
        <c:axId val="779426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384637"/>
        <c:auto val="1"/>
        <c:lblAlgn val="ctr"/>
        <c:lblOffset val="100"/>
        <c:noMultiLvlLbl val="0"/>
      </c:catAx>
      <c:valAx>
        <c:axId val="65384637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94262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600" spc="-1" strike="noStrike">
                <a:solidFill>
                  <a:srgbClr val="595959"/>
                </a:solidFill>
                <a:latin typeface="Calibri"/>
              </a:rPr>
              <a:t>PRODUTO ACABADO ( TORTA E FARINHETA 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COMPARATIVO!$B$19</c:f>
              <c:strCache>
                <c:ptCount val="1"/>
                <c:pt idx="0">
                  <c:v>semana 7 até 11</c:v>
                </c:pt>
              </c:strCache>
            </c:strRef>
          </c:tx>
          <c:spPr>
            <a:solidFill>
              <a:srgbClr val="4f81bd"/>
            </a:solidFill>
            <a:ln w="34920">
              <a:solidFill>
                <a:srgbClr val="4f81bd"/>
              </a:solidFill>
              <a:round/>
            </a:ln>
          </c:spPr>
          <c:marker>
            <c:symbol val="circle"/>
            <c:size val="6"/>
            <c:spPr>
              <a:solidFill>
                <a:srgbClr val="4f81bd"/>
              </a:solidFill>
            </c:spPr>
          </c:marker>
          <c:dPt>
            <c:idx val="0"/>
            <c:marker>
              <c:symbol val="circle"/>
              <c:size val="6"/>
              <c:spPr>
                <a:solidFill>
                  <a:srgbClr val="4f81bd"/>
                </a:solidFill>
              </c:spPr>
            </c:marker>
          </c:dPt>
          <c:dPt>
            <c:idx val="1"/>
            <c:marker>
              <c:symbol val="circle"/>
              <c:size val="6"/>
              <c:spPr>
                <a:solidFill>
                  <a:srgbClr val="4f81bd"/>
                </a:solidFill>
              </c:spPr>
            </c:marker>
          </c:dPt>
          <c:dPt>
            <c:idx val="2"/>
            <c:marker>
              <c:symbol val="circle"/>
              <c:size val="6"/>
              <c:spPr>
                <a:solidFill>
                  <a:srgbClr val="4f81bd"/>
                </a:solidFill>
              </c:spPr>
            </c:marker>
          </c:dPt>
          <c:dPt>
            <c:idx val="3"/>
            <c:marker>
              <c:symbol val="circle"/>
              <c:size val="6"/>
              <c:spPr>
                <a:solidFill>
                  <a:srgbClr val="4f81bd"/>
                </a:solidFill>
              </c:spPr>
            </c:marker>
          </c:dPt>
          <c:dPt>
            <c:idx val="4"/>
            <c:marker>
              <c:symbol val="circle"/>
              <c:size val="6"/>
              <c:spPr>
                <a:solidFill>
                  <a:srgbClr val="4f81bd"/>
                </a:solidFill>
              </c:spPr>
            </c:marker>
          </c:dPt>
          <c:dPt>
            <c:idx val="5"/>
            <c:marker>
              <c:symbol val="circle"/>
              <c:size val="6"/>
              <c:spPr>
                <a:solidFill>
                  <a:srgbClr val="4f81bd"/>
                </a:solidFill>
              </c:spPr>
            </c:marker>
          </c:dPt>
          <c:dLbls>
            <c:numFmt formatCode="\ * #,##0\ ;\-* #,##0\ ;\ * \-#\ ;\ @\ " sourceLinked="1"/>
            <c:dLbl>
              <c:idx val="0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0070c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COMPARATIVO!$C$18:$H$18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total</c:v>
                </c:pt>
              </c:strCache>
            </c:strRef>
          </c:cat>
          <c:val>
            <c:numRef>
              <c:f>COMPARATIVO!$C$19:$H$19</c:f>
              <c:numCache>
                <c:formatCode>General</c:formatCode>
                <c:ptCount val="6"/>
                <c:pt idx="0">
                  <c:v>117260</c:v>
                </c:pt>
                <c:pt idx="1">
                  <c:v>48940</c:v>
                </c:pt>
                <c:pt idx="2">
                  <c:v>82540</c:v>
                </c:pt>
                <c:pt idx="3">
                  <c:v>98360</c:v>
                </c:pt>
                <c:pt idx="4">
                  <c:v>106520</c:v>
                </c:pt>
                <c:pt idx="5">
                  <c:v>453620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COMPARATIVO!$B$20</c:f>
              <c:strCache>
                <c:ptCount val="1"/>
                <c:pt idx="0">
                  <c:v>semana 14 até 18</c:v>
                </c:pt>
              </c:strCache>
            </c:strRef>
          </c:tx>
          <c:spPr>
            <a:solidFill>
              <a:srgbClr val="c0504d"/>
            </a:solidFill>
            <a:ln w="34920">
              <a:solidFill>
                <a:srgbClr val="c0504d"/>
              </a:solidFill>
              <a:round/>
            </a:ln>
          </c:spPr>
          <c:marker>
            <c:symbol val="circle"/>
            <c:size val="6"/>
            <c:spPr>
              <a:solidFill>
                <a:srgbClr val="c0504d"/>
              </a:solidFill>
            </c:spPr>
          </c:marker>
          <c:dPt>
            <c:idx val="0"/>
            <c:marker>
              <c:symbol val="circle"/>
              <c:size val="6"/>
              <c:spPr>
                <a:solidFill>
                  <a:srgbClr val="c0504d"/>
                </a:solidFill>
              </c:spPr>
            </c:marker>
          </c:dPt>
          <c:dPt>
            <c:idx val="1"/>
            <c:marker>
              <c:symbol val="circle"/>
              <c:size val="6"/>
              <c:spPr>
                <a:solidFill>
                  <a:srgbClr val="c0504d"/>
                </a:solidFill>
              </c:spPr>
            </c:marker>
          </c:dPt>
          <c:dPt>
            <c:idx val="2"/>
            <c:marker>
              <c:symbol val="circle"/>
              <c:size val="6"/>
              <c:spPr>
                <a:solidFill>
                  <a:srgbClr val="c0504d"/>
                </a:solidFill>
              </c:spPr>
            </c:marker>
          </c:dPt>
          <c:dPt>
            <c:idx val="3"/>
            <c:marker>
              <c:symbol val="circle"/>
              <c:size val="6"/>
              <c:spPr>
                <a:solidFill>
                  <a:srgbClr val="c0504d"/>
                </a:solidFill>
              </c:spPr>
            </c:marker>
          </c:dPt>
          <c:dPt>
            <c:idx val="4"/>
            <c:marker>
              <c:symbol val="circle"/>
              <c:size val="6"/>
              <c:spPr>
                <a:solidFill>
                  <a:srgbClr val="c0504d"/>
                </a:solidFill>
              </c:spPr>
            </c:marker>
          </c:dPt>
          <c:dPt>
            <c:idx val="5"/>
            <c:marker>
              <c:symbol val="circle"/>
              <c:size val="6"/>
              <c:spPr>
                <a:solidFill>
                  <a:srgbClr val="c0504d"/>
                </a:solidFill>
              </c:spPr>
            </c:marker>
          </c:dPt>
          <c:dLbls>
            <c:numFmt formatCode="\ * #,##0\ ;\-* #,##0\ ;\ * \-#\ ;\ @\ " sourceLinked="1"/>
            <c:dLbl>
              <c:idx val="0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ff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COMPARATIVO!$C$18:$H$18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total</c:v>
                </c:pt>
              </c:strCache>
            </c:strRef>
          </c:cat>
          <c:val>
            <c:numRef>
              <c:f>COMPARATIVO!$C$20:$H$20</c:f>
              <c:numCache>
                <c:formatCode>General</c:formatCode>
                <c:ptCount val="6"/>
                <c:pt idx="0">
                  <c:v>116760</c:v>
                </c:pt>
                <c:pt idx="1">
                  <c:v>75080</c:v>
                </c:pt>
                <c:pt idx="2">
                  <c:v>122560</c:v>
                </c:pt>
                <c:pt idx="3">
                  <c:v>143220</c:v>
                </c:pt>
                <c:pt idx="4">
                  <c:v>150900</c:v>
                </c:pt>
                <c:pt idx="5">
                  <c:v>608520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236862"/>
        <c:axId val="80616808"/>
      </c:lineChart>
      <c:lineChart>
        <c:grouping val="standard"/>
        <c:varyColors val="0"/>
        <c:ser>
          <c:idx val="2"/>
          <c:order val="2"/>
          <c:tx>
            <c:strRef>
              <c:f>COMPARATIVO!$B$21</c:f>
              <c:strCache>
                <c:ptCount val="1"/>
                <c:pt idx="0">
                  <c:v>evolução de produtividade %</c:v>
                </c:pt>
              </c:strCache>
            </c:strRef>
          </c:tx>
          <c:spPr>
            <a:solidFill>
              <a:srgbClr val="9bbb59"/>
            </a:solidFill>
            <a:ln w="34920">
              <a:solidFill>
                <a:srgbClr val="9bbb59"/>
              </a:solidFill>
              <a:round/>
            </a:ln>
          </c:spPr>
          <c:marker>
            <c:symbol val="circle"/>
            <c:size val="6"/>
            <c:spPr>
              <a:solidFill>
                <a:srgbClr val="9bbb59"/>
              </a:solidFill>
            </c:spPr>
          </c:marker>
          <c:dPt>
            <c:idx val="0"/>
            <c:marker>
              <c:symbol val="circle"/>
              <c:size val="6"/>
              <c:spPr>
                <a:solidFill>
                  <a:srgbClr val="9bbb59"/>
                </a:solidFill>
              </c:spPr>
            </c:marker>
          </c:dPt>
          <c:dPt>
            <c:idx val="1"/>
            <c:marker>
              <c:symbol val="circle"/>
              <c:size val="6"/>
              <c:spPr>
                <a:solidFill>
                  <a:srgbClr val="9bbb59"/>
                </a:solidFill>
              </c:spPr>
            </c:marker>
          </c:dPt>
          <c:dPt>
            <c:idx val="2"/>
            <c:marker>
              <c:symbol val="circle"/>
              <c:size val="6"/>
              <c:spPr>
                <a:solidFill>
                  <a:srgbClr val="9bbb59"/>
                </a:solidFill>
              </c:spPr>
            </c:marker>
          </c:dPt>
          <c:dPt>
            <c:idx val="3"/>
            <c:marker>
              <c:symbol val="circle"/>
              <c:size val="6"/>
              <c:spPr>
                <a:solidFill>
                  <a:srgbClr val="9bbb59"/>
                </a:solidFill>
              </c:spPr>
            </c:marker>
          </c:dPt>
          <c:dPt>
            <c:idx val="4"/>
            <c:marker>
              <c:symbol val="circle"/>
              <c:size val="6"/>
              <c:spPr>
                <a:solidFill>
                  <a:srgbClr val="9bbb59"/>
                </a:solidFill>
              </c:spPr>
            </c:marker>
          </c:dPt>
          <c:dPt>
            <c:idx val="5"/>
            <c:marker>
              <c:symbol val="circle"/>
              <c:size val="6"/>
              <c:spPr>
                <a:solidFill>
                  <a:srgbClr val="9bbb59"/>
                </a:solidFill>
              </c:spPr>
            </c:marker>
          </c:dPt>
          <c:dLbls>
            <c:numFmt formatCode="0.00%" sourceLinked="1"/>
            <c:dLbl>
              <c:idx val="0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00b05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COMPARATIVO!$C$18:$H$18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total</c:v>
                </c:pt>
              </c:strCache>
            </c:strRef>
          </c:cat>
          <c:val>
            <c:numRef>
              <c:f>COMPARATIVO!$C$21:$H$21</c:f>
              <c:numCache>
                <c:formatCode>General</c:formatCode>
                <c:ptCount val="6"/>
                <c:pt idx="0">
                  <c:v>-0.00426402865427256</c:v>
                </c:pt>
                <c:pt idx="1">
                  <c:v>0.53412341642828</c:v>
                </c:pt>
                <c:pt idx="2">
                  <c:v>0.484855827477587</c:v>
                </c:pt>
                <c:pt idx="3">
                  <c:v>0.456079707198048</c:v>
                </c:pt>
                <c:pt idx="4">
                  <c:v>0.416635373638753</c:v>
                </c:pt>
                <c:pt idx="5">
                  <c:v>0.341475243595961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27210"/>
        <c:axId val="63645309"/>
      </c:lineChart>
      <c:catAx>
        <c:axId val="602368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616808"/>
        <c:crosses val="autoZero"/>
        <c:auto val="1"/>
        <c:lblAlgn val="ctr"/>
        <c:lblOffset val="100"/>
        <c:noMultiLvlLbl val="0"/>
      </c:catAx>
      <c:valAx>
        <c:axId val="806168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\ * #,##0\ ;\-* #,##0\ ;\ * \-#\ ;\ @\ 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236862"/>
        <c:crosses val="autoZero"/>
        <c:crossBetween val="midCat"/>
      </c:valAx>
      <c:catAx>
        <c:axId val="962721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645309"/>
        <c:auto val="1"/>
        <c:lblAlgn val="ctr"/>
        <c:lblOffset val="100"/>
        <c:noMultiLvlLbl val="0"/>
      </c:catAx>
      <c:valAx>
        <c:axId val="63645309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27210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600" spc="-1" strike="noStrike">
                <a:solidFill>
                  <a:srgbClr val="595959"/>
                </a:solidFill>
                <a:latin typeface="Calibri"/>
              </a:rPr>
              <a:t>BICARBONATO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COMPARATIVO!$B$27</c:f>
              <c:strCache>
                <c:ptCount val="1"/>
                <c:pt idx="0">
                  <c:v>MÊS 10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c0504d"/>
                </a:solidFill>
              </c:spPr>
            </c:marker>
          </c:dPt>
          <c:dPt>
            <c:idx val="1"/>
            <c:marker>
              <c:symbol val="circle"/>
              <c:size val="5"/>
              <c:spPr>
                <a:solidFill>
                  <a:srgbClr val="c0504d"/>
                </a:solidFill>
              </c:spPr>
            </c:marker>
          </c:dPt>
          <c:dPt>
            <c:idx val="2"/>
            <c:marker>
              <c:symbol val="circle"/>
              <c:size val="5"/>
              <c:spPr>
                <a:solidFill>
                  <a:srgbClr val="c0504d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ff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COMPARATIVO!$C$25:$E$25</c:f>
              <c:strCache>
                <c:ptCount val="3"/>
                <c:pt idx="0">
                  <c:v>KG</c:v>
                </c:pt>
                <c:pt idx="1">
                  <c:v>CONSUMO DIARIO KG</c:v>
                </c:pt>
                <c:pt idx="2">
                  <c:v>SACOS POR DIA</c:v>
                </c:pt>
              </c:strCache>
            </c:strRef>
          </c:cat>
          <c:val>
            <c:numRef>
              <c:f>COMPARATIVO!$C$27:$E$27</c:f>
              <c:numCache>
                <c:formatCode>General</c:formatCode>
                <c:ptCount val="3"/>
                <c:pt idx="0">
                  <c:v>7800</c:v>
                </c:pt>
                <c:pt idx="1">
                  <c:v>458</c:v>
                </c:pt>
                <c:pt idx="2">
                  <c:v>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287641"/>
        <c:axId val="50337366"/>
      </c:lineChart>
      <c:lineChart>
        <c:grouping val="standard"/>
        <c:varyColors val="0"/>
        <c:ser>
          <c:idx val="1"/>
          <c:order val="1"/>
          <c:tx>
            <c:strRef>
              <c:f>COMPARATIVO!$B$26</c:f>
              <c:strCache>
                <c:ptCount val="1"/>
                <c:pt idx="0">
                  <c:v>MÊS 09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4f81bd"/>
                </a:solidFill>
              </c:spPr>
            </c:marker>
          </c:dPt>
          <c:dPt>
            <c:idx val="1"/>
            <c:marker>
              <c:symbol val="circle"/>
              <c:size val="5"/>
              <c:spPr>
                <a:solidFill>
                  <a:srgbClr val="4f81bd"/>
                </a:solidFill>
              </c:spPr>
            </c:marker>
          </c:dPt>
          <c:dPt>
            <c:idx val="2"/>
            <c:marker>
              <c:symbol val="circle"/>
              <c:size val="5"/>
              <c:spPr>
                <a:solidFill>
                  <a:srgbClr val="4f81bd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0070c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COMPARATIVO!$C$25:$E$25</c:f>
              <c:strCache>
                <c:ptCount val="3"/>
                <c:pt idx="0">
                  <c:v>KG</c:v>
                </c:pt>
                <c:pt idx="1">
                  <c:v>CONSUMO DIARIO KG</c:v>
                </c:pt>
                <c:pt idx="2">
                  <c:v>SACOS POR DIA</c:v>
                </c:pt>
              </c:strCache>
            </c:strRef>
          </c:cat>
          <c:val>
            <c:numRef>
              <c:f>COMPARATIVO!$C$26:$E$26</c:f>
              <c:numCache>
                <c:formatCode>General</c:formatCode>
                <c:ptCount val="3"/>
                <c:pt idx="0">
                  <c:v>17500</c:v>
                </c:pt>
                <c:pt idx="1">
                  <c:v>700</c:v>
                </c:pt>
                <c:pt idx="2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COMPARATIVO!$B$28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Pt>
            <c:idx val="2"/>
            <c:marker>
              <c:symbol val="circle"/>
              <c:size val="5"/>
              <c:spPr>
                <a:solidFill>
                  <a:srgbClr val="9bbb59"/>
                </a:solidFill>
              </c:spPr>
            </c:marker>
          </c:dPt>
          <c:dLbls>
            <c:dLbl>
              <c:idx val="2"/>
              <c:numFmt formatCode="0%" sourceLinked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DIMINUIU </a:t>
                    </a:r>
                    <a:r>
                      <a:rPr b="0" sz="1300" spc="-1" strike="noStrike">
                        <a:latin typeface="Arial"/>
                      </a:rPr>
                      <a:t>-36%</a:t>
                    </a:r>
                    <a:r>
                      <a:rPr b="0" sz="1300" spc="-1" strike="noStrike">
                        <a:latin typeface="Arial"/>
                      </a:rPr>
                      <a:t> DE USO DE BICARBONATO</a:t>
                    </a:r>
                    <a:r>
                      <a:rPr b="0" sz="1300" spc="-1" strike="noStrike">
                        <a:latin typeface="Arial"/>
                      </a:rPr>
                      <a:t>
</a:t>
                    </a:r>
                    <a:r>
                      <a:rPr b="0" sz="1300" spc="-1" strike="noStrike">
                        <a:latin typeface="Arial"/>
                      </a:rPr>
                      <a:t>- 10 SACOS</a:t>
                    </a:r>
                    <a:r>
                      <a:rPr b="0" sz="1300" spc="-1" strike="noStrike">
                        <a:latin typeface="Arial"/>
                      </a:rPr>
                      <a:t> (250KG)</a:t>
                    </a:r>
                    <a:r>
                      <a:rPr b="0" sz="1300" spc="-1" strike="noStrike">
                        <a:latin typeface="Arial"/>
                      </a:rPr>
                      <a:t> POR DIA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sz="10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COMPARATIVO!$C$25:$E$25</c:f>
              <c:strCache>
                <c:ptCount val="3"/>
                <c:pt idx="0">
                  <c:v>KG</c:v>
                </c:pt>
                <c:pt idx="1">
                  <c:v>CONSUMO DIARIO KG</c:v>
                </c:pt>
                <c:pt idx="2">
                  <c:v>SACOS POR DIA</c:v>
                </c:pt>
              </c:strCache>
            </c:strRef>
          </c:cat>
          <c:val>
            <c:numRef>
              <c:f>COMPARATIVO!$C$28:$E$28</c:f>
              <c:numCache>
                <c:formatCode>General</c:formatCode>
                <c:ptCount val="3"/>
                <c:pt idx="1">
                  <c:v>-0.345714285714286</c:v>
                </c:pt>
                <c:pt idx="2">
                  <c:v>-0.357142857142857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54814"/>
        <c:axId val="89214977"/>
      </c:lineChart>
      <c:catAx>
        <c:axId val="572876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337366"/>
        <c:crosses val="autoZero"/>
        <c:auto val="1"/>
        <c:lblAlgn val="ctr"/>
        <c:lblOffset val="100"/>
        <c:noMultiLvlLbl val="0"/>
      </c:catAx>
      <c:valAx>
        <c:axId val="503373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287641"/>
        <c:crosses val="max"/>
        <c:crossBetween val="midCat"/>
      </c:valAx>
      <c:catAx>
        <c:axId val="165481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214977"/>
        <c:auto val="1"/>
        <c:lblAlgn val="ctr"/>
        <c:lblOffset val="100"/>
        <c:noMultiLvlLbl val="0"/>
      </c:catAx>
      <c:valAx>
        <c:axId val="8921497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5481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1f497d"/>
                </a:solidFill>
                <a:latin typeface="Calibri"/>
              </a:defRPr>
            </a:pPr>
            <a:r>
              <a:rPr b="1" lang="en-US" sz="1600" spc="-1" strike="noStrike">
                <a:solidFill>
                  <a:srgbClr val="1f497d"/>
                </a:solidFill>
                <a:latin typeface="Calibri"/>
              </a:rPr>
              <a:t>OSSO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3370508054523"/>
          <c:y val="0.121981578292258"/>
          <c:w val="0.402641658217866"/>
          <c:h val="0.877769479711227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9c2f2c"/>
                  </a:gs>
                  <a:gs pos="100000">
                    <a:srgbClr val="cb3d39"/>
                  </a:gs>
                </a:gsLst>
                <a:lin ang="16200000"/>
              </a:gradFill>
              <a:ln>
                <a:noFill/>
              </a:ln>
            </c:spPr>
          </c:dPt>
          <c:dPt>
            <c:idx val="2"/>
            <c:spPr>
              <a:gradFill>
                <a:gsLst>
                  <a:gs pos="0">
                    <a:srgbClr val="779637"/>
                  </a:gs>
                  <a:gs pos="100000">
                    <a:srgbClr val="9bc348"/>
                  </a:gs>
                </a:gsLst>
                <a:lin ang="16200000"/>
              </a:gradFill>
              <a:ln>
                <a:noFill/>
              </a:ln>
            </c:spPr>
          </c:dPt>
          <c:dPt>
            <c:idx val="3"/>
            <c:spPr>
              <a:gradFill>
                <a:gsLst>
                  <a:gs pos="0">
                    <a:srgbClr val="5e437f"/>
                  </a:gs>
                  <a:gs pos="100000">
                    <a:srgbClr val="7b57a5"/>
                  </a:gs>
                </a:gsLst>
                <a:lin ang="16200000"/>
              </a:gradFill>
              <a:ln>
                <a:noFill/>
              </a:ln>
            </c:spPr>
          </c:dPt>
          <c:dPt>
            <c:idx val="4"/>
            <c:spPr>
              <a:gradFill>
                <a:gsLst>
                  <a:gs pos="0">
                    <a:srgbClr val="2988a1"/>
                  </a:gs>
                  <a:gs pos="100000">
                    <a:srgbClr val="36b0d1"/>
                  </a:gs>
                </a:gsLst>
                <a:lin ang="16200000"/>
              </a:gradFill>
              <a:ln>
                <a:noFill/>
              </a:ln>
            </c:spPr>
          </c:dPt>
          <c:dPt>
            <c:idx val="5"/>
            <c:spPr>
              <a:gradFill>
                <a:gsLst>
                  <a:gs pos="0">
                    <a:srgbClr val="cc6d20"/>
                  </a:gs>
                  <a:gs pos="100000">
                    <a:srgbClr val="ff9033"/>
                  </a:gs>
                </a:gsLst>
                <a:lin ang="16200000"/>
              </a:gradFill>
              <a:ln>
                <a:noFill/>
              </a:ln>
            </c:spPr>
          </c:dPt>
          <c:dPt>
            <c:idx val="6"/>
            <c:spPr>
              <a:gradFill>
                <a:gsLst>
                  <a:gs pos="0">
                    <a:srgbClr val="18385f"/>
                  </a:gs>
                  <a:gs pos="100000">
                    <a:srgbClr val="1f497c"/>
                  </a:gs>
                </a:gsLst>
                <a:lin ang="16200000"/>
              </a:gradFill>
              <a:ln>
                <a:noFill/>
              </a:ln>
            </c:spPr>
          </c:dPt>
          <c:dPt>
            <c:idx val="7"/>
            <c:spPr>
              <a:gradFill>
                <a:gsLst>
                  <a:gs pos="0">
                    <a:srgbClr val="611816"/>
                  </a:gs>
                  <a:gs pos="100000">
                    <a:srgbClr val="7e1f1d"/>
                  </a:gs>
                </a:gsLst>
                <a:lin ang="16200000"/>
              </a:gradFill>
              <a:ln>
                <a:noFill/>
              </a:ln>
            </c:spPr>
          </c:dPt>
          <c:dLbls>
            <c:numFmt formatCode="\ * #,##0\ ;\-* #,##0\ ;\ * \-#\ ;\ @\ " sourceLinked="1"/>
            <c:dLbl>
              <c:idx val="0"/>
              <c:numFmt formatCode="\ * #,##0\ ;\-* #,##0\ ;\ * \-#\ ;\ @\ " sourceLinked="1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1f497d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eparator> </c:separator>
            </c:dLbl>
            <c:dLbl>
              <c:idx val="1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eparator> </c:separator>
            </c:dLbl>
            <c:dLbl>
              <c:idx val="2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eparator> </c:separator>
            </c:dLbl>
            <c:dLbl>
              <c:idx val="3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eparator> </c:separator>
            </c:dLbl>
            <c:dLbl>
              <c:idx val="4"/>
              <c:numFmt formatCode="\ * #,##0\ ;\-* #,##0\ ;\ * \-#\ ;\ @\ " sourceLinked="1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1f497d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eparator> </c:separator>
            </c:dLbl>
            <c:dLbl>
              <c:idx val="5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eparator> </c:separator>
            </c:dLbl>
            <c:dLbl>
              <c:idx val="6"/>
              <c:numFmt formatCode="\ * #,##0\ ;\-* #,##0\ ;\ * \-#\ ;\ @\ " sourceLinked="1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1f497d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eparator> </c:separator>
            </c:dLbl>
            <c:dLbl>
              <c:idx val="7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1" sz="1000" spc="-1" strike="noStrike">
                    <a:solidFill>
                      <a:srgbClr val="1f497d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eparator> </c:separator>
            <c:showLeaderLines val="0"/>
          </c:dLbls>
          <c:cat>
            <c:strRef>
              <c:f>'GRAFICOS PRODUTO'!$A$2:$H$2</c:f>
              <c:strCache>
                <c:ptCount val="8"/>
                <c:pt idx="0">
                  <c:v>#REF!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  <c:pt idx="6">
                  <c:v>#REF!</c:v>
                </c:pt>
                <c:pt idx="7">
                  <c:v>VIPOSA</c:v>
                </c:pt>
              </c:strCache>
            </c:strRef>
          </c:cat>
          <c:val>
            <c:numRef>
              <c:f>'GRAFICOS PRODUTO'!$A$3:$H$3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4e3f4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1f497d"/>
                </a:solidFill>
                <a:latin typeface="Calibri"/>
              </a:defRPr>
            </a:pPr>
            <a:r>
              <a:rPr b="1" lang="en-US" sz="1600" spc="-1" strike="noStrike">
                <a:solidFill>
                  <a:srgbClr val="1f497d"/>
                </a:solidFill>
                <a:latin typeface="Calibri"/>
              </a:rPr>
              <a:t>BARRIGADA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0694140795802"/>
          <c:y val="0.206609660272706"/>
          <c:w val="0.389593353738522"/>
          <c:h val="0.698713504352515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9c2f2c"/>
                  </a:gs>
                  <a:gs pos="100000">
                    <a:srgbClr val="cb3d39"/>
                  </a:gs>
                </a:gsLst>
                <a:lin ang="16200000"/>
              </a:gradFill>
              <a:ln>
                <a:noFill/>
              </a:ln>
            </c:spPr>
          </c:dPt>
          <c:dPt>
            <c:idx val="2"/>
            <c:spPr>
              <a:gradFill>
                <a:gsLst>
                  <a:gs pos="0">
                    <a:srgbClr val="779637"/>
                  </a:gs>
                  <a:gs pos="100000">
                    <a:srgbClr val="9bc348"/>
                  </a:gs>
                </a:gsLst>
                <a:lin ang="16200000"/>
              </a:gradFill>
              <a:ln>
                <a:noFill/>
              </a:ln>
            </c:spPr>
          </c:dPt>
          <c:dPt>
            <c:idx val="3"/>
            <c:spPr>
              <a:gradFill>
                <a:gsLst>
                  <a:gs pos="0">
                    <a:srgbClr val="5e437f"/>
                  </a:gs>
                  <a:gs pos="100000">
                    <a:srgbClr val="7b57a5"/>
                  </a:gs>
                </a:gsLst>
                <a:lin ang="16200000"/>
              </a:gradFill>
              <a:ln>
                <a:noFill/>
              </a:ln>
            </c:spPr>
          </c:dPt>
          <c:dPt>
            <c:idx val="4"/>
            <c:spPr>
              <a:gradFill>
                <a:gsLst>
                  <a:gs pos="0">
                    <a:srgbClr val="2988a1"/>
                  </a:gs>
                  <a:gs pos="100000">
                    <a:srgbClr val="36b0d1"/>
                  </a:gs>
                </a:gsLst>
                <a:lin ang="16200000"/>
              </a:gradFill>
              <a:ln>
                <a:noFill/>
              </a:ln>
            </c:spPr>
          </c:dPt>
          <c:dPt>
            <c:idx val="5"/>
            <c:spPr>
              <a:gradFill>
                <a:gsLst>
                  <a:gs pos="0">
                    <a:srgbClr val="cc6d20"/>
                  </a:gs>
                  <a:gs pos="100000">
                    <a:srgbClr val="ff9033"/>
                  </a:gs>
                </a:gsLst>
                <a:lin ang="16200000"/>
              </a:gradFill>
              <a:ln>
                <a:noFill/>
              </a:ln>
            </c:spPr>
          </c:dPt>
          <c:dPt>
            <c:idx val="6"/>
            <c:spPr>
              <a:gradFill>
                <a:gsLst>
                  <a:gs pos="0">
                    <a:srgbClr val="18385f"/>
                  </a:gs>
                  <a:gs pos="100000">
                    <a:srgbClr val="1f497c"/>
                  </a:gs>
                </a:gsLst>
                <a:lin ang="16200000"/>
              </a:gradFill>
              <a:ln>
                <a:noFill/>
              </a:ln>
            </c:spPr>
          </c:dPt>
          <c:dPt>
            <c:idx val="7"/>
            <c:spPr>
              <a:gradFill>
                <a:gsLst>
                  <a:gs pos="0">
                    <a:srgbClr val="611816"/>
                  </a:gs>
                  <a:gs pos="100000">
                    <a:srgbClr val="7e1f1d"/>
                  </a:gs>
                </a:gsLst>
                <a:lin ang="16200000"/>
              </a:gradFill>
              <a:ln>
                <a:noFill/>
              </a:ln>
            </c:spPr>
          </c:dPt>
          <c:dLbls>
            <c:numFmt formatCode="\ * #,##0\ ;\-* #,##0\ ;\ * \-#\ ;\ @\ " sourceLinked="1"/>
            <c:dLbl>
              <c:idx val="0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eparator> </c:separator>
            </c:dLbl>
            <c:dLbl>
              <c:idx val="1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eparator> </c:separator>
            </c:dLbl>
            <c:dLbl>
              <c:idx val="2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eparator> </c:separator>
            </c:dLbl>
            <c:dLbl>
              <c:idx val="3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eparator> </c:separator>
            </c:dLbl>
            <c:dLbl>
              <c:idx val="4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eparator> </c:separator>
            </c:dLbl>
            <c:dLbl>
              <c:idx val="5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eparator> </c:separator>
            </c:dLbl>
            <c:dLbl>
              <c:idx val="6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eparator> </c:separator>
            </c:dLbl>
            <c:dLbl>
              <c:idx val="7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1" sz="1050" spc="-1" strike="noStrike">
                    <a:solidFill>
                      <a:srgbClr val="1f497d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eparator> </c:separator>
            <c:showLeaderLines val="0"/>
          </c:dLbls>
          <c:cat>
            <c:strRef>
              <c:f>'GRAFICOS PRODUTO'!$A$31:$H$31</c:f>
              <c:strCache>
                <c:ptCount val="8"/>
                <c:pt idx="0">
                  <c:v>#REF!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  <c:pt idx="6">
                  <c:v>#REF!</c:v>
                </c:pt>
                <c:pt idx="7">
                  <c:v>#REF!</c:v>
                </c:pt>
              </c:strCache>
            </c:strRef>
          </c:cat>
          <c:val>
            <c:numRef>
              <c:f>'GRAFICOS PRODUTO'!$A$32:$H$32</c:f>
              <c:numCache>
                <c:formatCode>General</c:formatCode>
                <c:ptCount val="8"/>
              </c:numCache>
            </c:numRef>
          </c:val>
        </c:ser>
        <c:firstSliceAng val="0"/>
        <c:holeSize val="50"/>
      </c:doughnutChart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4e3f4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1f497d"/>
                </a:solidFill>
                <a:latin typeface="Calibri"/>
              </a:defRPr>
            </a:pPr>
            <a:r>
              <a:rPr b="1" lang="en-US" sz="1600" spc="-1" strike="noStrike">
                <a:solidFill>
                  <a:srgbClr val="1f497d"/>
                </a:solidFill>
                <a:latin typeface="Calibri"/>
              </a:rPr>
              <a:t>RASPA DE COURO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9c2f2c"/>
                  </a:gs>
                  <a:gs pos="100000">
                    <a:srgbClr val="cb3d39"/>
                  </a:gs>
                </a:gsLst>
                <a:lin ang="16200000"/>
              </a:gradFill>
              <a:ln>
                <a:noFill/>
              </a:ln>
            </c:spPr>
          </c:dPt>
          <c:dLbls>
            <c:numFmt formatCode="\ * #,##0\ ;\-* #,##0\ ;\ * \-#\ ;\ @\ " sourceLinked="1"/>
            <c:dLbl>
              <c:idx val="0"/>
              <c:numFmt formatCode="\ * #,##0\ ;\-* #,##0\ ;\ * \-#\ ;\ @\ " sourceLinked="1"/>
              <c:txPr>
                <a:bodyPr/>
                <a:lstStyle/>
                <a:p>
                  <a:pPr>
                    <a:defRPr b="1" sz="1050" spc="-1" strike="noStrike">
                      <a:solidFill>
                        <a:srgbClr val="1f497d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eparator> </c:separator>
            </c:dLbl>
            <c:dLbl>
              <c:idx val="1"/>
              <c:numFmt formatCode="\ * #,##0\ ;\-* #,##0\ 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50" spc="-1" strike="noStrike">
                    <a:solidFill>
                      <a:srgbClr val="1f497d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eparator> </c:separator>
            <c:showLeaderLines val="0"/>
          </c:dLbls>
          <c:cat>
            <c:strRef>
              <c:f>'GRAFICOS PRODUTO'!$D$64:$E$64</c:f>
              <c:strCache>
                <c:ptCount val="2"/>
                <c:pt idx="0">
                  <c:v>#REF!</c:v>
                </c:pt>
                <c:pt idx="1">
                  <c:v>#REF!</c:v>
                </c:pt>
              </c:strCache>
            </c:strRef>
          </c:cat>
          <c:val>
            <c:numRef>
              <c:f>'GRAFICOS PRODUTO'!$D$65:$E$65</c:f>
              <c:numCache>
                <c:formatCode>General</c:formatCode>
                <c:ptCount val="2"/>
              </c:numCache>
            </c:numRef>
          </c:val>
        </c:ser>
        <c:firstSliceAng val="0"/>
        <c:holeSize val="50"/>
      </c:doughnut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f497d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4e3f4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MOCOTÓ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" sourceLinked="1"/>
            <c:dLbl>
              <c:idx val="0"/>
              <c:numFmt formatCode="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1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eparator> </c:separator>
            <c:showLeaderLines val="0"/>
          </c:dLbls>
          <c:cat>
            <c:strRef>
              <c:f>'GRAFICOS PRODUTO'!$C$92:$E$92</c:f>
              <c:strCache>
                <c:ptCount val="3"/>
                <c:pt idx="0">
                  <c:v>#REF!</c:v>
                </c:pt>
                <c:pt idx="1">
                  <c:v>MARFRIG VARZEA GRANDE</c:v>
                </c:pt>
                <c:pt idx="2">
                  <c:v>JBS DIAMANTINO</c:v>
                </c:pt>
              </c:strCache>
            </c:strRef>
          </c:cat>
          <c:val>
            <c:numRef>
              <c:f>'GRAFICOS PRODUTO'!$C$93:$E$93</c:f>
              <c:numCache>
                <c:formatCode>General</c:formatCode>
                <c:ptCount val="3"/>
              </c:numCache>
            </c:numRef>
          </c:val>
        </c:ser>
        <c:firstSliceAng val="0"/>
        <c:holeSize val="50"/>
      </c:doughnut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600" spc="-1" strike="noStrike">
                <a:solidFill>
                  <a:srgbClr val="000000"/>
                </a:solidFill>
                <a:latin typeface="Calibri"/>
              </a:rPr>
              <a:t>CONSUMO PRODUTOS QUIMICOS  JULHO - 2020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noFill/>
        </a:ln>
      </c:spPr>
    </c:floor>
    <c:sideWall>
      <c:spPr>
        <a:noFill/>
        <a:ln w="9360">
          <a:noFill/>
        </a:ln>
      </c:spPr>
    </c:sideWall>
    <c:backWall>
      <c:spPr>
        <a:noFill/>
        <a:ln w="936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2e5f99"/>
                </a:gs>
                <a:gs pos="100000">
                  <a:srgbClr val="3c7ac7"/>
                </a:gs>
              </a:gsLst>
              <a:lin ang="16200000"/>
            </a:gradFill>
            <a:ln>
              <a:noFill/>
            </a:ln>
          </c:spPr>
          <c:invertIfNegative val="0"/>
          <c:dPt>
            <c:idx val="0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1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2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3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4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5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6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8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9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Lbls>
            <c:numFmt formatCode="\ * #,##0.00\ ;\ * \(#,##0.00\);\ * \-#\ ;\ @\ " sourceLinked="1"/>
            <c:dLbl>
              <c:idx val="0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4F81B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4F81B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4F81B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4F81B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4F81B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4F81B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4F81B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4F81B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pPr>
                <a:ln w="25560">
                  <a:solidFill>
                    <a:srgbClr val="4F81BD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sz="1800" spc="-1" strike="noStrike">
                    <a:solidFill>
                      <a:srgbClr val="0070c0"/>
                    </a:solidFill>
                    <a:latin typeface="Calibri"/>
                  </a:defRPr>
                </a:pPr>
              </a:p>
            </c:txPr>
            <c:spPr>
              <a:ln w="25560">
                <a:solidFill>
                  <a:srgbClr val="4F81BD"/>
                </a:solidFill>
              </a:ln>
            </c:sp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'ESTOQUE INSUMOS'!$B$70:$K$70</c:f>
              <c:strCache>
                <c:ptCount val="10"/>
                <c:pt idx="0">
                  <c:v>BICARBONATO (25KG)</c:v>
                </c:pt>
                <c:pt idx="1">
                  <c:v>ACIDO FOSFORICO (30 KG)</c:v>
                </c:pt>
                <c:pt idx="2">
                  <c:v>BIG BAGS</c:v>
                </c:pt>
                <c:pt idx="3">
                  <c:v>ANTIOXIDANTE ( 1000 KG)</c:v>
                </c:pt>
                <c:pt idx="4">
                  <c:v>ANTISALMONELA</c:v>
                </c:pt>
                <c:pt idx="5">
                  <c:v>ANTIESPUMANTE ( 200KG)</c:v>
                </c:pt>
                <c:pt idx="6">
                  <c:v>ETOXIQUINA (200KG)</c:v>
                </c:pt>
                <c:pt idx="7">
                  <c:v>RENEX ( 200 KG)</c:v>
                </c:pt>
                <c:pt idx="8">
                  <c:v>FORMOL (LTS)</c:v>
                </c:pt>
                <c:pt idx="9">
                  <c:v>VINAGRE (LTS)</c:v>
                </c:pt>
              </c:strCache>
            </c:strRef>
          </c:cat>
          <c:val>
            <c:numRef>
              <c:f>'ESTOQUE INSUMOS'!$B$71:$K$71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150"/>
        <c:shape val="box"/>
        <c:axId val="97785407"/>
        <c:axId val="94229736"/>
        <c:axId val="0"/>
      </c:bar3DChart>
      <c:catAx>
        <c:axId val="9778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229736"/>
        <c:crosses val="autoZero"/>
        <c:auto val="1"/>
        <c:lblAlgn val="ctr"/>
        <c:lblOffset val="100"/>
        <c:noMultiLvlLbl val="0"/>
      </c:catAx>
      <c:valAx>
        <c:axId val="942297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\ * #,##0.00\ ;\ * \(#,##0.00\);\ * \-#\ ;\ @\ 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785407"/>
        <c:crosses val="autoZero"/>
        <c:crossBetween val="between"/>
      </c:valAx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mbria"/>
              </a:defRPr>
            </a:pPr>
            <a:r>
              <a:rPr b="0" sz="2000" spc="-1" strike="noStrike">
                <a:solidFill>
                  <a:srgbClr val="595959"/>
                </a:solidFill>
                <a:latin typeface="Cambria"/>
              </a:rPr>
              <a:t>Título do gráfico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'ESTOQUE QUIMICOS X MP'!$C$8</c:f>
              <c:strCache>
                <c:ptCount val="1"/>
                <c:pt idx="0">
                  <c:v>INSUMOS POR MP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9"/>
            <c:invertIfNegative val="0"/>
            <c:spPr>
              <a:solidFill>
                <a:srgbClr val="4f81bd"/>
              </a:solidFill>
              <a:ln>
                <a:noFill/>
              </a:ln>
            </c:spPr>
          </c:dPt>
          <c:dLbls>
            <c:numFmt formatCode="\ * #,##0.00\ ;\ * \(#,##0.00\);\ * \-#\ ;\ @\ " sourceLinked="1"/>
            <c:dLbl>
              <c:idx val="0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sz="1800" spc="-1" strike="noStrike">
                    <a:solidFill>
                      <a:srgbClr val="0070c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'ESTOQUE QUIMICOS X MP'!$D$7:$M$7</c:f>
              <c:strCache>
                <c:ptCount val="10"/>
                <c:pt idx="0">
                  <c:v>BICARBONATO</c:v>
                </c:pt>
                <c:pt idx="1">
                  <c:v>ACI. FOSFÓRICO</c:v>
                </c:pt>
                <c:pt idx="2">
                  <c:v>ANTIOXIDANTE</c:v>
                </c:pt>
                <c:pt idx="3">
                  <c:v>BIG BAGS</c:v>
                </c:pt>
                <c:pt idx="4">
                  <c:v>ANTISALMONELA</c:v>
                </c:pt>
                <c:pt idx="5">
                  <c:v>ANTIESPUMANTE</c:v>
                </c:pt>
                <c:pt idx="6">
                  <c:v>ETOXIQUINA </c:v>
                </c:pt>
                <c:pt idx="7">
                  <c:v>RENEX</c:v>
                </c:pt>
                <c:pt idx="8">
                  <c:v>FORMOL</c:v>
                </c:pt>
                <c:pt idx="9">
                  <c:v>VINAGRE</c:v>
                </c:pt>
              </c:strCache>
            </c:strRef>
          </c:cat>
          <c:val>
            <c:numRef>
              <c:f>'ESTOQUE QUIMICOS X MP'!$D$8:$M$8</c:f>
              <c:numCache>
                <c:formatCode>General</c:formatCode>
                <c:ptCount val="10"/>
              </c:numCache>
            </c:numRef>
          </c:val>
        </c:ser>
        <c:gapWidth val="269"/>
        <c:overlap val="0"/>
        <c:axId val="89839491"/>
        <c:axId val="51021562"/>
      </c:barChart>
      <c:lineChart>
        <c:grouping val="standard"/>
        <c:varyColors val="0"/>
        <c:ser>
          <c:idx val="1"/>
          <c:order val="1"/>
          <c:tx>
            <c:strRef>
              <c:f>'ESTOQUE QUIMICOS X MP'!$C$9</c:f>
              <c:strCache>
                <c:ptCount val="1"/>
                <c:pt idx="0">
                  <c:v>INSUMOS POR PA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circle"/>
            <c:size val="8"/>
            <c:spPr>
              <a:solidFill>
                <a:srgbClr val="c0504d"/>
              </a:solidFill>
            </c:spPr>
          </c:marker>
          <c:dPt>
            <c:idx val="0"/>
            <c:marker>
              <c:symbol val="circle"/>
              <c:size val="8"/>
              <c:spPr>
                <a:solidFill>
                  <a:srgbClr val="c0504d"/>
                </a:solidFill>
              </c:spPr>
            </c:marker>
          </c:dPt>
          <c:dPt>
            <c:idx val="1"/>
            <c:marker>
              <c:symbol val="circle"/>
              <c:size val="8"/>
              <c:spPr>
                <a:solidFill>
                  <a:srgbClr val="c0504d"/>
                </a:solidFill>
              </c:spPr>
            </c:marker>
          </c:dPt>
          <c:dPt>
            <c:idx val="2"/>
            <c:marker>
              <c:symbol val="circle"/>
              <c:size val="8"/>
              <c:spPr>
                <a:solidFill>
                  <a:srgbClr val="c0504d"/>
                </a:solidFill>
              </c:spPr>
            </c:marker>
          </c:dPt>
          <c:dPt>
            <c:idx val="3"/>
            <c:marker>
              <c:symbol val="circle"/>
              <c:size val="8"/>
              <c:spPr>
                <a:solidFill>
                  <a:srgbClr val="c0504d"/>
                </a:solidFill>
              </c:spPr>
            </c:marker>
          </c:dPt>
          <c:dPt>
            <c:idx val="4"/>
            <c:marker>
              <c:symbol val="circle"/>
              <c:size val="8"/>
              <c:spPr>
                <a:solidFill>
                  <a:srgbClr val="c0504d"/>
                </a:solidFill>
              </c:spPr>
            </c:marker>
          </c:dPt>
          <c:dPt>
            <c:idx val="5"/>
            <c:marker>
              <c:symbol val="circle"/>
              <c:size val="8"/>
              <c:spPr>
                <a:solidFill>
                  <a:srgbClr val="c0504d"/>
                </a:solidFill>
              </c:spPr>
            </c:marker>
          </c:dPt>
          <c:dPt>
            <c:idx val="6"/>
            <c:marker>
              <c:symbol val="circle"/>
              <c:size val="8"/>
              <c:spPr>
                <a:solidFill>
                  <a:srgbClr val="c0504d"/>
                </a:solidFill>
              </c:spPr>
            </c:marker>
          </c:dPt>
          <c:dPt>
            <c:idx val="7"/>
            <c:marker>
              <c:symbol val="circle"/>
              <c:size val="8"/>
              <c:spPr>
                <a:solidFill>
                  <a:srgbClr val="c0504d"/>
                </a:solidFill>
              </c:spPr>
            </c:marker>
          </c:dPt>
          <c:dPt>
            <c:idx val="8"/>
            <c:marker>
              <c:symbol val="circle"/>
              <c:size val="8"/>
              <c:spPr>
                <a:solidFill>
                  <a:srgbClr val="c0504d"/>
                </a:solidFill>
              </c:spPr>
            </c:marker>
          </c:dPt>
          <c:dPt>
            <c:idx val="9"/>
            <c:marker>
              <c:symbol val="circle"/>
              <c:size val="8"/>
              <c:spPr>
                <a:solidFill>
                  <a:srgbClr val="c0504d"/>
                </a:solidFill>
              </c:spPr>
            </c:marker>
          </c:dPt>
          <c:dLbls>
            <c:numFmt formatCode="\ * #,##0.00\ ;\ * \(#,##0.00\);\ * \-#\ ;\ @\ " sourceLinked="1"/>
            <c:dLbl>
              <c:idx val="0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sz="1800" spc="-1" strike="noStrike">
                    <a:solidFill>
                      <a:srgbClr val="ff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'ESTOQUE QUIMICOS X MP'!$D$7:$M$7</c:f>
              <c:strCache>
                <c:ptCount val="10"/>
                <c:pt idx="0">
                  <c:v>BICARBONATO</c:v>
                </c:pt>
                <c:pt idx="1">
                  <c:v>ACI. FOSFÓRICO</c:v>
                </c:pt>
                <c:pt idx="2">
                  <c:v>ANTIOXIDANTE</c:v>
                </c:pt>
                <c:pt idx="3">
                  <c:v>BIG BAGS</c:v>
                </c:pt>
                <c:pt idx="4">
                  <c:v>ANTISALMONELA</c:v>
                </c:pt>
                <c:pt idx="5">
                  <c:v>ANTIESPUMANTE</c:v>
                </c:pt>
                <c:pt idx="6">
                  <c:v>ETOXIQUINA </c:v>
                </c:pt>
                <c:pt idx="7">
                  <c:v>RENEX</c:v>
                </c:pt>
                <c:pt idx="8">
                  <c:v>FORMOL</c:v>
                </c:pt>
                <c:pt idx="9">
                  <c:v>VINAGRE</c:v>
                </c:pt>
              </c:strCache>
            </c:strRef>
          </c:cat>
          <c:val>
            <c:numRef>
              <c:f>'ESTOQUE QUIMICOS X MP'!$D$9:$M$9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839491"/>
        <c:axId val="51021562"/>
      </c:lineChart>
      <c:catAx>
        <c:axId val="898394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021562"/>
        <c:crosses val="autoZero"/>
        <c:auto val="1"/>
        <c:lblAlgn val="ctr"/>
        <c:lblOffset val="100"/>
        <c:noMultiLvlLbl val="0"/>
      </c:catAx>
      <c:valAx>
        <c:axId val="510215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839491"/>
        <c:crosses val="max"/>
        <c:crossBetween val="between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334522702075873"/>
          <c:y val="0.0736967314853124"/>
          <c:w val="0.330907839739015"/>
          <c:h val="0.072562710111197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sz="28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595959"/>
                </a:solidFill>
                <a:latin typeface="Cambria"/>
              </a:defRPr>
            </a:pPr>
            <a:r>
              <a:rPr b="0" sz="2000" spc="-1" strike="noStrike">
                <a:solidFill>
                  <a:srgbClr val="595959"/>
                </a:solidFill>
                <a:latin typeface="Cambria"/>
              </a:rPr>
              <a:t>Título do gráfico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'ESTOQUE QUIMICOS X MP'!$C$11</c:f>
              <c:strCache>
                <c:ptCount val="1"/>
                <c:pt idx="0">
                  <c:v>MP POR INSUMOS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9"/>
            <c:invertIfNegative val="0"/>
            <c:spPr>
              <a:solidFill>
                <a:srgbClr val="4f81bd"/>
              </a:solidFill>
              <a:ln>
                <a:noFill/>
              </a:ln>
            </c:spPr>
          </c:dPt>
          <c:dLbls>
            <c:numFmt formatCode="\ * #,##0.00\ ;\ * \(#,##0.00\);\ * \-#\ ;\ @\ " sourceLinked="1"/>
            <c:dLbl>
              <c:idx val="0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sz="1800" spc="-1" strike="noStrike">
                    <a:solidFill>
                      <a:srgbClr val="0070c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'ESTOQUE QUIMICOS X MP'!$D$10:$M$10</c:f>
              <c:strCache>
                <c:ptCount val="10"/>
                <c:pt idx="0">
                  <c:v>BICARBONATO</c:v>
                </c:pt>
                <c:pt idx="1">
                  <c:v>ACI. FOSFÓRICO</c:v>
                </c:pt>
                <c:pt idx="2">
                  <c:v>ANTIOXIDANTE</c:v>
                </c:pt>
                <c:pt idx="3">
                  <c:v>BIG BAGS</c:v>
                </c:pt>
                <c:pt idx="4">
                  <c:v>ANTISALMONELA</c:v>
                </c:pt>
                <c:pt idx="5">
                  <c:v>ANTIESPUMANTE</c:v>
                </c:pt>
                <c:pt idx="6">
                  <c:v>ETOXIQUINA </c:v>
                </c:pt>
                <c:pt idx="7">
                  <c:v>RENEX</c:v>
                </c:pt>
                <c:pt idx="8">
                  <c:v>FORMOL</c:v>
                </c:pt>
                <c:pt idx="9">
                  <c:v>VINAGRE</c:v>
                </c:pt>
              </c:strCache>
            </c:strRef>
          </c:cat>
          <c:val>
            <c:numRef>
              <c:f>'ESTOQUE QUIMICOS X MP'!$D$11:$M$11</c:f>
              <c:numCache>
                <c:formatCode>General</c:formatCode>
                <c:ptCount val="10"/>
              </c:numCache>
            </c:numRef>
          </c:val>
        </c:ser>
        <c:gapWidth val="269"/>
        <c:overlap val="-27"/>
        <c:axId val="41455573"/>
        <c:axId val="86886529"/>
      </c:barChart>
      <c:lineChart>
        <c:grouping val="standard"/>
        <c:varyColors val="0"/>
        <c:ser>
          <c:idx val="1"/>
          <c:order val="1"/>
          <c:tx>
            <c:strRef>
              <c:f>'ESTOQUE QUIMICOS X MP'!$C$12</c:f>
              <c:strCache>
                <c:ptCount val="1"/>
                <c:pt idx="0">
                  <c:v>PA POR INSUMOS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Lbls>
            <c:numFmt formatCode="\ * #,##0.00\ ;\ * \(#,##0.00\);\ * \-#\ ;\ @\ " sourceLinked="1"/>
            <c:dLbl>
              <c:idx val="0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\ * #,##0.00\ ;\ * \(#,##0.00\);\ * \-#\ ;\ @\ " sourceLinked="1"/>
              <c:txPr>
                <a:bodyPr/>
                <a:lstStyle/>
                <a:p>
                  <a:pPr>
                    <a:defRPr b="1" sz="1800" spc="-1" strike="noStrike">
                      <a:solidFill>
                        <a:srgbClr val="ff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sz="1800" spc="-1" strike="noStrike">
                    <a:solidFill>
                      <a:srgbClr val="ff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'ESTOQUE QUIMICOS X MP'!$D$10:$M$10</c:f>
              <c:strCache>
                <c:ptCount val="10"/>
                <c:pt idx="0">
                  <c:v>BICARBONATO</c:v>
                </c:pt>
                <c:pt idx="1">
                  <c:v>ACI. FOSFÓRICO</c:v>
                </c:pt>
                <c:pt idx="2">
                  <c:v>ANTIOXIDANTE</c:v>
                </c:pt>
                <c:pt idx="3">
                  <c:v>BIG BAGS</c:v>
                </c:pt>
                <c:pt idx="4">
                  <c:v>ANTISALMONELA</c:v>
                </c:pt>
                <c:pt idx="5">
                  <c:v>ANTIESPUMANTE</c:v>
                </c:pt>
                <c:pt idx="6">
                  <c:v>ETOXIQUINA </c:v>
                </c:pt>
                <c:pt idx="7">
                  <c:v>RENEX</c:v>
                </c:pt>
                <c:pt idx="8">
                  <c:v>FORMOL</c:v>
                </c:pt>
                <c:pt idx="9">
                  <c:v>VINAGRE</c:v>
                </c:pt>
              </c:strCache>
            </c:strRef>
          </c:cat>
          <c:val>
            <c:numRef>
              <c:f>'ESTOQUE QUIMICOS X MP'!$D$12:$M$12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455573"/>
        <c:axId val="86886529"/>
      </c:lineChart>
      <c:catAx>
        <c:axId val="414555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886529"/>
        <c:crosses val="autoZero"/>
        <c:auto val="1"/>
        <c:lblAlgn val="ctr"/>
        <c:lblOffset val="100"/>
        <c:noMultiLvlLbl val="0"/>
      </c:catAx>
      <c:valAx>
        <c:axId val="868865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\ * #,##0.00\ ;\ * \(#,##0.00\);\ * \-#\ ;\ @\ 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455573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1" sz="28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1f497d"/>
                </a:solidFill>
                <a:latin typeface="Calibri"/>
              </a:defRPr>
            </a:pPr>
            <a:r>
              <a:rPr b="1" lang="en-US" sz="1600" spc="-1" strike="noStrike">
                <a:solidFill>
                  <a:srgbClr val="1f497d"/>
                </a:solidFill>
                <a:latin typeface="Calibri"/>
              </a:rPr>
              <a:t>COMPARATIVO RENDIMENTO LENHA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noFill/>
        </a:ln>
      </c:spPr>
    </c:floor>
    <c:sideWall>
      <c:spPr>
        <a:noFill/>
        <a:ln w="9360">
          <a:noFill/>
        </a:ln>
      </c:spPr>
    </c:sideWall>
    <c:backWall>
      <c:spPr>
        <a:noFill/>
        <a:ln w="936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Planilha6!$E$16</c:f>
              <c:strCache>
                <c:ptCount val="1"/>
                <c:pt idx="0">
                  <c:v>MARÇO 2 ATÉ 7</c:v>
                </c:pt>
              </c:strCache>
            </c:strRef>
          </c:tx>
          <c:spPr>
            <a:gradFill>
              <a:gsLst>
                <a:gs pos="0">
                  <a:srgbClr val="2e5f99"/>
                </a:gs>
                <a:gs pos="100000">
                  <a:srgbClr val="3c7ac7"/>
                </a:gs>
              </a:gsLst>
              <a:lin ang="16200000"/>
            </a:gradFill>
            <a:ln>
              <a:noFill/>
            </a:ln>
          </c:spPr>
          <c:invertIfNegative val="0"/>
          <c:dPt>
            <c:idx val="0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1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Pt>
            <c:idx val="2"/>
            <c:invertIfNegative val="0"/>
            <c:spPr>
              <a:gradFill>
                <a:gsLst>
                  <a:gs pos="0">
                    <a:srgbClr val="2e5f99"/>
                  </a:gs>
                  <a:gs pos="100000">
                    <a:srgbClr val="3c7ac7"/>
                  </a:gs>
                </a:gsLst>
                <a:lin ang="16200000"/>
              </a:gradFill>
              <a:ln>
                <a:noFill/>
              </a:ln>
            </c:spPr>
          </c:dPt>
          <c:dLbls>
            <c:numFmt formatCode="\ * #,##0.00\ ;\ * \(#,##0.00\);\ * \-#\ ;\ @\ " sourceLinked="1"/>
            <c:dLbl>
              <c:idx val="0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600" spc="-1" strike="noStrike">
                    <a:solidFill>
                      <a:srgbClr val="1f497d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Planilha6!$F$15:$H$15</c:f>
              <c:strCache>
                <c:ptCount val="3"/>
                <c:pt idx="0">
                  <c:v>ENTRADA MP</c:v>
                </c:pt>
                <c:pt idx="1">
                  <c:v>CONSUMO</c:v>
                </c:pt>
                <c:pt idx="2">
                  <c:v>RENDIMENTO</c:v>
                </c:pt>
              </c:strCache>
            </c:strRef>
          </c:cat>
          <c:val>
            <c:numRef>
              <c:f>Planilha6!$F$16:$H$16</c:f>
              <c:numCache>
                <c:formatCode>General</c:formatCode>
                <c:ptCount val="3"/>
                <c:pt idx="0">
                  <c:v>2214.06</c:v>
                </c:pt>
                <c:pt idx="1">
                  <c:v>765.45</c:v>
                </c:pt>
                <c:pt idx="2">
                  <c:v>2892</c:v>
                </c:pt>
              </c:numCache>
            </c:numRef>
          </c:val>
        </c:ser>
        <c:ser>
          <c:idx val="1"/>
          <c:order val="1"/>
          <c:tx>
            <c:strRef>
              <c:f>Planilha6!$E$17</c:f>
              <c:strCache>
                <c:ptCount val="1"/>
                <c:pt idx="0">
                  <c:v>FEVEREIRO 24 Á 29</c:v>
                </c:pt>
              </c:strCache>
            </c:strRef>
          </c:tx>
          <c:spPr>
            <a:gradFill>
              <a:gsLst>
                <a:gs pos="0">
                  <a:srgbClr val="9c2f2c"/>
                </a:gs>
                <a:gs pos="100000">
                  <a:srgbClr val="cb3d39"/>
                </a:gs>
              </a:gsLst>
              <a:lin ang="16200000"/>
            </a:gradFill>
            <a:ln>
              <a:noFill/>
            </a:ln>
          </c:spPr>
          <c:invertIfNegative val="0"/>
          <c:dPt>
            <c:idx val="0"/>
            <c:invertIfNegative val="0"/>
            <c:spPr>
              <a:gradFill>
                <a:gsLst>
                  <a:gs pos="0">
                    <a:srgbClr val="9c2f2c"/>
                  </a:gs>
                  <a:gs pos="100000">
                    <a:srgbClr val="cb3d39"/>
                  </a:gs>
                </a:gsLst>
                <a:lin ang="16200000"/>
              </a:gradFill>
              <a:ln>
                <a:noFill/>
              </a:ln>
            </c:spPr>
          </c:dPt>
          <c:dPt>
            <c:idx val="1"/>
            <c:invertIfNegative val="0"/>
            <c:spPr>
              <a:gradFill>
                <a:gsLst>
                  <a:gs pos="0">
                    <a:srgbClr val="9c2f2c"/>
                  </a:gs>
                  <a:gs pos="100000">
                    <a:srgbClr val="cb3d39"/>
                  </a:gs>
                </a:gsLst>
                <a:lin ang="16200000"/>
              </a:gradFill>
              <a:ln>
                <a:noFill/>
              </a:ln>
            </c:spPr>
          </c:dPt>
          <c:dPt>
            <c:idx val="2"/>
            <c:invertIfNegative val="0"/>
            <c:spPr>
              <a:gradFill>
                <a:gsLst>
                  <a:gs pos="0">
                    <a:srgbClr val="9c2f2c"/>
                  </a:gs>
                  <a:gs pos="100000">
                    <a:srgbClr val="cb3d39"/>
                  </a:gs>
                </a:gsLst>
                <a:lin ang="16200000"/>
              </a:gradFill>
              <a:ln>
                <a:noFill/>
              </a:ln>
            </c:spPr>
          </c:dPt>
          <c:dLbls>
            <c:numFmt formatCode="\ * #,##0.00\ ;\ * \(#,##0.00\);\ * \-#\ ;\ @\ " sourceLinked="1"/>
            <c:dLbl>
              <c:idx val="0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\ * #,##0.00\ ;\ * \(#,##0.00\);\ * \-#\ ;\ @\ 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600" spc="-1" strike="noStrike">
                    <a:solidFill>
                      <a:srgbClr val="1f497d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Planilha6!$F$15:$H$15</c:f>
              <c:strCache>
                <c:ptCount val="3"/>
                <c:pt idx="0">
                  <c:v>ENTRADA MP</c:v>
                </c:pt>
                <c:pt idx="1">
                  <c:v>CONSUMO</c:v>
                </c:pt>
                <c:pt idx="2">
                  <c:v>RENDIMENTO</c:v>
                </c:pt>
              </c:strCache>
            </c:strRef>
          </c:cat>
          <c:val>
            <c:numRef>
              <c:f>Planilha6!$F$17:$H$17</c:f>
              <c:numCache>
                <c:formatCode>General</c:formatCode>
                <c:ptCount val="3"/>
                <c:pt idx="0">
                  <c:v>1894.82</c:v>
                </c:pt>
                <c:pt idx="1">
                  <c:v>926.1</c:v>
                </c:pt>
                <c:pt idx="2">
                  <c:v>2046</c:v>
                </c:pt>
              </c:numCache>
            </c:numRef>
          </c:val>
        </c:ser>
        <c:gapWidth val="150"/>
        <c:shape val="box"/>
        <c:axId val="27383272"/>
        <c:axId val="52278408"/>
        <c:axId val="0"/>
      </c:bar3DChart>
      <c:catAx>
        <c:axId val="2738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4e3f4"/>
            </a:solidFill>
            <a:round/>
          </a:ln>
        </c:spPr>
        <c:txPr>
          <a:bodyPr/>
          <a:lstStyle/>
          <a:p>
            <a:pPr>
              <a:defRPr b="0" sz="1600" spc="-1" strike="noStrike">
                <a:solidFill>
                  <a:srgbClr val="1f497d"/>
                </a:solidFill>
                <a:latin typeface="Calibri"/>
              </a:defRPr>
            </a:pPr>
          </a:p>
        </c:txPr>
        <c:crossAx val="52278408"/>
        <c:crosses val="autoZero"/>
        <c:auto val="1"/>
        <c:lblAlgn val="ctr"/>
        <c:lblOffset val="100"/>
        <c:noMultiLvlLbl val="0"/>
      </c:catAx>
      <c:valAx>
        <c:axId val="52278408"/>
        <c:scaling>
          <c:orientation val="minMax"/>
        </c:scaling>
        <c:delete val="0"/>
        <c:axPos val="l"/>
        <c:majorGridlines>
          <c:spPr>
            <a:ln w="9360">
              <a:solidFill>
                <a:srgbClr val="d4e3f4"/>
              </a:solidFill>
              <a:round/>
            </a:ln>
          </c:spPr>
        </c:majorGridlines>
        <c:numFmt formatCode="\ * #,##0.00\ ;\ * \(#,##0.00\);\ * \-#\ ;\ @\ 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1f497d"/>
                </a:solidFill>
                <a:latin typeface="Calibri"/>
              </a:defRPr>
            </a:pPr>
          </a:p>
        </c:txPr>
        <c:crossAx val="273832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1f497d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4e3f4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jpe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35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36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chart" Target="../charts/chart37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image" Target="../media/image18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chart" Target="../charts/chart39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20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2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.jpe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image" Target="../media/image22.png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image" Target="../media/image23.png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chart" Target="../charts/chart49.xml"/>
</Relationships>
</file>

<file path=xl/drawings/_rels/drawing24.xml.rels><?xml version="1.0" encoding="UTF-8"?>
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
</Relationships>
</file>

<file path=xl/drawings/_rels/drawing25.xml.rels><?xml version="1.0" encoding="UTF-8"?>
<Relationships xmlns="http://schemas.openxmlformats.org/package/2006/relationships"><Relationship Id="rId1" Type="http://schemas.openxmlformats.org/officeDocument/2006/relationships/chart" Target="../charts/chart52.xml"/>
</Relationships>
</file>

<file path=xl/drawings/_rels/drawing26.xml.rels><?xml version="1.0" encoding="UTF-8"?>
<Relationships xmlns="http://schemas.openxmlformats.org/package/2006/relationships"><Relationship Id="rId1" Type="http://schemas.openxmlformats.org/officeDocument/2006/relationships/image" Target="../media/image24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image" Target="../media/image15.png"/><Relationship Id="rId3" Type="http://schemas.openxmlformats.org/officeDocument/2006/relationships/chart" Target="../charts/chart2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47520</xdr:colOff>
      <xdr:row>0</xdr:row>
      <xdr:rowOff>9360</xdr:rowOff>
    </xdr:from>
    <xdr:to>
      <xdr:col>1</xdr:col>
      <xdr:colOff>433800</xdr:colOff>
      <xdr:row>1</xdr:row>
      <xdr:rowOff>179640</xdr:rowOff>
    </xdr:to>
    <xdr:pic>
      <xdr:nvPicPr>
        <xdr:cNvPr id="0" name="Imagem 1" descr="Reciclagem - Logotipo"/>
        <xdr:cNvPicPr/>
      </xdr:nvPicPr>
      <xdr:blipFill>
        <a:blip r:embed="rId1"/>
        <a:stretch/>
      </xdr:blipFill>
      <xdr:spPr>
        <a:xfrm>
          <a:off x="47520" y="9360"/>
          <a:ext cx="1376640" cy="408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47520</xdr:colOff>
      <xdr:row>15</xdr:row>
      <xdr:rowOff>176040</xdr:rowOff>
    </xdr:from>
    <xdr:to>
      <xdr:col>10</xdr:col>
      <xdr:colOff>599040</xdr:colOff>
      <xdr:row>36</xdr:row>
      <xdr:rowOff>132120</xdr:rowOff>
    </xdr:to>
    <xdr:graphicFrame>
      <xdr:nvGraphicFramePr>
        <xdr:cNvPr id="17" name="Gráfico 1"/>
        <xdr:cNvGraphicFramePr/>
      </xdr:nvGraphicFramePr>
      <xdr:xfrm>
        <a:off x="806760" y="4385880"/>
        <a:ext cx="13664880" cy="395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12</xdr:col>
      <xdr:colOff>200160</xdr:colOff>
      <xdr:row>5</xdr:row>
      <xdr:rowOff>85680</xdr:rowOff>
    </xdr:from>
    <xdr:to>
      <xdr:col>12</xdr:col>
      <xdr:colOff>418320</xdr:colOff>
      <xdr:row>6</xdr:row>
      <xdr:rowOff>75240</xdr:rowOff>
    </xdr:to>
    <xdr:sp>
      <xdr:nvSpPr>
        <xdr:cNvPr id="18" name="CustomShape 1"/>
        <xdr:cNvSpPr/>
      </xdr:nvSpPr>
      <xdr:spPr>
        <a:xfrm>
          <a:off x="17036280" y="1104840"/>
          <a:ext cx="218160" cy="18936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182880</xdr:colOff>
      <xdr:row>3</xdr:row>
      <xdr:rowOff>28440</xdr:rowOff>
    </xdr:from>
    <xdr:to>
      <xdr:col>12</xdr:col>
      <xdr:colOff>398880</xdr:colOff>
      <xdr:row>3</xdr:row>
      <xdr:rowOff>189360</xdr:rowOff>
    </xdr:to>
    <xdr:sp>
      <xdr:nvSpPr>
        <xdr:cNvPr id="19" name="CustomShape 1"/>
        <xdr:cNvSpPr/>
      </xdr:nvSpPr>
      <xdr:spPr>
        <a:xfrm>
          <a:off x="17019000" y="609120"/>
          <a:ext cx="216000" cy="160920"/>
        </a:xfrm>
        <a:prstGeom prst="upArrow">
          <a:avLst>
            <a:gd name="adj1" fmla="val 50000"/>
            <a:gd name="adj2" fmla="val 50000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133200</xdr:colOff>
      <xdr:row>4</xdr:row>
      <xdr:rowOff>47520</xdr:rowOff>
    </xdr:from>
    <xdr:to>
      <xdr:col>12</xdr:col>
      <xdr:colOff>484560</xdr:colOff>
      <xdr:row>4</xdr:row>
      <xdr:rowOff>237240</xdr:rowOff>
    </xdr:to>
    <xdr:sp>
      <xdr:nvSpPr>
        <xdr:cNvPr id="20" name="CustomShape 1"/>
        <xdr:cNvSpPr/>
      </xdr:nvSpPr>
      <xdr:spPr>
        <a:xfrm>
          <a:off x="16969320" y="828360"/>
          <a:ext cx="351360" cy="189720"/>
        </a:xfrm>
        <a:prstGeom prst="leftRightArrow">
          <a:avLst>
            <a:gd name="adj1" fmla="val 50000"/>
            <a:gd name="adj2" fmla="val 50000"/>
          </a:avLst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409680</xdr:colOff>
      <xdr:row>15</xdr:row>
      <xdr:rowOff>0</xdr:rowOff>
    </xdr:from>
    <xdr:to>
      <xdr:col>11</xdr:col>
      <xdr:colOff>122760</xdr:colOff>
      <xdr:row>36</xdr:row>
      <xdr:rowOff>46440</xdr:rowOff>
    </xdr:to>
    <xdr:graphicFrame>
      <xdr:nvGraphicFramePr>
        <xdr:cNvPr id="21" name="Gráfico 5"/>
        <xdr:cNvGraphicFramePr/>
      </xdr:nvGraphicFramePr>
      <xdr:xfrm>
        <a:off x="1168920" y="2981160"/>
        <a:ext cx="14253480" cy="404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714240</xdr:colOff>
      <xdr:row>39</xdr:row>
      <xdr:rowOff>262080</xdr:rowOff>
    </xdr:from>
    <xdr:to>
      <xdr:col>12</xdr:col>
      <xdr:colOff>356040</xdr:colOff>
      <xdr:row>75</xdr:row>
      <xdr:rowOff>261000</xdr:rowOff>
    </xdr:to>
    <xdr:graphicFrame>
      <xdr:nvGraphicFramePr>
        <xdr:cNvPr id="22" name="Gráfico 1"/>
        <xdr:cNvGraphicFramePr/>
      </xdr:nvGraphicFramePr>
      <xdr:xfrm>
        <a:off x="714240" y="12158640"/>
        <a:ext cx="26732160" cy="1062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71280</xdr:colOff>
      <xdr:row>0</xdr:row>
      <xdr:rowOff>71280</xdr:rowOff>
    </xdr:from>
    <xdr:to>
      <xdr:col>2</xdr:col>
      <xdr:colOff>964080</xdr:colOff>
      <xdr:row>1</xdr:row>
      <xdr:rowOff>367920</xdr:rowOff>
    </xdr:to>
    <xdr:pic>
      <xdr:nvPicPr>
        <xdr:cNvPr id="23" name="Imagem 3" descr=""/>
        <xdr:cNvPicPr/>
      </xdr:nvPicPr>
      <xdr:blipFill>
        <a:blip r:embed="rId1"/>
        <a:stretch/>
      </xdr:blipFill>
      <xdr:spPr>
        <a:xfrm>
          <a:off x="71280" y="71280"/>
          <a:ext cx="3153240" cy="48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303480</xdr:colOff>
      <xdr:row>46</xdr:row>
      <xdr:rowOff>15480</xdr:rowOff>
    </xdr:from>
    <xdr:to>
      <xdr:col>24</xdr:col>
      <xdr:colOff>462960</xdr:colOff>
      <xdr:row>72</xdr:row>
      <xdr:rowOff>165600</xdr:rowOff>
    </xdr:to>
    <xdr:graphicFrame>
      <xdr:nvGraphicFramePr>
        <xdr:cNvPr id="24" name="Gráfico 4"/>
        <xdr:cNvGraphicFramePr/>
      </xdr:nvGraphicFramePr>
      <xdr:xfrm>
        <a:off x="15284880" y="9349920"/>
        <a:ext cx="15892920" cy="510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178560</xdr:colOff>
      <xdr:row>0</xdr:row>
      <xdr:rowOff>35640</xdr:rowOff>
    </xdr:from>
    <xdr:to>
      <xdr:col>2</xdr:col>
      <xdr:colOff>165600</xdr:colOff>
      <xdr:row>0</xdr:row>
      <xdr:rowOff>869760</xdr:rowOff>
    </xdr:to>
    <xdr:pic>
      <xdr:nvPicPr>
        <xdr:cNvPr id="25" name="Imagem 1" descr=""/>
        <xdr:cNvPicPr/>
      </xdr:nvPicPr>
      <xdr:blipFill>
        <a:blip r:embed="rId1"/>
        <a:stretch/>
      </xdr:blipFill>
      <xdr:spPr>
        <a:xfrm>
          <a:off x="178560" y="35640"/>
          <a:ext cx="2970720" cy="834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42</xdr:row>
      <xdr:rowOff>109440</xdr:rowOff>
    </xdr:from>
    <xdr:to>
      <xdr:col>17</xdr:col>
      <xdr:colOff>56160</xdr:colOff>
      <xdr:row>60</xdr:row>
      <xdr:rowOff>184680</xdr:rowOff>
    </xdr:to>
    <xdr:graphicFrame>
      <xdr:nvGraphicFramePr>
        <xdr:cNvPr id="26" name="Gráfico 5"/>
        <xdr:cNvGraphicFramePr/>
      </xdr:nvGraphicFramePr>
      <xdr:xfrm>
        <a:off x="21132000" y="8415000"/>
        <a:ext cx="2334600" cy="350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190440</xdr:colOff>
      <xdr:row>0</xdr:row>
      <xdr:rowOff>105840</xdr:rowOff>
    </xdr:from>
    <xdr:to>
      <xdr:col>2</xdr:col>
      <xdr:colOff>771480</xdr:colOff>
      <xdr:row>1</xdr:row>
      <xdr:rowOff>358920</xdr:rowOff>
    </xdr:to>
    <xdr:pic>
      <xdr:nvPicPr>
        <xdr:cNvPr id="27" name="Imagem 2" descr=""/>
        <xdr:cNvPicPr/>
      </xdr:nvPicPr>
      <xdr:blipFill>
        <a:blip r:embed="rId2"/>
        <a:stretch/>
      </xdr:blipFill>
      <xdr:spPr>
        <a:xfrm>
          <a:off x="190440" y="105840"/>
          <a:ext cx="2282760" cy="443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0</xdr:row>
      <xdr:rowOff>0</xdr:rowOff>
    </xdr:from>
    <xdr:to>
      <xdr:col>1</xdr:col>
      <xdr:colOff>602280</xdr:colOff>
      <xdr:row>1</xdr:row>
      <xdr:rowOff>157680</xdr:rowOff>
    </xdr:to>
    <xdr:pic>
      <xdr:nvPicPr>
        <xdr:cNvPr id="28" name="Imagem 6" descr=""/>
        <xdr:cNvPicPr/>
      </xdr:nvPicPr>
      <xdr:blipFill>
        <a:blip r:embed="rId1"/>
        <a:stretch/>
      </xdr:blipFill>
      <xdr:spPr>
        <a:xfrm>
          <a:off x="95400" y="0"/>
          <a:ext cx="1535400" cy="348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476280</xdr:colOff>
      <xdr:row>43</xdr:row>
      <xdr:rowOff>131400</xdr:rowOff>
    </xdr:from>
    <xdr:to>
      <xdr:col>22</xdr:col>
      <xdr:colOff>401040</xdr:colOff>
      <xdr:row>74</xdr:row>
      <xdr:rowOff>73080</xdr:rowOff>
    </xdr:to>
    <xdr:graphicFrame>
      <xdr:nvGraphicFramePr>
        <xdr:cNvPr id="29" name="Gráfico 1"/>
        <xdr:cNvGraphicFramePr/>
      </xdr:nvGraphicFramePr>
      <xdr:xfrm>
        <a:off x="10103400" y="8322840"/>
        <a:ext cx="17105400" cy="584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404640</xdr:colOff>
      <xdr:row>0</xdr:row>
      <xdr:rowOff>0</xdr:rowOff>
    </xdr:from>
    <xdr:to>
      <xdr:col>2</xdr:col>
      <xdr:colOff>265680</xdr:colOff>
      <xdr:row>2</xdr:row>
      <xdr:rowOff>153720</xdr:rowOff>
    </xdr:to>
    <xdr:pic>
      <xdr:nvPicPr>
        <xdr:cNvPr id="30" name="Imagem 1" descr=""/>
        <xdr:cNvPicPr/>
      </xdr:nvPicPr>
      <xdr:blipFill>
        <a:blip r:embed="rId1"/>
        <a:stretch/>
      </xdr:blipFill>
      <xdr:spPr>
        <a:xfrm>
          <a:off x="404640" y="0"/>
          <a:ext cx="2147040" cy="534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295200</xdr:colOff>
      <xdr:row>0</xdr:row>
      <xdr:rowOff>33480</xdr:rowOff>
    </xdr:from>
    <xdr:to>
      <xdr:col>23</xdr:col>
      <xdr:colOff>210600</xdr:colOff>
      <xdr:row>16</xdr:row>
      <xdr:rowOff>108720</xdr:rowOff>
    </xdr:to>
    <xdr:graphicFrame>
      <xdr:nvGraphicFramePr>
        <xdr:cNvPr id="31" name="Gráfico 1"/>
        <xdr:cNvGraphicFramePr/>
      </xdr:nvGraphicFramePr>
      <xdr:xfrm>
        <a:off x="12379680" y="33480"/>
        <a:ext cx="9788400" cy="312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201240</xdr:colOff>
      <xdr:row>17</xdr:row>
      <xdr:rowOff>14400</xdr:rowOff>
    </xdr:from>
    <xdr:to>
      <xdr:col>22</xdr:col>
      <xdr:colOff>538920</xdr:colOff>
      <xdr:row>33</xdr:row>
      <xdr:rowOff>189360</xdr:rowOff>
    </xdr:to>
    <xdr:graphicFrame>
      <xdr:nvGraphicFramePr>
        <xdr:cNvPr id="32" name="Gráfico 2"/>
        <xdr:cNvGraphicFramePr/>
      </xdr:nvGraphicFramePr>
      <xdr:xfrm>
        <a:off x="12285720" y="3252600"/>
        <a:ext cx="9451080" cy="322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356760</xdr:colOff>
      <xdr:row>33</xdr:row>
      <xdr:rowOff>177120</xdr:rowOff>
    </xdr:from>
    <xdr:to>
      <xdr:col>25</xdr:col>
      <xdr:colOff>559800</xdr:colOff>
      <xdr:row>51</xdr:row>
      <xdr:rowOff>146880</xdr:rowOff>
    </xdr:to>
    <xdr:graphicFrame>
      <xdr:nvGraphicFramePr>
        <xdr:cNvPr id="33" name="Gráfico 3"/>
        <xdr:cNvGraphicFramePr/>
      </xdr:nvGraphicFramePr>
      <xdr:xfrm>
        <a:off x="11681640" y="6463440"/>
        <a:ext cx="12354480" cy="339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275040</xdr:colOff>
      <xdr:row>55</xdr:row>
      <xdr:rowOff>54360</xdr:rowOff>
    </xdr:from>
    <xdr:to>
      <xdr:col>25</xdr:col>
      <xdr:colOff>591480</xdr:colOff>
      <xdr:row>74</xdr:row>
      <xdr:rowOff>189360</xdr:rowOff>
    </xdr:to>
    <xdr:graphicFrame>
      <xdr:nvGraphicFramePr>
        <xdr:cNvPr id="34" name="Gráfico 4"/>
        <xdr:cNvGraphicFramePr/>
      </xdr:nvGraphicFramePr>
      <xdr:xfrm>
        <a:off x="11599920" y="10531800"/>
        <a:ext cx="12467880" cy="375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582120</xdr:colOff>
      <xdr:row>30</xdr:row>
      <xdr:rowOff>180000</xdr:rowOff>
    </xdr:from>
    <xdr:to>
      <xdr:col>9</xdr:col>
      <xdr:colOff>157680</xdr:colOff>
      <xdr:row>54</xdr:row>
      <xdr:rowOff>20160</xdr:rowOff>
    </xdr:to>
    <xdr:graphicFrame>
      <xdr:nvGraphicFramePr>
        <xdr:cNvPr id="35" name="Gráfico 5"/>
        <xdr:cNvGraphicFramePr/>
      </xdr:nvGraphicFramePr>
      <xdr:xfrm>
        <a:off x="582120" y="5895000"/>
        <a:ext cx="10900440" cy="441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152280</xdr:colOff>
      <xdr:row>0</xdr:row>
      <xdr:rowOff>47520</xdr:rowOff>
    </xdr:from>
    <xdr:to>
      <xdr:col>1</xdr:col>
      <xdr:colOff>782280</xdr:colOff>
      <xdr:row>0</xdr:row>
      <xdr:rowOff>513000</xdr:rowOff>
    </xdr:to>
    <xdr:pic>
      <xdr:nvPicPr>
        <xdr:cNvPr id="36" name="Imagem 1" descr=""/>
        <xdr:cNvPicPr/>
      </xdr:nvPicPr>
      <xdr:blipFill>
        <a:blip r:embed="rId1"/>
        <a:stretch/>
      </xdr:blipFill>
      <xdr:spPr>
        <a:xfrm>
          <a:off x="152280" y="47520"/>
          <a:ext cx="1696680" cy="465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47520</xdr:colOff>
      <xdr:row>0</xdr:row>
      <xdr:rowOff>9360</xdr:rowOff>
    </xdr:from>
    <xdr:to>
      <xdr:col>1</xdr:col>
      <xdr:colOff>433800</xdr:colOff>
      <xdr:row>1</xdr:row>
      <xdr:rowOff>179640</xdr:rowOff>
    </xdr:to>
    <xdr:pic>
      <xdr:nvPicPr>
        <xdr:cNvPr id="1" name="Imagem 1" descr="Reciclagem - Logotipo"/>
        <xdr:cNvPicPr/>
      </xdr:nvPicPr>
      <xdr:blipFill>
        <a:blip r:embed="rId1"/>
        <a:stretch/>
      </xdr:blipFill>
      <xdr:spPr>
        <a:xfrm>
          <a:off x="47520" y="9360"/>
          <a:ext cx="1376640" cy="408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190440</xdr:colOff>
      <xdr:row>0</xdr:row>
      <xdr:rowOff>104760</xdr:rowOff>
    </xdr:from>
    <xdr:to>
      <xdr:col>1</xdr:col>
      <xdr:colOff>236880</xdr:colOff>
      <xdr:row>0</xdr:row>
      <xdr:rowOff>579960</xdr:rowOff>
    </xdr:to>
    <xdr:pic>
      <xdr:nvPicPr>
        <xdr:cNvPr id="37" name="Imagem 1" descr=""/>
        <xdr:cNvPicPr/>
      </xdr:nvPicPr>
      <xdr:blipFill>
        <a:blip r:embed="rId1"/>
        <a:stretch/>
      </xdr:blipFill>
      <xdr:spPr>
        <a:xfrm>
          <a:off x="190440" y="104760"/>
          <a:ext cx="1887840" cy="475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1690560</xdr:colOff>
      <xdr:row>5</xdr:row>
      <xdr:rowOff>45000</xdr:rowOff>
    </xdr:from>
    <xdr:to>
      <xdr:col>7</xdr:col>
      <xdr:colOff>1541160</xdr:colOff>
      <xdr:row>28</xdr:row>
      <xdr:rowOff>1440</xdr:rowOff>
    </xdr:to>
    <xdr:graphicFrame>
      <xdr:nvGraphicFramePr>
        <xdr:cNvPr id="38" name="Gráfico 4"/>
        <xdr:cNvGraphicFramePr/>
      </xdr:nvGraphicFramePr>
      <xdr:xfrm>
        <a:off x="3722400" y="997200"/>
        <a:ext cx="12782520" cy="433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698400</xdr:colOff>
      <xdr:row>35</xdr:row>
      <xdr:rowOff>110160</xdr:rowOff>
    </xdr:from>
    <xdr:to>
      <xdr:col>7</xdr:col>
      <xdr:colOff>939240</xdr:colOff>
      <xdr:row>60</xdr:row>
      <xdr:rowOff>20160</xdr:rowOff>
    </xdr:to>
    <xdr:graphicFrame>
      <xdr:nvGraphicFramePr>
        <xdr:cNvPr id="39" name="Gráfico 5"/>
        <xdr:cNvGraphicFramePr/>
      </xdr:nvGraphicFramePr>
      <xdr:xfrm>
        <a:off x="2730240" y="6777360"/>
        <a:ext cx="13172760" cy="467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1312200</xdr:colOff>
      <xdr:row>67</xdr:row>
      <xdr:rowOff>131400</xdr:rowOff>
    </xdr:from>
    <xdr:to>
      <xdr:col>6</xdr:col>
      <xdr:colOff>697320</xdr:colOff>
      <xdr:row>89</xdr:row>
      <xdr:rowOff>51840</xdr:rowOff>
    </xdr:to>
    <xdr:graphicFrame>
      <xdr:nvGraphicFramePr>
        <xdr:cNvPr id="40" name="Gráfico 6"/>
        <xdr:cNvGraphicFramePr/>
      </xdr:nvGraphicFramePr>
      <xdr:xfrm>
        <a:off x="5706720" y="12894840"/>
        <a:ext cx="8035920" cy="411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656280</xdr:colOff>
      <xdr:row>95</xdr:row>
      <xdr:rowOff>46440</xdr:rowOff>
    </xdr:from>
    <xdr:to>
      <xdr:col>6</xdr:col>
      <xdr:colOff>104760</xdr:colOff>
      <xdr:row>117</xdr:row>
      <xdr:rowOff>125640</xdr:rowOff>
    </xdr:to>
    <xdr:graphicFrame>
      <xdr:nvGraphicFramePr>
        <xdr:cNvPr id="41" name="Gráfico 1"/>
        <xdr:cNvGraphicFramePr/>
      </xdr:nvGraphicFramePr>
      <xdr:xfrm>
        <a:off x="5050800" y="18143640"/>
        <a:ext cx="8099280" cy="427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495360</xdr:colOff>
      <xdr:row>1</xdr:row>
      <xdr:rowOff>4680</xdr:rowOff>
    </xdr:from>
    <xdr:to>
      <xdr:col>2</xdr:col>
      <xdr:colOff>380160</xdr:colOff>
      <xdr:row>1</xdr:row>
      <xdr:rowOff>203760</xdr:rowOff>
    </xdr:to>
    <xdr:sp>
      <xdr:nvSpPr>
        <xdr:cNvPr id="42" name="CustomShape 1"/>
        <xdr:cNvSpPr/>
      </xdr:nvSpPr>
      <xdr:spPr>
        <a:xfrm>
          <a:off x="495360" y="195120"/>
          <a:ext cx="1510200" cy="199080"/>
        </a:xfrm>
        <a:prstGeom prst="round2DiagRect">
          <a:avLst>
            <a:gd name="adj1" fmla="val 16667"/>
            <a:gd name="adj2" fmla="val 0"/>
          </a:avLst>
        </a:prstGeom>
        <a:blipFill rotWithShape="0">
          <a:blip r:embed="rId1"/>
          <a:stretch>
            <a:fillRect/>
          </a:stretch>
        </a:blipFill>
        <a:ln cap="sq" w="88920">
          <a:solidFill>
            <a:srgbClr val="ffffff"/>
          </a:solidFill>
          <a:miter/>
        </a:ln>
        <a:effectLst>
          <a:outerShdw algn="tl" blurRad="254000" rotWithShape="0">
            <a:srgbClr val="000000">
              <a:alpha val="43000"/>
            </a:srgbClr>
          </a:outerShdw>
        </a:effectLst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122400</xdr:colOff>
      <xdr:row>75</xdr:row>
      <xdr:rowOff>138960</xdr:rowOff>
    </xdr:from>
    <xdr:to>
      <xdr:col>15</xdr:col>
      <xdr:colOff>12600</xdr:colOff>
      <xdr:row>122</xdr:row>
      <xdr:rowOff>108000</xdr:rowOff>
    </xdr:to>
    <xdr:graphicFrame>
      <xdr:nvGraphicFramePr>
        <xdr:cNvPr id="43" name="Gráfico 1"/>
        <xdr:cNvGraphicFramePr/>
      </xdr:nvGraphicFramePr>
      <xdr:xfrm>
        <a:off x="122400" y="16369560"/>
        <a:ext cx="33383160" cy="892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539640</xdr:colOff>
      <xdr:row>17</xdr:row>
      <xdr:rowOff>7560</xdr:rowOff>
    </xdr:from>
    <xdr:to>
      <xdr:col>28</xdr:col>
      <xdr:colOff>268560</xdr:colOff>
      <xdr:row>53</xdr:row>
      <xdr:rowOff>110160</xdr:rowOff>
    </xdr:to>
    <xdr:graphicFrame>
      <xdr:nvGraphicFramePr>
        <xdr:cNvPr id="44" name="Gráfico 2"/>
        <xdr:cNvGraphicFramePr/>
      </xdr:nvGraphicFramePr>
      <xdr:xfrm>
        <a:off x="539640" y="3245760"/>
        <a:ext cx="28249920" cy="696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571320</xdr:colOff>
      <xdr:row>56</xdr:row>
      <xdr:rowOff>79200</xdr:rowOff>
    </xdr:from>
    <xdr:to>
      <xdr:col>27</xdr:col>
      <xdr:colOff>570240</xdr:colOff>
      <xdr:row>89</xdr:row>
      <xdr:rowOff>30600</xdr:rowOff>
    </xdr:to>
    <xdr:graphicFrame>
      <xdr:nvGraphicFramePr>
        <xdr:cNvPr id="45" name="Gráfico 3"/>
        <xdr:cNvGraphicFramePr/>
      </xdr:nvGraphicFramePr>
      <xdr:xfrm>
        <a:off x="571320" y="10747080"/>
        <a:ext cx="27760320" cy="623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431280</xdr:colOff>
      <xdr:row>5</xdr:row>
      <xdr:rowOff>72000</xdr:rowOff>
    </xdr:from>
    <xdr:to>
      <xdr:col>13</xdr:col>
      <xdr:colOff>649440</xdr:colOff>
      <xdr:row>5</xdr:row>
      <xdr:rowOff>232920</xdr:rowOff>
    </xdr:to>
    <xdr:sp>
      <xdr:nvSpPr>
        <xdr:cNvPr id="46" name="CustomShape 1"/>
        <xdr:cNvSpPr/>
      </xdr:nvSpPr>
      <xdr:spPr>
        <a:xfrm>
          <a:off x="19391400" y="1091160"/>
          <a:ext cx="218160" cy="16092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441360</xdr:colOff>
      <xdr:row>4</xdr:row>
      <xdr:rowOff>28440</xdr:rowOff>
    </xdr:from>
    <xdr:to>
      <xdr:col>13</xdr:col>
      <xdr:colOff>657360</xdr:colOff>
      <xdr:row>4</xdr:row>
      <xdr:rowOff>189360</xdr:rowOff>
    </xdr:to>
    <xdr:sp>
      <xdr:nvSpPr>
        <xdr:cNvPr id="47" name="CustomShape 1"/>
        <xdr:cNvSpPr/>
      </xdr:nvSpPr>
      <xdr:spPr>
        <a:xfrm>
          <a:off x="19401480" y="809280"/>
          <a:ext cx="216000" cy="160920"/>
        </a:xfrm>
        <a:prstGeom prst="upArrow">
          <a:avLst>
            <a:gd name="adj1" fmla="val 50000"/>
            <a:gd name="adj2" fmla="val 50000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81720</xdr:colOff>
      <xdr:row>18</xdr:row>
      <xdr:rowOff>179640</xdr:rowOff>
    </xdr:from>
    <xdr:to>
      <xdr:col>10</xdr:col>
      <xdr:colOff>1128240</xdr:colOff>
      <xdr:row>46</xdr:row>
      <xdr:rowOff>53280</xdr:rowOff>
    </xdr:to>
    <xdr:graphicFrame>
      <xdr:nvGraphicFramePr>
        <xdr:cNvPr id="48" name="Gráfico 3"/>
        <xdr:cNvGraphicFramePr/>
      </xdr:nvGraphicFramePr>
      <xdr:xfrm>
        <a:off x="3465000" y="3970440"/>
        <a:ext cx="12141000" cy="520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190440</xdr:colOff>
      <xdr:row>0</xdr:row>
      <xdr:rowOff>104760</xdr:rowOff>
    </xdr:from>
    <xdr:to>
      <xdr:col>2</xdr:col>
      <xdr:colOff>132120</xdr:colOff>
      <xdr:row>0</xdr:row>
      <xdr:rowOff>579960</xdr:rowOff>
    </xdr:to>
    <xdr:pic>
      <xdr:nvPicPr>
        <xdr:cNvPr id="49" name="Imagem 1" descr=""/>
        <xdr:cNvPicPr/>
      </xdr:nvPicPr>
      <xdr:blipFill>
        <a:blip r:embed="rId1"/>
        <a:stretch/>
      </xdr:blipFill>
      <xdr:spPr>
        <a:xfrm>
          <a:off x="190440" y="104760"/>
          <a:ext cx="1869480" cy="475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27360</xdr:colOff>
      <xdr:row>90</xdr:row>
      <xdr:rowOff>104760</xdr:rowOff>
    </xdr:from>
    <xdr:to>
      <xdr:col>34</xdr:col>
      <xdr:colOff>1536840</xdr:colOff>
      <xdr:row>108</xdr:row>
      <xdr:rowOff>203040</xdr:rowOff>
    </xdr:to>
    <xdr:graphicFrame>
      <xdr:nvGraphicFramePr>
        <xdr:cNvPr id="2" name="Gráfico 2"/>
        <xdr:cNvGraphicFramePr/>
      </xdr:nvGraphicFramePr>
      <xdr:xfrm>
        <a:off x="73306080" y="29206800"/>
        <a:ext cx="12040560" cy="580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105840</xdr:colOff>
      <xdr:row>0</xdr:row>
      <xdr:rowOff>70560</xdr:rowOff>
    </xdr:from>
    <xdr:to>
      <xdr:col>2</xdr:col>
      <xdr:colOff>828000</xdr:colOff>
      <xdr:row>1</xdr:row>
      <xdr:rowOff>281160</xdr:rowOff>
    </xdr:to>
    <xdr:pic>
      <xdr:nvPicPr>
        <xdr:cNvPr id="3" name="Imagem 3" descr=""/>
        <xdr:cNvPicPr/>
      </xdr:nvPicPr>
      <xdr:blipFill>
        <a:blip r:embed="rId2"/>
        <a:stretch/>
      </xdr:blipFill>
      <xdr:spPr>
        <a:xfrm>
          <a:off x="105840" y="70560"/>
          <a:ext cx="4062600" cy="101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62280</xdr:colOff>
      <xdr:row>47</xdr:row>
      <xdr:rowOff>62280</xdr:rowOff>
    </xdr:from>
    <xdr:to>
      <xdr:col>33</xdr:col>
      <xdr:colOff>2007720</xdr:colOff>
      <xdr:row>76</xdr:row>
      <xdr:rowOff>61200</xdr:rowOff>
    </xdr:to>
    <xdr:graphicFrame>
      <xdr:nvGraphicFramePr>
        <xdr:cNvPr id="4" name="Gráfico 4"/>
        <xdr:cNvGraphicFramePr/>
      </xdr:nvGraphicFramePr>
      <xdr:xfrm>
        <a:off x="59801040" y="15546600"/>
        <a:ext cx="23043960" cy="91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576360</xdr:colOff>
      <xdr:row>37</xdr:row>
      <xdr:rowOff>1440</xdr:rowOff>
    </xdr:to>
    <xdr:graphicFrame>
      <xdr:nvGraphicFramePr>
        <xdr:cNvPr id="5" name="Gráfico 1"/>
        <xdr:cNvGraphicFramePr/>
      </xdr:nvGraphicFramePr>
      <xdr:xfrm>
        <a:off x="0" y="0"/>
        <a:ext cx="9651600" cy="601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576360</xdr:colOff>
      <xdr:row>37</xdr:row>
      <xdr:rowOff>1440</xdr:rowOff>
    </xdr:to>
    <xdr:graphicFrame>
      <xdr:nvGraphicFramePr>
        <xdr:cNvPr id="6" name="Gráfico 1"/>
        <xdr:cNvGraphicFramePr/>
      </xdr:nvGraphicFramePr>
      <xdr:xfrm>
        <a:off x="0" y="0"/>
        <a:ext cx="9651600" cy="601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576360</xdr:colOff>
      <xdr:row>37</xdr:row>
      <xdr:rowOff>1440</xdr:rowOff>
    </xdr:to>
    <xdr:graphicFrame>
      <xdr:nvGraphicFramePr>
        <xdr:cNvPr id="7" name="Gráfico 1"/>
        <xdr:cNvGraphicFramePr/>
      </xdr:nvGraphicFramePr>
      <xdr:xfrm>
        <a:off x="0" y="0"/>
        <a:ext cx="9651600" cy="601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12</xdr:col>
      <xdr:colOff>431280</xdr:colOff>
      <xdr:row>3</xdr:row>
      <xdr:rowOff>72000</xdr:rowOff>
    </xdr:from>
    <xdr:to>
      <xdr:col>12</xdr:col>
      <xdr:colOff>649440</xdr:colOff>
      <xdr:row>3</xdr:row>
      <xdr:rowOff>232920</xdr:rowOff>
    </xdr:to>
    <xdr:sp>
      <xdr:nvSpPr>
        <xdr:cNvPr id="8" name="CustomShape 1"/>
        <xdr:cNvSpPr/>
      </xdr:nvSpPr>
      <xdr:spPr>
        <a:xfrm>
          <a:off x="17083800" y="671760"/>
          <a:ext cx="218160" cy="16092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441360</xdr:colOff>
      <xdr:row>2</xdr:row>
      <xdr:rowOff>28440</xdr:rowOff>
    </xdr:from>
    <xdr:to>
      <xdr:col>12</xdr:col>
      <xdr:colOff>657360</xdr:colOff>
      <xdr:row>2</xdr:row>
      <xdr:rowOff>189360</xdr:rowOff>
    </xdr:to>
    <xdr:sp>
      <xdr:nvSpPr>
        <xdr:cNvPr id="9" name="CustomShape 1"/>
        <xdr:cNvSpPr/>
      </xdr:nvSpPr>
      <xdr:spPr>
        <a:xfrm>
          <a:off x="17093880" y="428400"/>
          <a:ext cx="216000" cy="160920"/>
        </a:xfrm>
        <a:prstGeom prst="upArrow">
          <a:avLst>
            <a:gd name="adj1" fmla="val 50000"/>
            <a:gd name="adj2" fmla="val 50000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15</xdr:col>
      <xdr:colOff>647640</xdr:colOff>
      <xdr:row>7</xdr:row>
      <xdr:rowOff>0</xdr:rowOff>
    </xdr:from>
    <xdr:to>
      <xdr:col>15</xdr:col>
      <xdr:colOff>831240</xdr:colOff>
      <xdr:row>8</xdr:row>
      <xdr:rowOff>110160</xdr:rowOff>
    </xdr:to>
    <xdr:sp>
      <xdr:nvSpPr>
        <xdr:cNvPr id="10" name="CustomShape 1"/>
        <xdr:cNvSpPr/>
      </xdr:nvSpPr>
      <xdr:spPr>
        <a:xfrm>
          <a:off x="21858840" y="1504800"/>
          <a:ext cx="183600" cy="310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647640</xdr:colOff>
      <xdr:row>10</xdr:row>
      <xdr:rowOff>114480</xdr:rowOff>
    </xdr:from>
    <xdr:to>
      <xdr:col>15</xdr:col>
      <xdr:colOff>831240</xdr:colOff>
      <xdr:row>12</xdr:row>
      <xdr:rowOff>24840</xdr:rowOff>
    </xdr:to>
    <xdr:sp>
      <xdr:nvSpPr>
        <xdr:cNvPr id="11" name="CustomShape 1"/>
        <xdr:cNvSpPr/>
      </xdr:nvSpPr>
      <xdr:spPr>
        <a:xfrm>
          <a:off x="21858840" y="2219400"/>
          <a:ext cx="183600" cy="310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15</xdr:col>
      <xdr:colOff>647640</xdr:colOff>
      <xdr:row>7</xdr:row>
      <xdr:rowOff>0</xdr:rowOff>
    </xdr:from>
    <xdr:to>
      <xdr:col>15</xdr:col>
      <xdr:colOff>831240</xdr:colOff>
      <xdr:row>8</xdr:row>
      <xdr:rowOff>110160</xdr:rowOff>
    </xdr:to>
    <xdr:sp>
      <xdr:nvSpPr>
        <xdr:cNvPr id="12" name="CustomShape 1"/>
        <xdr:cNvSpPr/>
      </xdr:nvSpPr>
      <xdr:spPr>
        <a:xfrm>
          <a:off x="21858840" y="1504800"/>
          <a:ext cx="183600" cy="310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12</xdr:col>
      <xdr:colOff>647640</xdr:colOff>
      <xdr:row>20</xdr:row>
      <xdr:rowOff>114480</xdr:rowOff>
    </xdr:from>
    <xdr:to>
      <xdr:col>12</xdr:col>
      <xdr:colOff>831240</xdr:colOff>
      <xdr:row>22</xdr:row>
      <xdr:rowOff>24840</xdr:rowOff>
    </xdr:to>
    <xdr:sp>
      <xdr:nvSpPr>
        <xdr:cNvPr id="13" name="CustomShape 1"/>
        <xdr:cNvSpPr/>
      </xdr:nvSpPr>
      <xdr:spPr>
        <a:xfrm>
          <a:off x="17300160" y="4219560"/>
          <a:ext cx="183600" cy="310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12</xdr:col>
      <xdr:colOff>647640</xdr:colOff>
      <xdr:row>18</xdr:row>
      <xdr:rowOff>114480</xdr:rowOff>
    </xdr:from>
    <xdr:to>
      <xdr:col>12</xdr:col>
      <xdr:colOff>831240</xdr:colOff>
      <xdr:row>20</xdr:row>
      <xdr:rowOff>24840</xdr:rowOff>
    </xdr:to>
    <xdr:sp>
      <xdr:nvSpPr>
        <xdr:cNvPr id="14" name="CustomShape 1"/>
        <xdr:cNvSpPr/>
      </xdr:nvSpPr>
      <xdr:spPr>
        <a:xfrm>
          <a:off x="17300160" y="3819600"/>
          <a:ext cx="183600" cy="310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140040</xdr:colOff>
      <xdr:row>44</xdr:row>
      <xdr:rowOff>151200</xdr:rowOff>
    </xdr:from>
    <xdr:to>
      <xdr:col>12</xdr:col>
      <xdr:colOff>279000</xdr:colOff>
      <xdr:row>75</xdr:row>
      <xdr:rowOff>55080</xdr:rowOff>
    </xdr:to>
    <xdr:graphicFrame>
      <xdr:nvGraphicFramePr>
        <xdr:cNvPr id="15" name="Gráfico 5"/>
        <xdr:cNvGraphicFramePr/>
      </xdr:nvGraphicFramePr>
      <xdr:xfrm>
        <a:off x="3950640" y="9285480"/>
        <a:ext cx="12980880" cy="610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476280</xdr:colOff>
      <xdr:row>58</xdr:row>
      <xdr:rowOff>176760</xdr:rowOff>
    </xdr:from>
    <xdr:to>
      <xdr:col>44</xdr:col>
      <xdr:colOff>461520</xdr:colOff>
      <xdr:row>87</xdr:row>
      <xdr:rowOff>175680</xdr:rowOff>
    </xdr:to>
    <xdr:graphicFrame>
      <xdr:nvGraphicFramePr>
        <xdr:cNvPr id="16" name="Gráfico 1"/>
        <xdr:cNvGraphicFramePr/>
      </xdr:nvGraphicFramePr>
      <xdr:xfrm>
        <a:off x="26754840" y="12111480"/>
        <a:ext cx="21881880" cy="579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4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2" ySplit="3" topLeftCell="C91" activePane="bottomRight" state="frozen"/>
      <selection pane="topLeft" activeCell="A1" activeCellId="0" sqref="A1"/>
      <selection pane="topRight" activeCell="C1" activeCellId="0" sqref="C1"/>
      <selection pane="bottomLeft" activeCell="A91" activeCellId="0" sqref="A91"/>
      <selection pane="bottomRigh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1" width="14"/>
    <col collapsed="false" customWidth="true" hidden="false" outlineLevel="0" max="3" min="3" style="1" width="15.85"/>
    <col collapsed="false" customWidth="true" hidden="false" outlineLevel="0" max="4" min="4" style="1" width="18"/>
    <col collapsed="false" customWidth="true" hidden="false" outlineLevel="0" max="5" min="5" style="1" width="8.85"/>
    <col collapsed="false" customWidth="true" hidden="false" outlineLevel="0" max="6" min="6" style="1" width="20.57"/>
    <col collapsed="false" customWidth="true" hidden="false" outlineLevel="0" max="7" min="7" style="1" width="14.14"/>
    <col collapsed="false" customWidth="true" hidden="false" outlineLevel="0" max="8" min="8" style="1" width="11.57"/>
    <col collapsed="false" customWidth="true" hidden="false" outlineLevel="0" max="9" min="9" style="1" width="13.57"/>
    <col collapsed="false" customWidth="true" hidden="false" outlineLevel="0" max="11" min="10" style="1" width="14"/>
    <col collapsed="false" customWidth="true" hidden="false" outlineLevel="0" max="12" min="12" style="1" width="15.85"/>
    <col collapsed="false" customWidth="true" hidden="false" outlineLevel="0" max="14" min="13" style="0" width="8.28"/>
  </cols>
  <sheetData>
    <row r="1" customFormat="false" ht="18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="1" customFormat="true" ht="19.5" hidden="false" customHeight="true" outlineLevel="0" collapsed="false">
      <c r="G2" s="3" t="s">
        <v>1</v>
      </c>
      <c r="H2" s="3" t="s">
        <v>1</v>
      </c>
      <c r="I2" s="4" t="s">
        <v>2</v>
      </c>
      <c r="J2" s="5" t="s">
        <v>3</v>
      </c>
      <c r="K2" s="3" t="s">
        <v>3</v>
      </c>
      <c r="L2" s="4" t="s">
        <v>4</v>
      </c>
      <c r="M2" s="6" t="s">
        <v>5</v>
      </c>
      <c r="N2" s="6"/>
    </row>
    <row r="3" s="1" customFormat="true" ht="18.75" hidden="false" customHeight="false" outlineLevel="0" collapsed="false">
      <c r="A3" s="7" t="s">
        <v>6</v>
      </c>
      <c r="B3" s="7" t="s">
        <v>7</v>
      </c>
      <c r="C3" s="7" t="s">
        <v>8</v>
      </c>
      <c r="D3" s="7" t="s">
        <v>9</v>
      </c>
      <c r="E3" s="8" t="s">
        <v>10</v>
      </c>
      <c r="F3" s="8" t="s">
        <v>11</v>
      </c>
      <c r="G3" s="9" t="s">
        <v>12</v>
      </c>
      <c r="H3" s="9" t="s">
        <v>13</v>
      </c>
      <c r="I3" s="10" t="s">
        <v>14</v>
      </c>
      <c r="J3" s="11" t="s">
        <v>15</v>
      </c>
      <c r="K3" s="9" t="s">
        <v>16</v>
      </c>
      <c r="L3" s="10" t="s">
        <v>17</v>
      </c>
      <c r="M3" s="12" t="s">
        <v>18</v>
      </c>
      <c r="N3" s="12" t="s">
        <v>10</v>
      </c>
    </row>
    <row r="4" customFormat="false" ht="24.95" hidden="false" customHeight="true" outlineLevel="0" collapsed="false">
      <c r="A4" s="13" t="n">
        <v>41772</v>
      </c>
      <c r="B4" s="12" t="s">
        <v>19</v>
      </c>
      <c r="C4" s="12" t="s">
        <v>20</v>
      </c>
      <c r="D4" s="12" t="s">
        <v>21</v>
      </c>
      <c r="E4" s="12" t="n">
        <f aca="false">625*2</f>
        <v>1250</v>
      </c>
      <c r="F4" s="12" t="s">
        <v>22</v>
      </c>
      <c r="G4" s="14" t="n">
        <v>12.17</v>
      </c>
      <c r="H4" s="15"/>
      <c r="I4" s="16" t="n">
        <f aca="false">(H4-G4)/G4</f>
        <v>-1</v>
      </c>
      <c r="J4" s="14" t="n">
        <v>130</v>
      </c>
      <c r="K4" s="14"/>
      <c r="L4" s="17" t="n">
        <f aca="false">(J4*G4)+(K4*E4)</f>
        <v>1582.1</v>
      </c>
      <c r="M4" s="12" t="n">
        <f aca="false">L4/G4</f>
        <v>130</v>
      </c>
      <c r="N4" s="18" t="n">
        <f aca="false">L4/E4</f>
        <v>1.26568</v>
      </c>
    </row>
    <row r="5" customFormat="false" ht="24.95" hidden="false" customHeight="true" outlineLevel="0" collapsed="false">
      <c r="A5" s="13" t="n">
        <v>41774</v>
      </c>
      <c r="B5" s="12" t="s">
        <v>23</v>
      </c>
      <c r="C5" s="12" t="s">
        <v>24</v>
      </c>
      <c r="D5" s="12" t="s">
        <v>21</v>
      </c>
      <c r="E5" s="12" t="n">
        <v>1250</v>
      </c>
      <c r="F5" s="12" t="s">
        <v>22</v>
      </c>
      <c r="G5" s="12"/>
      <c r="H5" s="12"/>
      <c r="I5" s="16" t="e">
        <f aca="false">(H5-G5)/G5</f>
        <v>#DIV/0!</v>
      </c>
      <c r="J5" s="14"/>
      <c r="K5" s="14"/>
      <c r="L5" s="17" t="n">
        <f aca="false">(J5*G5)+(K5*E5)</f>
        <v>0</v>
      </c>
      <c r="M5" s="19" t="e">
        <f aca="false">L5/G5</f>
        <v>#DIV/0!</v>
      </c>
      <c r="N5" s="18" t="n">
        <f aca="false">L5/E5</f>
        <v>0</v>
      </c>
    </row>
    <row r="6" customFormat="false" ht="24.95" hidden="false" customHeight="true" outlineLevel="0" collapsed="false">
      <c r="A6" s="13" t="n">
        <v>41773</v>
      </c>
      <c r="B6" s="12" t="s">
        <v>25</v>
      </c>
      <c r="C6" s="12" t="s">
        <v>26</v>
      </c>
      <c r="D6" s="12" t="s">
        <v>27</v>
      </c>
      <c r="E6" s="12" t="n">
        <v>50</v>
      </c>
      <c r="F6" s="12" t="s">
        <v>28</v>
      </c>
      <c r="G6" s="12" t="n">
        <v>11.41</v>
      </c>
      <c r="H6" s="12"/>
      <c r="I6" s="16" t="n">
        <f aca="false">(H6-G6)/G6</f>
        <v>-1</v>
      </c>
      <c r="J6" s="14" t="n">
        <v>20</v>
      </c>
      <c r="K6" s="14"/>
      <c r="L6" s="17" t="n">
        <f aca="false">J6*G6</f>
        <v>228.2</v>
      </c>
      <c r="M6" s="19" t="n">
        <f aca="false">L6/G6</f>
        <v>20</v>
      </c>
      <c r="N6" s="18" t="n">
        <f aca="false">L6/E6</f>
        <v>4.564</v>
      </c>
    </row>
    <row r="7" customFormat="false" ht="24.95" hidden="false" customHeight="true" outlineLevel="0" collapsed="false">
      <c r="A7" s="13" t="n">
        <v>41773</v>
      </c>
      <c r="B7" s="12" t="s">
        <v>29</v>
      </c>
      <c r="C7" s="12" t="s">
        <v>30</v>
      </c>
      <c r="D7" s="12" t="s">
        <v>31</v>
      </c>
      <c r="E7" s="12" t="n">
        <v>50</v>
      </c>
      <c r="F7" s="12" t="s">
        <v>28</v>
      </c>
      <c r="G7" s="12" t="n">
        <v>3.77</v>
      </c>
      <c r="H7" s="12"/>
      <c r="I7" s="16" t="n">
        <f aca="false">(H7-G7)/G7</f>
        <v>-1</v>
      </c>
      <c r="J7" s="14"/>
      <c r="K7" s="14"/>
      <c r="L7" s="17" t="n">
        <f aca="false">J7*G7</f>
        <v>0</v>
      </c>
      <c r="M7" s="12" t="n">
        <f aca="false">L7/G7</f>
        <v>0</v>
      </c>
      <c r="N7" s="18" t="n">
        <f aca="false">L7/E7</f>
        <v>0</v>
      </c>
    </row>
    <row r="8" customFormat="false" ht="24.95" hidden="false" customHeight="true" outlineLevel="0" collapsed="false">
      <c r="A8" s="13" t="n">
        <v>41773</v>
      </c>
      <c r="B8" s="12" t="s">
        <v>32</v>
      </c>
      <c r="C8" s="12" t="s">
        <v>33</v>
      </c>
      <c r="D8" s="12" t="s">
        <v>31</v>
      </c>
      <c r="E8" s="12" t="n">
        <v>50</v>
      </c>
      <c r="F8" s="12" t="s">
        <v>28</v>
      </c>
      <c r="G8" s="12" t="n">
        <v>18.52</v>
      </c>
      <c r="H8" s="12"/>
      <c r="I8" s="16" t="n">
        <f aca="false">(H8-G8)/G8</f>
        <v>-1</v>
      </c>
      <c r="J8" s="14"/>
      <c r="K8" s="14"/>
      <c r="L8" s="17"/>
      <c r="M8" s="12"/>
      <c r="N8" s="18"/>
    </row>
    <row r="9" customFormat="false" ht="24.95" hidden="false" customHeight="true" outlineLevel="0" collapsed="false">
      <c r="A9" s="13" t="n">
        <v>41773</v>
      </c>
      <c r="B9" s="12" t="s">
        <v>34</v>
      </c>
      <c r="C9" s="12" t="s">
        <v>35</v>
      </c>
      <c r="D9" s="12" t="s">
        <v>31</v>
      </c>
      <c r="E9" s="12" t="n">
        <v>50</v>
      </c>
      <c r="F9" s="12" t="s">
        <v>36</v>
      </c>
      <c r="G9" s="12" t="n">
        <v>16.34</v>
      </c>
      <c r="H9" s="12"/>
      <c r="I9" s="16" t="n">
        <f aca="false">(H9-G9)/G9</f>
        <v>-1</v>
      </c>
      <c r="J9" s="14"/>
      <c r="K9" s="14"/>
      <c r="L9" s="17" t="n">
        <f aca="false">J9*G9</f>
        <v>0</v>
      </c>
      <c r="M9" s="12" t="n">
        <f aca="false">L9/G9</f>
        <v>0</v>
      </c>
      <c r="N9" s="18" t="n">
        <f aca="false">L9/E9</f>
        <v>0</v>
      </c>
    </row>
    <row r="10" customFormat="false" ht="24.95" hidden="false" customHeight="true" outlineLevel="0" collapsed="false">
      <c r="A10" s="13" t="n">
        <v>41773</v>
      </c>
      <c r="B10" s="12" t="s">
        <v>37</v>
      </c>
      <c r="C10" s="12" t="s">
        <v>38</v>
      </c>
      <c r="D10" s="12" t="s">
        <v>31</v>
      </c>
      <c r="E10" s="12" t="n">
        <v>50</v>
      </c>
      <c r="F10" s="12" t="s">
        <v>36</v>
      </c>
      <c r="G10" s="12" t="n">
        <v>18.22</v>
      </c>
      <c r="H10" s="12"/>
      <c r="I10" s="16" t="n">
        <f aca="false">(H10-G10)/G10</f>
        <v>-1</v>
      </c>
      <c r="J10" s="14"/>
      <c r="K10" s="14"/>
      <c r="L10" s="17" t="n">
        <f aca="false">J10*G10</f>
        <v>0</v>
      </c>
      <c r="M10" s="12" t="n">
        <f aca="false">L10/G10</f>
        <v>0</v>
      </c>
      <c r="N10" s="18" t="n">
        <f aca="false">L10/E10</f>
        <v>0</v>
      </c>
    </row>
    <row r="11" customFormat="false" ht="24.95" hidden="false" customHeight="true" outlineLevel="0" collapsed="false">
      <c r="A11" s="13" t="n">
        <v>41773</v>
      </c>
      <c r="B11" s="12" t="s">
        <v>39</v>
      </c>
      <c r="C11" s="12" t="s">
        <v>40</v>
      </c>
      <c r="D11" s="12" t="s">
        <v>41</v>
      </c>
      <c r="E11" s="12" t="n">
        <v>90</v>
      </c>
      <c r="F11" s="12" t="s">
        <v>28</v>
      </c>
      <c r="G11" s="12" t="n">
        <v>5710</v>
      </c>
      <c r="H11" s="12"/>
      <c r="I11" s="16" t="n">
        <f aca="false">(H11-G11)/G11</f>
        <v>-1</v>
      </c>
      <c r="J11" s="14"/>
      <c r="K11" s="14"/>
      <c r="L11" s="17" t="n">
        <f aca="false">J11*G11</f>
        <v>0</v>
      </c>
      <c r="M11" s="12" t="n">
        <f aca="false">L11/G11</f>
        <v>0</v>
      </c>
      <c r="N11" s="18" t="n">
        <f aca="false">L11/E11</f>
        <v>0</v>
      </c>
    </row>
    <row r="12" customFormat="false" ht="24.95" hidden="false" customHeight="true" outlineLevel="0" collapsed="false">
      <c r="A12" s="13" t="n">
        <v>41773</v>
      </c>
      <c r="B12" s="12" t="s">
        <v>39</v>
      </c>
      <c r="C12" s="12" t="s">
        <v>40</v>
      </c>
      <c r="D12" s="12" t="s">
        <v>41</v>
      </c>
      <c r="E12" s="12" t="n">
        <v>90</v>
      </c>
      <c r="F12" s="12" t="s">
        <v>42</v>
      </c>
      <c r="G12" s="12"/>
      <c r="H12" s="12"/>
      <c r="I12" s="16" t="e">
        <f aca="false">(H12-G12)/G12</f>
        <v>#DIV/0!</v>
      </c>
      <c r="J12" s="14"/>
      <c r="K12" s="14"/>
      <c r="L12" s="17" t="n">
        <f aca="false">J12*G12</f>
        <v>0</v>
      </c>
      <c r="M12" s="12" t="e">
        <f aca="false">L12/G12</f>
        <v>#DIV/0!</v>
      </c>
      <c r="N12" s="18" t="n">
        <f aca="false">L12/E12</f>
        <v>0</v>
      </c>
    </row>
    <row r="13" customFormat="false" ht="24.95" hidden="false" customHeight="true" outlineLevel="0" collapsed="false">
      <c r="A13" s="13" t="n">
        <v>41773</v>
      </c>
      <c r="B13" s="12" t="s">
        <v>43</v>
      </c>
      <c r="C13" s="12" t="s">
        <v>44</v>
      </c>
      <c r="D13" s="12" t="s">
        <v>45</v>
      </c>
      <c r="E13" s="12" t="n">
        <v>25</v>
      </c>
      <c r="F13" s="12" t="s">
        <v>46</v>
      </c>
      <c r="G13" s="12" t="n">
        <v>7.86</v>
      </c>
      <c r="H13" s="12"/>
      <c r="I13" s="16" t="n">
        <f aca="false">(H13-G13)/G13</f>
        <v>-1</v>
      </c>
      <c r="J13" s="14"/>
      <c r="K13" s="14"/>
      <c r="L13" s="17" t="n">
        <f aca="false">J13*G13</f>
        <v>0</v>
      </c>
      <c r="M13" s="12" t="n">
        <f aca="false">L13/G13</f>
        <v>0</v>
      </c>
      <c r="N13" s="18" t="n">
        <f aca="false">L13/E13</f>
        <v>0</v>
      </c>
    </row>
    <row r="14" customFormat="false" ht="24.95" hidden="false" customHeight="true" outlineLevel="0" collapsed="false">
      <c r="A14" s="13" t="n">
        <v>41773</v>
      </c>
      <c r="B14" s="12" t="s">
        <v>47</v>
      </c>
      <c r="C14" s="12" t="s">
        <v>48</v>
      </c>
      <c r="D14" s="12" t="s">
        <v>49</v>
      </c>
      <c r="E14" s="12" t="n">
        <v>50</v>
      </c>
      <c r="F14" s="12" t="s">
        <v>50</v>
      </c>
      <c r="G14" s="12" t="n">
        <v>5.09</v>
      </c>
      <c r="H14" s="12"/>
      <c r="I14" s="16" t="n">
        <f aca="false">(H14-G14)/G14</f>
        <v>-1</v>
      </c>
      <c r="J14" s="14"/>
      <c r="K14" s="14"/>
      <c r="L14" s="17" t="n">
        <f aca="false">J14*G14</f>
        <v>0</v>
      </c>
      <c r="M14" s="12" t="n">
        <f aca="false">L14/G14</f>
        <v>0</v>
      </c>
      <c r="N14" s="18" t="n">
        <f aca="false">L14/E14</f>
        <v>0</v>
      </c>
    </row>
    <row r="15" customFormat="false" ht="24.95" hidden="false" customHeight="true" outlineLevel="0" collapsed="false">
      <c r="A15" s="13" t="n">
        <v>41773</v>
      </c>
      <c r="B15" s="12" t="s">
        <v>51</v>
      </c>
      <c r="C15" s="12" t="s">
        <v>52</v>
      </c>
      <c r="D15" s="12" t="s">
        <v>49</v>
      </c>
      <c r="E15" s="12" t="n">
        <v>50</v>
      </c>
      <c r="F15" s="12" t="s">
        <v>53</v>
      </c>
      <c r="G15" s="12"/>
      <c r="H15" s="12"/>
      <c r="I15" s="16" t="e">
        <f aca="false">(H15-G15)/G15</f>
        <v>#DIV/0!</v>
      </c>
      <c r="J15" s="14"/>
      <c r="K15" s="14"/>
      <c r="L15" s="17" t="n">
        <f aca="false">J15*G15</f>
        <v>0</v>
      </c>
      <c r="M15" s="12" t="e">
        <f aca="false">L15/G15</f>
        <v>#DIV/0!</v>
      </c>
      <c r="N15" s="18" t="n">
        <f aca="false">L15/E15</f>
        <v>0</v>
      </c>
    </row>
    <row r="16" customFormat="false" ht="24.95" hidden="false" customHeight="true" outlineLevel="0" collapsed="false">
      <c r="A16" s="13" t="n">
        <v>41773</v>
      </c>
      <c r="B16" s="12" t="s">
        <v>54</v>
      </c>
      <c r="C16" s="12" t="s">
        <v>55</v>
      </c>
      <c r="D16" s="12" t="s">
        <v>56</v>
      </c>
      <c r="E16" s="12" t="n">
        <v>275</v>
      </c>
      <c r="F16" s="12" t="s">
        <v>57</v>
      </c>
      <c r="G16" s="12"/>
      <c r="H16" s="12"/>
      <c r="I16" s="16" t="e">
        <f aca="false">(H16-G16)/G16</f>
        <v>#DIV/0!</v>
      </c>
      <c r="J16" s="14"/>
      <c r="K16" s="14"/>
      <c r="L16" s="17" t="n">
        <f aca="false">J16*G16</f>
        <v>0</v>
      </c>
      <c r="M16" s="12" t="e">
        <f aca="false">L16/G16</f>
        <v>#DIV/0!</v>
      </c>
      <c r="N16" s="18" t="n">
        <f aca="false">L16/E16</f>
        <v>0</v>
      </c>
    </row>
    <row r="17" customFormat="false" ht="24.95" hidden="false" customHeight="true" outlineLevel="0" collapsed="false">
      <c r="A17" s="13" t="n">
        <v>41766</v>
      </c>
      <c r="B17" s="12" t="s">
        <v>43</v>
      </c>
      <c r="C17" s="12" t="s">
        <v>55</v>
      </c>
      <c r="D17" s="12" t="s">
        <v>58</v>
      </c>
      <c r="E17" s="12" t="n">
        <v>54</v>
      </c>
      <c r="F17" s="12" t="s">
        <v>28</v>
      </c>
      <c r="G17" s="12" t="n">
        <v>2.32</v>
      </c>
      <c r="H17" s="12"/>
      <c r="I17" s="16" t="n">
        <f aca="false">(H17-G17)/G17</f>
        <v>-1</v>
      </c>
      <c r="J17" s="14"/>
      <c r="K17" s="14"/>
      <c r="L17" s="17" t="n">
        <f aca="false">J17*G17</f>
        <v>0</v>
      </c>
      <c r="M17" s="12" t="n">
        <f aca="false">L17/G17</f>
        <v>0</v>
      </c>
      <c r="N17" s="18" t="n">
        <f aca="false">L17/E17</f>
        <v>0</v>
      </c>
    </row>
    <row r="18" customFormat="false" ht="24.95" hidden="false" customHeight="true" outlineLevel="0" collapsed="false">
      <c r="A18" s="13" t="n">
        <v>41766</v>
      </c>
      <c r="B18" s="12" t="s">
        <v>47</v>
      </c>
      <c r="C18" s="12" t="s">
        <v>48</v>
      </c>
      <c r="D18" s="12" t="s">
        <v>49</v>
      </c>
      <c r="E18" s="12" t="n">
        <v>26</v>
      </c>
      <c r="F18" s="12" t="s">
        <v>50</v>
      </c>
      <c r="G18" s="12" t="n">
        <v>6.75</v>
      </c>
      <c r="H18" s="12"/>
      <c r="I18" s="16" t="n">
        <f aca="false">(H18-G18)/G18</f>
        <v>-1</v>
      </c>
      <c r="J18" s="14"/>
      <c r="K18" s="14"/>
      <c r="L18" s="17" t="n">
        <f aca="false">J18*G18</f>
        <v>0</v>
      </c>
      <c r="M18" s="12" t="n">
        <f aca="false">L18/G18</f>
        <v>0</v>
      </c>
      <c r="N18" s="18" t="n">
        <f aca="false">L18/E18</f>
        <v>0</v>
      </c>
    </row>
    <row r="19" customFormat="false" ht="24.95" hidden="false" customHeight="true" outlineLevel="0" collapsed="false">
      <c r="A19" s="13" t="n">
        <v>41766</v>
      </c>
      <c r="B19" s="12" t="s">
        <v>39</v>
      </c>
      <c r="C19" s="12" t="s">
        <v>40</v>
      </c>
      <c r="D19" s="12" t="s">
        <v>59</v>
      </c>
      <c r="E19" s="12" t="n">
        <v>90</v>
      </c>
      <c r="F19" s="12" t="s">
        <v>60</v>
      </c>
      <c r="G19" s="12" t="n">
        <v>4.79</v>
      </c>
      <c r="H19" s="12"/>
      <c r="I19" s="16" t="n">
        <f aca="false">(H19-G19)/G19</f>
        <v>-1</v>
      </c>
      <c r="J19" s="14"/>
      <c r="K19" s="14"/>
      <c r="L19" s="17" t="n">
        <f aca="false">J19*G19</f>
        <v>0</v>
      </c>
      <c r="M19" s="12" t="n">
        <f aca="false">L19/G19</f>
        <v>0</v>
      </c>
      <c r="N19" s="18" t="n">
        <f aca="false">L19/E19</f>
        <v>0</v>
      </c>
    </row>
    <row r="20" customFormat="false" ht="24.95" hidden="false" customHeight="true" outlineLevel="0" collapsed="false">
      <c r="A20" s="13" t="n">
        <v>41766</v>
      </c>
      <c r="B20" s="12" t="s">
        <v>61</v>
      </c>
      <c r="C20" s="12" t="s">
        <v>30</v>
      </c>
      <c r="D20" s="12" t="s">
        <v>62</v>
      </c>
      <c r="E20" s="12" t="n">
        <v>90</v>
      </c>
      <c r="F20" s="12" t="s">
        <v>60</v>
      </c>
      <c r="G20" s="12" t="n">
        <v>4.98</v>
      </c>
      <c r="H20" s="12"/>
      <c r="I20" s="16" t="n">
        <f aca="false">(H20-G20)/G20</f>
        <v>-1</v>
      </c>
      <c r="J20" s="14"/>
      <c r="K20" s="14"/>
      <c r="L20" s="17" t="n">
        <f aca="false">J20*G20</f>
        <v>0</v>
      </c>
      <c r="M20" s="12" t="n">
        <f aca="false">L20/G20</f>
        <v>0</v>
      </c>
      <c r="N20" s="18" t="n">
        <f aca="false">L20/E20</f>
        <v>0</v>
      </c>
    </row>
    <row r="21" customFormat="false" ht="24.95" hidden="false" customHeight="true" outlineLevel="0" collapsed="false">
      <c r="A21" s="13" t="n">
        <v>41766</v>
      </c>
      <c r="B21" s="12" t="s">
        <v>63</v>
      </c>
      <c r="C21" s="12" t="s">
        <v>64</v>
      </c>
      <c r="D21" s="12" t="s">
        <v>62</v>
      </c>
      <c r="E21" s="12" t="n">
        <v>90</v>
      </c>
      <c r="F21" s="12" t="s">
        <v>60</v>
      </c>
      <c r="G21" s="12" t="n">
        <v>5.07</v>
      </c>
      <c r="H21" s="12"/>
      <c r="I21" s="16" t="n">
        <f aca="false">(H21-G21)/G21</f>
        <v>-1</v>
      </c>
      <c r="J21" s="14"/>
      <c r="K21" s="14"/>
      <c r="L21" s="17" t="n">
        <f aca="false">J21*G21</f>
        <v>0</v>
      </c>
      <c r="M21" s="12" t="n">
        <f aca="false">L21/G21</f>
        <v>0</v>
      </c>
      <c r="N21" s="18" t="n">
        <f aca="false">L21/E21</f>
        <v>0</v>
      </c>
    </row>
    <row r="22" customFormat="false" ht="24.95" hidden="false" customHeight="true" outlineLevel="0" collapsed="false">
      <c r="A22" s="13" t="n">
        <v>41766</v>
      </c>
      <c r="B22" s="12" t="s">
        <v>65</v>
      </c>
      <c r="C22" s="12" t="s">
        <v>66</v>
      </c>
      <c r="D22" s="12" t="s">
        <v>62</v>
      </c>
      <c r="E22" s="12" t="n">
        <v>90</v>
      </c>
      <c r="F22" s="12" t="s">
        <v>60</v>
      </c>
      <c r="G22" s="12" t="n">
        <v>6.58</v>
      </c>
      <c r="H22" s="12"/>
      <c r="I22" s="16" t="n">
        <f aca="false">(H22-G22)/G22</f>
        <v>-1</v>
      </c>
      <c r="J22" s="14"/>
      <c r="K22" s="14"/>
      <c r="L22" s="17" t="n">
        <f aca="false">J22*G22</f>
        <v>0</v>
      </c>
      <c r="M22" s="12" t="n">
        <f aca="false">L22/G22</f>
        <v>0</v>
      </c>
      <c r="N22" s="18" t="n">
        <f aca="false">L22/E22</f>
        <v>0</v>
      </c>
    </row>
    <row r="23" customFormat="false" ht="24.95" hidden="false" customHeight="true" outlineLevel="0" collapsed="false">
      <c r="A23" s="13" t="n">
        <v>41766</v>
      </c>
      <c r="B23" s="12" t="s">
        <v>43</v>
      </c>
      <c r="C23" s="12" t="s">
        <v>20</v>
      </c>
      <c r="D23" s="12" t="s">
        <v>45</v>
      </c>
      <c r="E23" s="12" t="n">
        <v>17</v>
      </c>
      <c r="F23" s="12" t="s">
        <v>67</v>
      </c>
      <c r="G23" s="12" t="n">
        <v>4.56</v>
      </c>
      <c r="H23" s="12"/>
      <c r="I23" s="16" t="n">
        <f aca="false">(H23-G23)/G23</f>
        <v>-1</v>
      </c>
      <c r="J23" s="14"/>
      <c r="K23" s="14"/>
      <c r="L23" s="17" t="n">
        <f aca="false">J23*G23</f>
        <v>0</v>
      </c>
      <c r="M23" s="12" t="n">
        <f aca="false">L23/G23</f>
        <v>0</v>
      </c>
      <c r="N23" s="18" t="n">
        <f aca="false">L23/E23</f>
        <v>0</v>
      </c>
    </row>
    <row r="24" customFormat="false" ht="24.95" hidden="false" customHeight="true" outlineLevel="0" collapsed="false">
      <c r="A24" s="13" t="n">
        <v>41766</v>
      </c>
      <c r="B24" s="12" t="s">
        <v>68</v>
      </c>
      <c r="C24" s="12" t="s">
        <v>69</v>
      </c>
      <c r="D24" s="12" t="s">
        <v>45</v>
      </c>
      <c r="E24" s="12" t="n">
        <v>18</v>
      </c>
      <c r="F24" s="12" t="s">
        <v>67</v>
      </c>
      <c r="G24" s="12" t="n">
        <v>5.77</v>
      </c>
      <c r="H24" s="12"/>
      <c r="I24" s="16" t="n">
        <f aca="false">(H24-G24)/G24</f>
        <v>-1</v>
      </c>
      <c r="J24" s="14"/>
      <c r="K24" s="14"/>
      <c r="L24" s="17" t="n">
        <f aca="false">J24*G24</f>
        <v>0</v>
      </c>
      <c r="M24" s="12" t="n">
        <f aca="false">L24/G24</f>
        <v>0</v>
      </c>
      <c r="N24" s="18" t="n">
        <f aca="false">L24/E24</f>
        <v>0</v>
      </c>
    </row>
    <row r="25" customFormat="false" ht="24.95" hidden="false" customHeight="true" outlineLevel="0" collapsed="false">
      <c r="A25" s="13" t="n">
        <v>41766</v>
      </c>
      <c r="B25" s="12" t="s">
        <v>70</v>
      </c>
      <c r="C25" s="12" t="s">
        <v>71</v>
      </c>
      <c r="D25" s="12"/>
      <c r="E25" s="12"/>
      <c r="F25" s="12" t="s">
        <v>28</v>
      </c>
      <c r="G25" s="12" t="n">
        <v>10.02</v>
      </c>
      <c r="H25" s="12"/>
      <c r="I25" s="16" t="n">
        <f aca="false">(H25-G25)/G25</f>
        <v>-1</v>
      </c>
      <c r="J25" s="14"/>
      <c r="K25" s="14"/>
      <c r="L25" s="17" t="n">
        <f aca="false">J25*G25</f>
        <v>0</v>
      </c>
      <c r="M25" s="12" t="n">
        <f aca="false">L25/G25</f>
        <v>0</v>
      </c>
      <c r="N25" s="18" t="e">
        <f aca="false">L25/E25</f>
        <v>#DIV/0!</v>
      </c>
    </row>
    <row r="26" customFormat="false" ht="24.95" hidden="false" customHeight="true" outlineLevel="0" collapsed="false">
      <c r="A26" s="13" t="n">
        <v>41766</v>
      </c>
      <c r="B26" s="12" t="s">
        <v>34</v>
      </c>
      <c r="C26" s="12" t="s">
        <v>72</v>
      </c>
      <c r="D26" s="12"/>
      <c r="E26" s="12"/>
      <c r="F26" s="12" t="s">
        <v>36</v>
      </c>
      <c r="G26" s="12" t="n">
        <v>18.57</v>
      </c>
      <c r="H26" s="12" t="n">
        <v>19.22</v>
      </c>
      <c r="I26" s="16" t="n">
        <f aca="false">(H26-G26)/G26</f>
        <v>0.0350026925148087</v>
      </c>
      <c r="J26" s="14"/>
      <c r="K26" s="14"/>
      <c r="L26" s="17" t="n">
        <f aca="false">J26*G26</f>
        <v>0</v>
      </c>
      <c r="M26" s="12" t="n">
        <f aca="false">L26/G26</f>
        <v>0</v>
      </c>
      <c r="N26" s="18" t="e">
        <f aca="false">L26/E26</f>
        <v>#DIV/0!</v>
      </c>
    </row>
    <row r="27" customFormat="false" ht="24.95" hidden="false" customHeight="true" outlineLevel="0" collapsed="false">
      <c r="A27" s="13" t="n">
        <v>41766</v>
      </c>
      <c r="B27" s="12" t="s">
        <v>51</v>
      </c>
      <c r="C27" s="12" t="s">
        <v>52</v>
      </c>
      <c r="D27" s="12"/>
      <c r="E27" s="12"/>
      <c r="F27" s="12" t="s">
        <v>36</v>
      </c>
      <c r="G27" s="12" t="n">
        <v>13.83</v>
      </c>
      <c r="H27" s="12" t="n">
        <v>13.95</v>
      </c>
      <c r="I27" s="16" t="n">
        <f aca="false">(H27-G27)/G27</f>
        <v>0.00867678958785244</v>
      </c>
      <c r="J27" s="14"/>
      <c r="K27" s="14"/>
      <c r="L27" s="17" t="n">
        <f aca="false">J27*G27</f>
        <v>0</v>
      </c>
      <c r="M27" s="12" t="n">
        <f aca="false">L27/G27</f>
        <v>0</v>
      </c>
      <c r="N27" s="18" t="e">
        <f aca="false">L27/E27</f>
        <v>#DIV/0!</v>
      </c>
    </row>
    <row r="28" customFormat="false" ht="24.95" hidden="false" customHeight="true" outlineLevel="0" collapsed="false">
      <c r="A28" s="13" t="n">
        <v>41766</v>
      </c>
      <c r="B28" s="12" t="s">
        <v>73</v>
      </c>
      <c r="C28" s="12" t="s">
        <v>74</v>
      </c>
      <c r="D28" s="12"/>
      <c r="E28" s="12"/>
      <c r="F28" s="12" t="s">
        <v>36</v>
      </c>
      <c r="G28" s="12" t="n">
        <v>9.76</v>
      </c>
      <c r="H28" s="12" t="n">
        <v>10.59</v>
      </c>
      <c r="I28" s="16" t="n">
        <f aca="false">(H28-G28)/G28</f>
        <v>0.0850409836065574</v>
      </c>
      <c r="J28" s="14"/>
      <c r="K28" s="14"/>
      <c r="L28" s="17" t="n">
        <f aca="false">J28*G28</f>
        <v>0</v>
      </c>
      <c r="M28" s="12" t="n">
        <f aca="false">L28/G28</f>
        <v>0</v>
      </c>
      <c r="N28" s="18" t="e">
        <f aca="false">L28/E28</f>
        <v>#DIV/0!</v>
      </c>
    </row>
    <row r="29" customFormat="false" ht="24.95" hidden="false" customHeight="true" outlineLevel="0" collapsed="false">
      <c r="A29" s="13" t="n">
        <v>41766</v>
      </c>
      <c r="B29" s="12" t="s">
        <v>73</v>
      </c>
      <c r="C29" s="12" t="s">
        <v>74</v>
      </c>
      <c r="D29" s="12"/>
      <c r="E29" s="12"/>
      <c r="F29" s="12" t="s">
        <v>36</v>
      </c>
      <c r="G29" s="12" t="n">
        <v>9.98</v>
      </c>
      <c r="H29" s="12" t="n">
        <v>9.92</v>
      </c>
      <c r="I29" s="16" t="n">
        <f aca="false">(H29-G29)/G29</f>
        <v>-0.00601202404809624</v>
      </c>
      <c r="J29" s="14"/>
      <c r="K29" s="14"/>
      <c r="L29" s="17" t="n">
        <f aca="false">J29*G29</f>
        <v>0</v>
      </c>
      <c r="M29" s="12" t="n">
        <f aca="false">L29/G29</f>
        <v>0</v>
      </c>
      <c r="N29" s="18" t="e">
        <f aca="false">L29/E29</f>
        <v>#DIV/0!</v>
      </c>
    </row>
    <row r="30" customFormat="false" ht="24.95" hidden="false" customHeight="true" outlineLevel="0" collapsed="false">
      <c r="A30" s="13" t="n">
        <v>41766</v>
      </c>
      <c r="B30" s="12" t="s">
        <v>29</v>
      </c>
      <c r="C30" s="12" t="s">
        <v>30</v>
      </c>
      <c r="D30" s="12"/>
      <c r="E30" s="12"/>
      <c r="F30" s="12" t="s">
        <v>28</v>
      </c>
      <c r="G30" s="12" t="n">
        <v>8.71</v>
      </c>
      <c r="H30" s="12"/>
      <c r="I30" s="16" t="n">
        <f aca="false">(H30-G30)/G30</f>
        <v>-1</v>
      </c>
      <c r="J30" s="14"/>
      <c r="K30" s="14"/>
      <c r="L30" s="17" t="n">
        <f aca="false">J30*G30</f>
        <v>0</v>
      </c>
      <c r="M30" s="12" t="n">
        <f aca="false">L30/G30</f>
        <v>0</v>
      </c>
      <c r="N30" s="18" t="e">
        <f aca="false">L30/E30</f>
        <v>#DIV/0!</v>
      </c>
    </row>
    <row r="31" customFormat="false" ht="24.95" hidden="false" customHeight="true" outlineLevel="0" collapsed="false">
      <c r="A31" s="13" t="n">
        <v>41766</v>
      </c>
      <c r="B31" s="12" t="s">
        <v>25</v>
      </c>
      <c r="C31" s="12" t="s">
        <v>26</v>
      </c>
      <c r="D31" s="12"/>
      <c r="E31" s="12"/>
      <c r="F31" s="12" t="s">
        <v>28</v>
      </c>
      <c r="G31" s="12" t="n">
        <v>10.52</v>
      </c>
      <c r="H31" s="12" t="n">
        <v>10.53</v>
      </c>
      <c r="I31" s="20" t="n">
        <f aca="false">(H31-G31)/G31</f>
        <v>0.000950570342205303</v>
      </c>
      <c r="J31" s="12"/>
      <c r="K31" s="12"/>
      <c r="L31" s="21" t="n">
        <f aca="false">J31*G31</f>
        <v>0</v>
      </c>
      <c r="M31" s="12" t="n">
        <f aca="false">L31/G31</f>
        <v>0</v>
      </c>
      <c r="N31" s="18" t="e">
        <f aca="false">L31/E31</f>
        <v>#DIV/0!</v>
      </c>
    </row>
    <row r="32" customFormat="false" ht="24.95" hidden="false" customHeight="true" outlineLevel="0" collapsed="false">
      <c r="A32" s="13" t="n">
        <v>41766</v>
      </c>
      <c r="B32" s="12" t="s">
        <v>75</v>
      </c>
      <c r="C32" s="12" t="s">
        <v>76</v>
      </c>
      <c r="D32" s="12" t="s">
        <v>77</v>
      </c>
      <c r="E32" s="12"/>
      <c r="F32" s="12" t="s">
        <v>78</v>
      </c>
      <c r="G32" s="22"/>
      <c r="H32" s="12"/>
      <c r="I32" s="20" t="e">
        <f aca="false">(H32-G32)/G32</f>
        <v>#DIV/0!</v>
      </c>
      <c r="J32" s="12"/>
      <c r="K32" s="12"/>
      <c r="L32" s="21"/>
      <c r="M32" s="12"/>
      <c r="N32" s="18"/>
    </row>
    <row r="33" customFormat="false" ht="24.95" hidden="false" customHeight="true" outlineLevel="0" collapsed="false">
      <c r="A33" s="13" t="n">
        <v>41766</v>
      </c>
      <c r="B33" s="12" t="s">
        <v>79</v>
      </c>
      <c r="C33" s="12" t="s">
        <v>80</v>
      </c>
      <c r="D33" s="12"/>
      <c r="E33" s="12"/>
      <c r="F33" s="12" t="s">
        <v>36</v>
      </c>
      <c r="G33" s="12" t="n">
        <v>19.03</v>
      </c>
      <c r="H33" s="12" t="n">
        <v>19</v>
      </c>
      <c r="I33" s="20" t="n">
        <f aca="false">(H33-G33)/G33</f>
        <v>-0.00157645822385713</v>
      </c>
      <c r="J33" s="12"/>
      <c r="K33" s="12"/>
      <c r="L33" s="21"/>
      <c r="M33" s="12"/>
      <c r="N33" s="18"/>
    </row>
    <row r="34" customFormat="false" ht="24.95" hidden="false" customHeight="true" outlineLevel="0" collapsed="false">
      <c r="A34" s="13" t="n">
        <v>41766</v>
      </c>
      <c r="B34" s="12" t="s">
        <v>19</v>
      </c>
      <c r="C34" s="12" t="s">
        <v>20</v>
      </c>
      <c r="D34" s="12"/>
      <c r="E34" s="12"/>
      <c r="F34" s="12" t="s">
        <v>28</v>
      </c>
      <c r="G34" s="12" t="n">
        <v>8.31</v>
      </c>
      <c r="H34" s="12" t="n">
        <v>8.31</v>
      </c>
      <c r="I34" s="20" t="n">
        <f aca="false">(H34-G34)/G34</f>
        <v>0</v>
      </c>
      <c r="J34" s="12"/>
      <c r="K34" s="12"/>
      <c r="L34" s="21"/>
      <c r="M34" s="12"/>
      <c r="N34" s="18"/>
    </row>
    <row r="35" customFormat="false" ht="24.95" hidden="false" customHeight="true" outlineLevel="0" collapsed="false">
      <c r="A35" s="13" t="n">
        <v>41766</v>
      </c>
      <c r="B35" s="12" t="s">
        <v>81</v>
      </c>
      <c r="C35" s="12" t="s">
        <v>24</v>
      </c>
      <c r="D35" s="12"/>
      <c r="E35" s="12"/>
      <c r="F35" s="12" t="s">
        <v>36</v>
      </c>
      <c r="G35" s="12" t="n">
        <v>11.17</v>
      </c>
      <c r="H35" s="12" t="n">
        <v>11.77</v>
      </c>
      <c r="I35" s="20" t="n">
        <f aca="false">(H35-G35)/G35</f>
        <v>0.0537153088630259</v>
      </c>
      <c r="J35" s="12"/>
      <c r="K35" s="12"/>
      <c r="L35" s="21"/>
      <c r="M35" s="12"/>
      <c r="N35" s="18"/>
    </row>
    <row r="36" customFormat="false" ht="24.95" hidden="false" customHeight="true" outlineLevel="0" collapsed="false">
      <c r="A36" s="13" t="n">
        <v>41766</v>
      </c>
      <c r="B36" s="12" t="s">
        <v>32</v>
      </c>
      <c r="C36" s="22"/>
      <c r="D36" s="12"/>
      <c r="E36" s="12"/>
      <c r="F36" s="12" t="s">
        <v>28</v>
      </c>
      <c r="G36" s="12" t="n">
        <v>17.73</v>
      </c>
      <c r="H36" s="12"/>
      <c r="I36" s="20" t="n">
        <f aca="false">(H36-G36)/G36</f>
        <v>-1</v>
      </c>
      <c r="J36" s="12"/>
      <c r="K36" s="12"/>
      <c r="L36" s="21"/>
      <c r="M36" s="12"/>
      <c r="N36" s="18"/>
    </row>
    <row r="37" customFormat="false" ht="24.95" hidden="false" customHeight="true" outlineLevel="0" collapsed="false">
      <c r="A37" s="13" t="n">
        <v>41767</v>
      </c>
      <c r="B37" s="12" t="s">
        <v>82</v>
      </c>
      <c r="C37" s="12" t="s">
        <v>44</v>
      </c>
      <c r="D37" s="12" t="s">
        <v>83</v>
      </c>
      <c r="E37" s="12" t="n">
        <v>326</v>
      </c>
      <c r="F37" s="12" t="s">
        <v>50</v>
      </c>
      <c r="G37" s="12" t="n">
        <v>10</v>
      </c>
      <c r="H37" s="12" t="n">
        <v>9.72</v>
      </c>
      <c r="I37" s="20" t="n">
        <f aca="false">(H37-G37)/G37</f>
        <v>-0.0279999999999999</v>
      </c>
      <c r="J37" s="12"/>
      <c r="K37" s="12"/>
      <c r="L37" s="21"/>
      <c r="M37" s="12"/>
      <c r="N37" s="18"/>
    </row>
    <row r="38" customFormat="false" ht="24.95" hidden="false" customHeight="true" outlineLevel="0" collapsed="false">
      <c r="A38" s="13" t="n">
        <v>41767</v>
      </c>
      <c r="B38" s="12" t="s">
        <v>47</v>
      </c>
      <c r="C38" s="12" t="s">
        <v>48</v>
      </c>
      <c r="D38" s="12" t="s">
        <v>49</v>
      </c>
      <c r="E38" s="12" t="n">
        <v>26</v>
      </c>
      <c r="F38" s="12" t="s">
        <v>50</v>
      </c>
      <c r="G38" s="12"/>
      <c r="H38" s="12" t="n">
        <v>8.48</v>
      </c>
      <c r="I38" s="20" t="e">
        <f aca="false">(H38-G38)/G38</f>
        <v>#DIV/0!</v>
      </c>
      <c r="J38" s="12"/>
      <c r="K38" s="12"/>
      <c r="L38" s="21"/>
      <c r="M38" s="12"/>
      <c r="N38" s="18"/>
    </row>
    <row r="39" customFormat="false" ht="24.95" hidden="false" customHeight="true" outlineLevel="0" collapsed="false">
      <c r="A39" s="13" t="n">
        <v>41767</v>
      </c>
      <c r="B39" s="13" t="s">
        <v>39</v>
      </c>
      <c r="C39" s="12" t="s">
        <v>40</v>
      </c>
      <c r="D39" s="12" t="s">
        <v>62</v>
      </c>
      <c r="E39" s="12"/>
      <c r="F39" s="12" t="s">
        <v>60</v>
      </c>
      <c r="G39" s="12"/>
      <c r="H39" s="12" t="n">
        <v>5.32</v>
      </c>
      <c r="I39" s="20" t="e">
        <f aca="false">(H39-G39)/G39</f>
        <v>#DIV/0!</v>
      </c>
      <c r="J39" s="12"/>
      <c r="K39" s="12"/>
      <c r="L39" s="21"/>
      <c r="M39" s="12"/>
      <c r="N39" s="18"/>
    </row>
    <row r="40" customFormat="false" ht="24.95" hidden="false" customHeight="true" outlineLevel="0" collapsed="false">
      <c r="A40" s="13" t="n">
        <v>41767</v>
      </c>
      <c r="B40" s="12" t="s">
        <v>61</v>
      </c>
      <c r="C40" s="12" t="s">
        <v>30</v>
      </c>
      <c r="D40" s="12" t="s">
        <v>62</v>
      </c>
      <c r="E40" s="12"/>
      <c r="F40" s="12" t="s">
        <v>60</v>
      </c>
      <c r="G40" s="12"/>
      <c r="H40" s="12" t="n">
        <v>4.06</v>
      </c>
      <c r="I40" s="20" t="e">
        <f aca="false">(H40-G40)/G40</f>
        <v>#DIV/0!</v>
      </c>
      <c r="J40" s="12"/>
      <c r="K40" s="12"/>
      <c r="L40" s="21"/>
      <c r="M40" s="12"/>
      <c r="N40" s="18"/>
    </row>
    <row r="41" customFormat="false" ht="24.95" hidden="false" customHeight="true" outlineLevel="0" collapsed="false">
      <c r="A41" s="13" t="n">
        <v>41767</v>
      </c>
      <c r="B41" s="12" t="s">
        <v>63</v>
      </c>
      <c r="C41" s="12" t="s">
        <v>64</v>
      </c>
      <c r="D41" s="12" t="s">
        <v>62</v>
      </c>
      <c r="E41" s="12"/>
      <c r="F41" s="12" t="s">
        <v>60</v>
      </c>
      <c r="G41" s="12"/>
      <c r="H41" s="12" t="n">
        <v>2.87</v>
      </c>
      <c r="I41" s="20" t="e">
        <f aca="false">(H41-G41)/G41</f>
        <v>#DIV/0!</v>
      </c>
      <c r="J41" s="12"/>
      <c r="K41" s="12"/>
      <c r="L41" s="21"/>
      <c r="M41" s="12"/>
      <c r="N41" s="18"/>
    </row>
    <row r="42" customFormat="false" ht="24.95" hidden="false" customHeight="true" outlineLevel="0" collapsed="false">
      <c r="A42" s="13" t="n">
        <v>41767</v>
      </c>
      <c r="B42" s="12" t="s">
        <v>65</v>
      </c>
      <c r="C42" s="12" t="s">
        <v>66</v>
      </c>
      <c r="D42" s="12" t="s">
        <v>62</v>
      </c>
      <c r="E42" s="12"/>
      <c r="F42" s="12" t="s">
        <v>60</v>
      </c>
      <c r="G42" s="12"/>
      <c r="H42" s="12" t="n">
        <v>6.62</v>
      </c>
      <c r="I42" s="20" t="e">
        <f aca="false">(H42-G42)/G42</f>
        <v>#DIV/0!</v>
      </c>
      <c r="J42" s="12"/>
      <c r="K42" s="12"/>
      <c r="L42" s="21"/>
      <c r="M42" s="12"/>
      <c r="N42" s="18"/>
    </row>
    <row r="43" customFormat="false" ht="24.95" hidden="false" customHeight="true" outlineLevel="0" collapsed="false">
      <c r="A43" s="13" t="n">
        <v>41767</v>
      </c>
      <c r="B43" s="12" t="s">
        <v>68</v>
      </c>
      <c r="C43" s="22"/>
      <c r="D43" s="12" t="s">
        <v>45</v>
      </c>
      <c r="E43" s="12"/>
      <c r="F43" s="12" t="s">
        <v>67</v>
      </c>
      <c r="G43" s="12"/>
      <c r="H43" s="12" t="n">
        <v>5.76</v>
      </c>
      <c r="I43" s="20" t="e">
        <f aca="false">(H43-G43)/G43</f>
        <v>#DIV/0!</v>
      </c>
      <c r="J43" s="12"/>
      <c r="K43" s="12"/>
      <c r="L43" s="21"/>
      <c r="M43" s="12"/>
      <c r="N43" s="18"/>
    </row>
    <row r="44" customFormat="false" ht="24.95" hidden="false" customHeight="true" outlineLevel="0" collapsed="false">
      <c r="A44" s="13" t="n">
        <v>41767</v>
      </c>
      <c r="B44" s="12" t="s">
        <v>70</v>
      </c>
      <c r="C44" s="12" t="s">
        <v>20</v>
      </c>
      <c r="D44" s="12" t="s">
        <v>84</v>
      </c>
      <c r="E44" s="12"/>
      <c r="F44" s="12" t="s">
        <v>28</v>
      </c>
      <c r="G44" s="12"/>
      <c r="H44" s="12" t="n">
        <v>10.01</v>
      </c>
      <c r="I44" s="20" t="e">
        <f aca="false">(H44-G44)/G44</f>
        <v>#DIV/0!</v>
      </c>
      <c r="J44" s="12"/>
      <c r="K44" s="12"/>
      <c r="L44" s="21"/>
      <c r="M44" s="12"/>
      <c r="N44" s="18"/>
      <c r="O44" s="0" t="s">
        <v>85</v>
      </c>
    </row>
    <row r="45" customFormat="false" ht="24.95" hidden="false" customHeight="true" outlineLevel="0" collapsed="false">
      <c r="A45" s="13" t="n">
        <v>41767</v>
      </c>
      <c r="B45" s="12" t="s">
        <v>34</v>
      </c>
      <c r="C45" s="12" t="s">
        <v>72</v>
      </c>
      <c r="D45" s="12"/>
      <c r="E45" s="12"/>
      <c r="F45" s="12" t="s">
        <v>36</v>
      </c>
      <c r="G45" s="12" t="n">
        <v>19.04</v>
      </c>
      <c r="H45" s="12" t="n">
        <v>18.89</v>
      </c>
      <c r="I45" s="20" t="n">
        <f aca="false">(H45-G45)/G45</f>
        <v>-0.00787815126050413</v>
      </c>
      <c r="J45" s="12"/>
      <c r="K45" s="12"/>
      <c r="L45" s="21"/>
      <c r="M45" s="12"/>
      <c r="N45" s="18"/>
    </row>
    <row r="46" customFormat="false" ht="24.95" hidden="false" customHeight="true" outlineLevel="0" collapsed="false">
      <c r="A46" s="13" t="n">
        <v>41767</v>
      </c>
      <c r="B46" s="12" t="s">
        <v>51</v>
      </c>
      <c r="C46" s="12" t="s">
        <v>52</v>
      </c>
      <c r="D46" s="12"/>
      <c r="E46" s="12"/>
      <c r="F46" s="12" t="s">
        <v>36</v>
      </c>
      <c r="G46" s="12" t="n">
        <v>11.61</v>
      </c>
      <c r="H46" s="12" t="n">
        <v>11.55</v>
      </c>
      <c r="I46" s="20" t="n">
        <f aca="false">(H46-G46)/G46</f>
        <v>-0.00516795865633064</v>
      </c>
      <c r="J46" s="12"/>
      <c r="K46" s="12"/>
      <c r="L46" s="21"/>
      <c r="M46" s="12"/>
      <c r="N46" s="18"/>
    </row>
    <row r="47" customFormat="false" ht="24.95" hidden="false" customHeight="true" outlineLevel="0" collapsed="false">
      <c r="A47" s="13" t="n">
        <v>41767</v>
      </c>
      <c r="B47" s="12" t="s">
        <v>73</v>
      </c>
      <c r="C47" s="12" t="s">
        <v>74</v>
      </c>
      <c r="D47" s="12"/>
      <c r="E47" s="12"/>
      <c r="F47" s="12" t="s">
        <v>36</v>
      </c>
      <c r="G47" s="12" t="n">
        <v>10.57</v>
      </c>
      <c r="H47" s="12" t="n">
        <v>10.53</v>
      </c>
      <c r="I47" s="20" t="n">
        <f aca="false">(H47-G47)/G47</f>
        <v>-0.00378429517502374</v>
      </c>
      <c r="J47" s="12"/>
      <c r="K47" s="12"/>
      <c r="L47" s="21"/>
      <c r="M47" s="12"/>
      <c r="N47" s="18"/>
    </row>
    <row r="48" customFormat="false" ht="24.95" hidden="false" customHeight="true" outlineLevel="0" collapsed="false">
      <c r="A48" s="13" t="n">
        <v>41767</v>
      </c>
      <c r="B48" s="12" t="s">
        <v>29</v>
      </c>
      <c r="C48" s="12" t="s">
        <v>30</v>
      </c>
      <c r="D48" s="12" t="s">
        <v>86</v>
      </c>
      <c r="E48" s="12"/>
      <c r="F48" s="12" t="s">
        <v>28</v>
      </c>
      <c r="G48" s="12"/>
      <c r="H48" s="12" t="n">
        <v>10.86</v>
      </c>
      <c r="I48" s="20" t="e">
        <f aca="false">(H48-G48)/G48</f>
        <v>#DIV/0!</v>
      </c>
      <c r="J48" s="12"/>
      <c r="K48" s="12"/>
      <c r="L48" s="21"/>
      <c r="M48" s="12"/>
      <c r="N48" s="18"/>
      <c r="O48" s="0" t="s">
        <v>85</v>
      </c>
    </row>
    <row r="49" customFormat="false" ht="24.95" hidden="false" customHeight="true" outlineLevel="0" collapsed="false">
      <c r="A49" s="13" t="n">
        <v>41767</v>
      </c>
      <c r="B49" s="12" t="s">
        <v>87</v>
      </c>
      <c r="C49" s="12" t="s">
        <v>69</v>
      </c>
      <c r="D49" s="12" t="s">
        <v>84</v>
      </c>
      <c r="E49" s="12"/>
      <c r="F49" s="12" t="s">
        <v>28</v>
      </c>
      <c r="G49" s="12"/>
      <c r="H49" s="12" t="n">
        <v>19.33</v>
      </c>
      <c r="I49" s="20" t="e">
        <f aca="false">(H49-G49)/G49</f>
        <v>#DIV/0!</v>
      </c>
      <c r="J49" s="12"/>
      <c r="K49" s="12"/>
      <c r="L49" s="21"/>
      <c r="M49" s="12"/>
      <c r="N49" s="18"/>
    </row>
    <row r="50" customFormat="false" ht="24.95" hidden="false" customHeight="true" outlineLevel="0" collapsed="false">
      <c r="A50" s="13" t="n">
        <v>41767</v>
      </c>
      <c r="B50" s="12" t="s">
        <v>87</v>
      </c>
      <c r="C50" s="12" t="s">
        <v>88</v>
      </c>
      <c r="D50" s="12" t="s">
        <v>84</v>
      </c>
      <c r="E50" s="12"/>
      <c r="F50" s="12" t="s">
        <v>28</v>
      </c>
      <c r="G50" s="12"/>
      <c r="H50" s="12" t="n">
        <v>13.63</v>
      </c>
      <c r="I50" s="20" t="e">
        <f aca="false">(H50-G50)/G50</f>
        <v>#DIV/0!</v>
      </c>
      <c r="J50" s="12"/>
      <c r="K50" s="12"/>
      <c r="L50" s="21"/>
      <c r="M50" s="12"/>
      <c r="N50" s="18"/>
      <c r="O50" s="0" t="s">
        <v>85</v>
      </c>
    </row>
    <row r="51" customFormat="false" ht="24.95" hidden="false" customHeight="true" outlineLevel="0" collapsed="false">
      <c r="A51" s="13" t="n">
        <v>41767</v>
      </c>
      <c r="B51" s="12" t="s">
        <v>70</v>
      </c>
      <c r="C51" s="12" t="s">
        <v>20</v>
      </c>
      <c r="D51" s="12"/>
      <c r="E51" s="12"/>
      <c r="F51" s="12" t="s">
        <v>28</v>
      </c>
      <c r="G51" s="12" t="n">
        <v>8.53</v>
      </c>
      <c r="H51" s="12" t="n">
        <v>8.41</v>
      </c>
      <c r="I51" s="20" t="n">
        <f aca="false">(H51-G51)/G51</f>
        <v>-0.0140679953106681</v>
      </c>
      <c r="J51" s="12"/>
      <c r="K51" s="12"/>
      <c r="L51" s="21"/>
      <c r="M51" s="12"/>
      <c r="N51" s="18"/>
    </row>
    <row r="52" customFormat="false" ht="24.95" hidden="false" customHeight="true" outlineLevel="0" collapsed="false">
      <c r="A52" s="13" t="n">
        <v>41767</v>
      </c>
      <c r="B52" s="12" t="s">
        <v>25</v>
      </c>
      <c r="C52" s="12" t="s">
        <v>26</v>
      </c>
      <c r="D52" s="12"/>
      <c r="E52" s="12"/>
      <c r="F52" s="12" t="s">
        <v>28</v>
      </c>
      <c r="G52" s="12" t="n">
        <v>12.68</v>
      </c>
      <c r="H52" s="12" t="n">
        <v>12.57</v>
      </c>
      <c r="I52" s="20" t="n">
        <f aca="false">(H52-G52)/G52</f>
        <v>-0.00867507886435327</v>
      </c>
      <c r="J52" s="12"/>
      <c r="K52" s="12"/>
      <c r="L52" s="21"/>
      <c r="M52" s="12"/>
      <c r="N52" s="18"/>
    </row>
    <row r="53" customFormat="false" ht="24.95" hidden="false" customHeight="true" outlineLevel="0" collapsed="false">
      <c r="A53" s="13" t="n">
        <v>41767</v>
      </c>
      <c r="B53" s="12" t="s">
        <v>70</v>
      </c>
      <c r="C53" s="12" t="s">
        <v>88</v>
      </c>
      <c r="D53" s="12"/>
      <c r="E53" s="12"/>
      <c r="F53" s="12" t="s">
        <v>28</v>
      </c>
      <c r="G53" s="12" t="n">
        <v>8.53</v>
      </c>
      <c r="H53" s="12" t="n">
        <v>8.41</v>
      </c>
      <c r="I53" s="20" t="n">
        <f aca="false">(H53-G53)/G53</f>
        <v>-0.0140679953106681</v>
      </c>
      <c r="J53" s="12"/>
      <c r="K53" s="12"/>
      <c r="L53" s="21"/>
      <c r="M53" s="12"/>
      <c r="N53" s="18"/>
      <c r="O53" s="0" t="s">
        <v>85</v>
      </c>
    </row>
    <row r="54" customFormat="false" ht="24.95" hidden="false" customHeight="true" outlineLevel="0" collapsed="false">
      <c r="A54" s="13" t="n">
        <v>41767</v>
      </c>
      <c r="B54" s="12" t="s">
        <v>79</v>
      </c>
      <c r="C54" s="12" t="s">
        <v>80</v>
      </c>
      <c r="D54" s="12"/>
      <c r="E54" s="12"/>
      <c r="F54" s="12" t="s">
        <v>36</v>
      </c>
      <c r="G54" s="12" t="n">
        <v>19.75</v>
      </c>
      <c r="H54" s="12" t="n">
        <v>19.72</v>
      </c>
      <c r="I54" s="20" t="n">
        <f aca="false">(H54-G54)/G54</f>
        <v>-0.00151898734177221</v>
      </c>
      <c r="J54" s="12"/>
      <c r="K54" s="12"/>
      <c r="L54" s="21"/>
      <c r="M54" s="12"/>
      <c r="N54" s="18"/>
    </row>
    <row r="55" customFormat="false" ht="24.95" hidden="false" customHeight="true" outlineLevel="0" collapsed="false">
      <c r="A55" s="13" t="n">
        <v>41767</v>
      </c>
      <c r="B55" s="12" t="s">
        <v>89</v>
      </c>
      <c r="C55" s="12" t="s">
        <v>24</v>
      </c>
      <c r="D55" s="12"/>
      <c r="E55" s="12"/>
      <c r="F55" s="12" t="s">
        <v>36</v>
      </c>
      <c r="G55" s="12" t="n">
        <v>14.8</v>
      </c>
      <c r="H55" s="12" t="n">
        <v>14.75</v>
      </c>
      <c r="I55" s="20" t="n">
        <f aca="false">(H55-G55)/G55</f>
        <v>-0.00337837837837843</v>
      </c>
      <c r="J55" s="12"/>
      <c r="K55" s="12"/>
      <c r="L55" s="21"/>
      <c r="M55" s="12"/>
      <c r="N55" s="18"/>
    </row>
    <row r="56" customFormat="false" ht="24.95" hidden="false" customHeight="true" outlineLevel="0" collapsed="false">
      <c r="A56" s="13" t="n">
        <v>41767</v>
      </c>
      <c r="B56" s="12" t="s">
        <v>54</v>
      </c>
      <c r="C56" s="12" t="s">
        <v>55</v>
      </c>
      <c r="D56" s="12"/>
      <c r="E56" s="12"/>
      <c r="F56" s="12" t="s">
        <v>78</v>
      </c>
      <c r="G56" s="12"/>
      <c r="H56" s="12"/>
      <c r="I56" s="20" t="e">
        <f aca="false">(H56-G56)/G56</f>
        <v>#DIV/0!</v>
      </c>
      <c r="J56" s="12"/>
      <c r="K56" s="12"/>
      <c r="L56" s="21"/>
      <c r="M56" s="12"/>
      <c r="N56" s="18"/>
    </row>
    <row r="57" customFormat="false" ht="24.95" hidden="false" customHeight="true" outlineLevel="0" collapsed="false">
      <c r="A57" s="13" t="n">
        <v>41767</v>
      </c>
      <c r="B57" s="12" t="s">
        <v>32</v>
      </c>
      <c r="C57" s="12"/>
      <c r="D57" s="12"/>
      <c r="E57" s="12"/>
      <c r="F57" s="12" t="s">
        <v>28</v>
      </c>
      <c r="G57" s="12" t="n">
        <v>18.07</v>
      </c>
      <c r="H57" s="12" t="n">
        <v>17.97</v>
      </c>
      <c r="I57" s="20" t="n">
        <f aca="false">(H57-G57)/G57</f>
        <v>-0.00553403431101281</v>
      </c>
      <c r="J57" s="12"/>
      <c r="K57" s="12"/>
      <c r="L57" s="21"/>
      <c r="M57" s="12"/>
      <c r="N57" s="18"/>
    </row>
    <row r="58" customFormat="false" ht="24.95" hidden="false" customHeight="true" outlineLevel="0" collapsed="false">
      <c r="A58" s="13" t="n">
        <v>41768</v>
      </c>
      <c r="B58" s="12" t="s">
        <v>82</v>
      </c>
      <c r="C58" s="12" t="s">
        <v>44</v>
      </c>
      <c r="D58" s="12" t="s">
        <v>83</v>
      </c>
      <c r="E58" s="12"/>
      <c r="F58" s="12" t="s">
        <v>50</v>
      </c>
      <c r="G58" s="12" t="n">
        <v>10.96</v>
      </c>
      <c r="H58" s="12" t="n">
        <v>10.88</v>
      </c>
      <c r="I58" s="20" t="n">
        <f aca="false">(H58-G58)/G58</f>
        <v>-0.00729927007299271</v>
      </c>
      <c r="J58" s="12"/>
      <c r="K58" s="12"/>
      <c r="L58" s="21"/>
      <c r="M58" s="12"/>
      <c r="N58" s="18"/>
    </row>
    <row r="59" customFormat="false" ht="24.95" hidden="false" customHeight="true" outlineLevel="0" collapsed="false">
      <c r="A59" s="13" t="n">
        <v>41768</v>
      </c>
      <c r="B59" s="12" t="s">
        <v>47</v>
      </c>
      <c r="C59" s="12" t="s">
        <v>48</v>
      </c>
      <c r="D59" s="12" t="s">
        <v>49</v>
      </c>
      <c r="E59" s="12"/>
      <c r="F59" s="12" t="s">
        <v>50</v>
      </c>
      <c r="G59" s="12" t="n">
        <v>4.18</v>
      </c>
      <c r="H59" s="12"/>
      <c r="I59" s="20" t="n">
        <f aca="false">(H59-G59)/G59</f>
        <v>-1</v>
      </c>
      <c r="J59" s="12"/>
      <c r="K59" s="12"/>
      <c r="L59" s="21"/>
      <c r="M59" s="12"/>
      <c r="N59" s="18"/>
    </row>
    <row r="60" customFormat="false" ht="24.95" hidden="false" customHeight="true" outlineLevel="0" collapsed="false">
      <c r="A60" s="13" t="n">
        <v>41768</v>
      </c>
      <c r="B60" s="12" t="s">
        <v>61</v>
      </c>
      <c r="C60" s="12" t="s">
        <v>30</v>
      </c>
      <c r="D60" s="12" t="s">
        <v>62</v>
      </c>
      <c r="E60" s="12"/>
      <c r="F60" s="12" t="s">
        <v>60</v>
      </c>
      <c r="G60" s="12"/>
      <c r="H60" s="12" t="n">
        <v>6.24</v>
      </c>
      <c r="I60" s="20" t="e">
        <f aca="false">(H60-G60)/G60</f>
        <v>#DIV/0!</v>
      </c>
      <c r="J60" s="12"/>
      <c r="K60" s="12"/>
      <c r="L60" s="21"/>
      <c r="M60" s="12"/>
      <c r="N60" s="18"/>
    </row>
    <row r="61" customFormat="false" ht="24.95" hidden="false" customHeight="true" outlineLevel="0" collapsed="false">
      <c r="A61" s="13" t="n">
        <v>41768</v>
      </c>
      <c r="B61" s="12" t="s">
        <v>63</v>
      </c>
      <c r="C61" s="12" t="s">
        <v>64</v>
      </c>
      <c r="D61" s="12" t="s">
        <v>62</v>
      </c>
      <c r="E61" s="12"/>
      <c r="F61" s="12" t="s">
        <v>60</v>
      </c>
      <c r="G61" s="12"/>
      <c r="H61" s="12" t="n">
        <v>6.71</v>
      </c>
      <c r="I61" s="20" t="e">
        <f aca="false">(H61-G61)/G61</f>
        <v>#DIV/0!</v>
      </c>
      <c r="J61" s="12"/>
      <c r="K61" s="12"/>
      <c r="L61" s="21"/>
      <c r="M61" s="12"/>
      <c r="N61" s="18"/>
    </row>
    <row r="62" customFormat="false" ht="24.95" hidden="false" customHeight="true" outlineLevel="0" collapsed="false">
      <c r="A62" s="13" t="n">
        <v>41768</v>
      </c>
      <c r="B62" s="12" t="s">
        <v>65</v>
      </c>
      <c r="C62" s="12" t="s">
        <v>66</v>
      </c>
      <c r="D62" s="12" t="s">
        <v>62</v>
      </c>
      <c r="E62" s="12"/>
      <c r="F62" s="12" t="s">
        <v>60</v>
      </c>
      <c r="G62" s="12"/>
      <c r="H62" s="12" t="n">
        <v>7.49</v>
      </c>
      <c r="I62" s="20" t="e">
        <f aca="false">(H62-G62)/G62</f>
        <v>#DIV/0!</v>
      </c>
      <c r="J62" s="12"/>
      <c r="K62" s="12"/>
      <c r="L62" s="21"/>
      <c r="M62" s="12"/>
      <c r="N62" s="18"/>
    </row>
    <row r="63" customFormat="false" ht="24.95" hidden="false" customHeight="true" outlineLevel="0" collapsed="false">
      <c r="A63" s="13" t="n">
        <v>41768</v>
      </c>
      <c r="B63" s="12" t="s">
        <v>68</v>
      </c>
      <c r="C63" s="12" t="s">
        <v>20</v>
      </c>
      <c r="D63" s="12" t="s">
        <v>45</v>
      </c>
      <c r="E63" s="12"/>
      <c r="F63" s="12" t="s">
        <v>90</v>
      </c>
      <c r="G63" s="12"/>
      <c r="H63" s="12" t="n">
        <v>8.8</v>
      </c>
      <c r="I63" s="20" t="e">
        <f aca="false">(H63-G63)/G63</f>
        <v>#DIV/0!</v>
      </c>
      <c r="J63" s="12"/>
      <c r="K63" s="12"/>
      <c r="L63" s="21"/>
      <c r="M63" s="12"/>
      <c r="N63" s="18"/>
    </row>
    <row r="64" customFormat="false" ht="24.95" hidden="false" customHeight="true" outlineLevel="0" collapsed="false">
      <c r="A64" s="13" t="n">
        <v>41768</v>
      </c>
      <c r="B64" s="12" t="s">
        <v>43</v>
      </c>
      <c r="C64" s="12" t="s">
        <v>91</v>
      </c>
      <c r="D64" s="12" t="s">
        <v>62</v>
      </c>
      <c r="E64" s="12"/>
      <c r="F64" s="12" t="s">
        <v>60</v>
      </c>
      <c r="G64" s="12"/>
      <c r="H64" s="22"/>
      <c r="I64" s="20" t="e">
        <f aca="false">(H64-G64)/G64</f>
        <v>#DIV/0!</v>
      </c>
      <c r="J64" s="12"/>
      <c r="K64" s="12"/>
      <c r="L64" s="21"/>
      <c r="M64" s="12"/>
      <c r="N64" s="18"/>
      <c r="O64" s="0" t="s">
        <v>92</v>
      </c>
    </row>
    <row r="65" customFormat="false" ht="24.95" hidden="false" customHeight="true" outlineLevel="0" collapsed="false">
      <c r="A65" s="13" t="n">
        <v>41768</v>
      </c>
      <c r="B65" s="12" t="s">
        <v>70</v>
      </c>
      <c r="C65" s="12" t="s">
        <v>26</v>
      </c>
      <c r="D65" s="12"/>
      <c r="E65" s="12"/>
      <c r="F65" s="12" t="s">
        <v>28</v>
      </c>
      <c r="G65" s="12" t="n">
        <v>12.06</v>
      </c>
      <c r="H65" s="12" t="n">
        <v>11.97</v>
      </c>
      <c r="I65" s="20" t="n">
        <f aca="false">(H65-G65)/G65</f>
        <v>-0.00746268656716417</v>
      </c>
      <c r="J65" s="12"/>
      <c r="K65" s="12"/>
      <c r="L65" s="21"/>
      <c r="M65" s="12"/>
      <c r="N65" s="18"/>
    </row>
    <row r="66" customFormat="false" ht="24.95" hidden="false" customHeight="true" outlineLevel="0" collapsed="false">
      <c r="A66" s="13" t="n">
        <v>41768</v>
      </c>
      <c r="B66" s="12" t="s">
        <v>34</v>
      </c>
      <c r="C66" s="12" t="s">
        <v>72</v>
      </c>
      <c r="D66" s="12"/>
      <c r="E66" s="12"/>
      <c r="F66" s="12" t="s">
        <v>36</v>
      </c>
      <c r="G66" s="12" t="n">
        <v>16.67</v>
      </c>
      <c r="H66" s="12" t="n">
        <v>16.62</v>
      </c>
      <c r="I66" s="20" t="n">
        <f aca="false">(H66-G66)/G66</f>
        <v>-0.00299940011997605</v>
      </c>
      <c r="J66" s="12"/>
      <c r="K66" s="12"/>
      <c r="L66" s="21"/>
      <c r="M66" s="12"/>
      <c r="N66" s="18"/>
    </row>
    <row r="67" customFormat="false" ht="24.95" hidden="false" customHeight="true" outlineLevel="0" collapsed="false">
      <c r="A67" s="13" t="n">
        <v>41768</v>
      </c>
      <c r="B67" s="12" t="s">
        <v>51</v>
      </c>
      <c r="C67" s="12" t="s">
        <v>52</v>
      </c>
      <c r="D67" s="12"/>
      <c r="E67" s="12"/>
      <c r="F67" s="12" t="s">
        <v>36</v>
      </c>
      <c r="G67" s="12" t="n">
        <v>11.9</v>
      </c>
      <c r="H67" s="12" t="n">
        <v>11.9</v>
      </c>
      <c r="I67" s="20" t="n">
        <f aca="false">(H67-G67)/G67</f>
        <v>0</v>
      </c>
      <c r="J67" s="12"/>
      <c r="K67" s="12"/>
      <c r="L67" s="21"/>
      <c r="M67" s="12"/>
      <c r="N67" s="18"/>
    </row>
    <row r="68" customFormat="false" ht="24.95" hidden="false" customHeight="true" outlineLevel="0" collapsed="false">
      <c r="A68" s="13" t="n">
        <v>41768</v>
      </c>
      <c r="B68" s="12" t="s">
        <v>73</v>
      </c>
      <c r="C68" s="12" t="s">
        <v>74</v>
      </c>
      <c r="D68" s="12"/>
      <c r="E68" s="12"/>
      <c r="F68" s="12" t="s">
        <v>36</v>
      </c>
      <c r="G68" s="12" t="n">
        <v>9.8</v>
      </c>
      <c r="H68" s="12" t="n">
        <v>9.66</v>
      </c>
      <c r="I68" s="20" t="n">
        <f aca="false">(H68-G68)/G68</f>
        <v>-0.0142857142857143</v>
      </c>
      <c r="J68" s="12"/>
      <c r="K68" s="12"/>
      <c r="L68" s="21"/>
      <c r="M68" s="12"/>
      <c r="N68" s="18"/>
    </row>
    <row r="69" customFormat="false" ht="24.95" hidden="false" customHeight="true" outlineLevel="0" collapsed="false">
      <c r="A69" s="13" t="n">
        <v>41768</v>
      </c>
      <c r="B69" s="12" t="s">
        <v>73</v>
      </c>
      <c r="C69" s="12" t="s">
        <v>74</v>
      </c>
      <c r="D69" s="12" t="s">
        <v>93</v>
      </c>
      <c r="E69" s="12"/>
      <c r="F69" s="12" t="s">
        <v>36</v>
      </c>
      <c r="G69" s="12" t="n">
        <v>8.7</v>
      </c>
      <c r="H69" s="12" t="n">
        <v>8.57</v>
      </c>
      <c r="I69" s="20" t="n">
        <f aca="false">(H69-G69)/G69</f>
        <v>-0.0149425287356321</v>
      </c>
      <c r="J69" s="12"/>
      <c r="K69" s="12"/>
      <c r="L69" s="21"/>
      <c r="M69" s="12"/>
      <c r="N69" s="18"/>
    </row>
    <row r="70" customFormat="false" ht="24.95" hidden="false" customHeight="true" outlineLevel="0" collapsed="false">
      <c r="A70" s="13" t="n">
        <v>41768</v>
      </c>
      <c r="B70" s="12" t="s">
        <v>29</v>
      </c>
      <c r="C70" s="12" t="s">
        <v>30</v>
      </c>
      <c r="D70" s="12"/>
      <c r="E70" s="12"/>
      <c r="F70" s="12" t="s">
        <v>28</v>
      </c>
      <c r="G70" s="12" t="n">
        <v>9.15</v>
      </c>
      <c r="H70" s="12" t="n">
        <v>9.14</v>
      </c>
      <c r="I70" s="20" t="n">
        <f aca="false">(H70-G70)/G70</f>
        <v>-0.00109289617486336</v>
      </c>
      <c r="J70" s="12"/>
      <c r="K70" s="12"/>
      <c r="L70" s="21"/>
      <c r="M70" s="12"/>
      <c r="N70" s="18"/>
    </row>
    <row r="71" customFormat="false" ht="24.95" hidden="false" customHeight="true" outlineLevel="0" collapsed="false">
      <c r="A71" s="13" t="n">
        <v>41768</v>
      </c>
      <c r="B71" s="12" t="s">
        <v>25</v>
      </c>
      <c r="C71" s="12" t="s">
        <v>71</v>
      </c>
      <c r="D71" s="12"/>
      <c r="E71" s="12"/>
      <c r="F71" s="12" t="s">
        <v>28</v>
      </c>
      <c r="G71" s="12" t="n">
        <v>9.41</v>
      </c>
      <c r="H71" s="12" t="n">
        <v>9.42</v>
      </c>
      <c r="I71" s="20" t="n">
        <f aca="false">(H71-G71)/G71</f>
        <v>0.0010626992561105</v>
      </c>
      <c r="J71" s="12"/>
      <c r="K71" s="12"/>
      <c r="L71" s="21"/>
      <c r="M71" s="12"/>
      <c r="N71" s="18"/>
    </row>
    <row r="72" customFormat="false" ht="24.95" hidden="false" customHeight="true" outlineLevel="0" collapsed="false">
      <c r="A72" s="13" t="n">
        <v>41768</v>
      </c>
      <c r="B72" s="12" t="s">
        <v>94</v>
      </c>
      <c r="C72" s="12" t="s">
        <v>80</v>
      </c>
      <c r="D72" s="12"/>
      <c r="E72" s="12"/>
      <c r="F72" s="12" t="s">
        <v>36</v>
      </c>
      <c r="G72" s="12" t="n">
        <v>20.13</v>
      </c>
      <c r="H72" s="12" t="n">
        <v>20.05</v>
      </c>
      <c r="I72" s="20" t="n">
        <f aca="false">(H72-G72)/G72</f>
        <v>-0.00397416790859405</v>
      </c>
      <c r="J72" s="12"/>
      <c r="K72" s="12"/>
      <c r="L72" s="21"/>
      <c r="M72" s="12"/>
      <c r="N72" s="18"/>
    </row>
    <row r="73" customFormat="false" ht="24.95" hidden="false" customHeight="true" outlineLevel="0" collapsed="false">
      <c r="A73" s="13" t="n">
        <v>41768</v>
      </c>
      <c r="B73" s="12" t="s">
        <v>95</v>
      </c>
      <c r="C73" s="12" t="s">
        <v>24</v>
      </c>
      <c r="D73" s="12"/>
      <c r="E73" s="12"/>
      <c r="F73" s="12" t="s">
        <v>36</v>
      </c>
      <c r="G73" s="12" t="n">
        <v>15.4</v>
      </c>
      <c r="H73" s="12"/>
      <c r="I73" s="20" t="n">
        <f aca="false">(H73-G73)/G73</f>
        <v>-1</v>
      </c>
      <c r="J73" s="12"/>
      <c r="K73" s="12"/>
      <c r="L73" s="21"/>
      <c r="M73" s="12"/>
      <c r="N73" s="18"/>
    </row>
    <row r="74" customFormat="false" ht="24.95" hidden="false" customHeight="true" outlineLevel="0" collapsed="false">
      <c r="A74" s="13" t="n">
        <v>41768</v>
      </c>
      <c r="B74" s="12" t="s">
        <v>54</v>
      </c>
      <c r="C74" s="12" t="s">
        <v>55</v>
      </c>
      <c r="D74" s="12" t="s">
        <v>96</v>
      </c>
      <c r="E74" s="12" t="n">
        <v>332</v>
      </c>
      <c r="F74" s="12" t="s">
        <v>78</v>
      </c>
      <c r="G74" s="22"/>
      <c r="H74" s="12"/>
      <c r="I74" s="20" t="e">
        <f aca="false">(H74-G74)/G74</f>
        <v>#DIV/0!</v>
      </c>
      <c r="J74" s="12"/>
      <c r="K74" s="12"/>
      <c r="L74" s="21"/>
      <c r="M74" s="12"/>
      <c r="N74" s="18"/>
    </row>
    <row r="75" customFormat="false" ht="24.95" hidden="false" customHeight="true" outlineLevel="0" collapsed="false">
      <c r="A75" s="13" t="n">
        <v>41768</v>
      </c>
      <c r="B75" s="12" t="s">
        <v>32</v>
      </c>
      <c r="C75" s="12"/>
      <c r="D75" s="12" t="s">
        <v>93</v>
      </c>
      <c r="E75" s="12"/>
      <c r="F75" s="12" t="s">
        <v>28</v>
      </c>
      <c r="G75" s="12" t="n">
        <v>18.54</v>
      </c>
      <c r="H75" s="12" t="n">
        <v>18.58</v>
      </c>
      <c r="I75" s="20" t="n">
        <f aca="false">(H75-G75)/G75</f>
        <v>0.00215749730312833</v>
      </c>
      <c r="J75" s="12"/>
      <c r="K75" s="12"/>
      <c r="L75" s="21"/>
      <c r="M75" s="12"/>
      <c r="N75" s="18"/>
    </row>
    <row r="76" customFormat="false" ht="24.95" hidden="false" customHeight="true" outlineLevel="0" collapsed="false">
      <c r="A76" s="13" t="n">
        <v>41769</v>
      </c>
      <c r="B76" s="12" t="s">
        <v>82</v>
      </c>
      <c r="C76" s="12" t="s">
        <v>44</v>
      </c>
      <c r="D76" s="12" t="s">
        <v>83</v>
      </c>
      <c r="E76" s="12" t="n">
        <v>327</v>
      </c>
      <c r="F76" s="12" t="s">
        <v>50</v>
      </c>
      <c r="G76" s="12" t="n">
        <v>8.28</v>
      </c>
      <c r="H76" s="12" t="n">
        <v>8.35</v>
      </c>
      <c r="I76" s="20" t="n">
        <f aca="false">(H76-G76)/G76</f>
        <v>0.00845410628019327</v>
      </c>
      <c r="J76" s="12"/>
      <c r="K76" s="12"/>
      <c r="L76" s="21"/>
      <c r="M76" s="12"/>
      <c r="N76" s="18"/>
    </row>
    <row r="77" customFormat="false" ht="24.95" hidden="false" customHeight="true" outlineLevel="0" collapsed="false">
      <c r="A77" s="13" t="n">
        <v>41769</v>
      </c>
      <c r="B77" s="12" t="s">
        <v>47</v>
      </c>
      <c r="C77" s="12" t="s">
        <v>48</v>
      </c>
      <c r="D77" s="12" t="s">
        <v>49</v>
      </c>
      <c r="E77" s="12" t="n">
        <v>26</v>
      </c>
      <c r="F77" s="12" t="s">
        <v>50</v>
      </c>
      <c r="G77" s="12"/>
      <c r="H77" s="12" t="n">
        <v>5.17</v>
      </c>
      <c r="I77" s="20"/>
      <c r="J77" s="12"/>
      <c r="K77" s="12"/>
      <c r="L77" s="21"/>
      <c r="M77" s="12"/>
      <c r="N77" s="18"/>
    </row>
    <row r="78" customFormat="false" ht="24.95" hidden="false" customHeight="true" outlineLevel="0" collapsed="false">
      <c r="A78" s="13" t="n">
        <v>41769</v>
      </c>
      <c r="B78" s="12" t="s">
        <v>43</v>
      </c>
      <c r="C78" s="12" t="s">
        <v>40</v>
      </c>
      <c r="D78" s="12" t="s">
        <v>62</v>
      </c>
      <c r="E78" s="12"/>
      <c r="F78" s="12" t="s">
        <v>60</v>
      </c>
      <c r="G78" s="12"/>
      <c r="H78" s="12" t="n">
        <v>6.2</v>
      </c>
      <c r="I78" s="20"/>
      <c r="J78" s="12"/>
      <c r="K78" s="12"/>
      <c r="L78" s="21"/>
      <c r="M78" s="12"/>
      <c r="N78" s="18"/>
    </row>
    <row r="79" customFormat="false" ht="24.95" hidden="false" customHeight="true" outlineLevel="0" collapsed="false">
      <c r="A79" s="13" t="n">
        <v>41769</v>
      </c>
      <c r="B79" s="12" t="s">
        <v>61</v>
      </c>
      <c r="C79" s="12" t="s">
        <v>30</v>
      </c>
      <c r="D79" s="12" t="s">
        <v>62</v>
      </c>
      <c r="E79" s="12"/>
      <c r="F79" s="12" t="s">
        <v>60</v>
      </c>
      <c r="G79" s="12"/>
      <c r="H79" s="12" t="n">
        <v>5.55</v>
      </c>
      <c r="I79" s="20"/>
      <c r="J79" s="12"/>
      <c r="K79" s="12"/>
      <c r="L79" s="21"/>
      <c r="M79" s="12"/>
      <c r="N79" s="18"/>
    </row>
    <row r="80" customFormat="false" ht="24.95" hidden="false" customHeight="true" outlineLevel="0" collapsed="false">
      <c r="A80" s="13" t="n">
        <v>41769</v>
      </c>
      <c r="B80" s="12" t="s">
        <v>63</v>
      </c>
      <c r="C80" s="12" t="s">
        <v>64</v>
      </c>
      <c r="D80" s="12" t="s">
        <v>62</v>
      </c>
      <c r="E80" s="12"/>
      <c r="F80" s="12" t="s">
        <v>60</v>
      </c>
      <c r="G80" s="12"/>
      <c r="H80" s="12" t="n">
        <v>6.53</v>
      </c>
      <c r="I80" s="20"/>
      <c r="J80" s="12"/>
      <c r="K80" s="12"/>
      <c r="L80" s="21"/>
      <c r="M80" s="12"/>
      <c r="N80" s="18"/>
    </row>
    <row r="81" customFormat="false" ht="24.95" hidden="false" customHeight="true" outlineLevel="0" collapsed="false">
      <c r="A81" s="13" t="n">
        <v>41769</v>
      </c>
      <c r="B81" s="12" t="s">
        <v>65</v>
      </c>
      <c r="C81" s="12" t="s">
        <v>66</v>
      </c>
      <c r="D81" s="12" t="s">
        <v>62</v>
      </c>
      <c r="E81" s="12"/>
      <c r="F81" s="12" t="s">
        <v>60</v>
      </c>
      <c r="G81" s="12"/>
      <c r="H81" s="12" t="n">
        <v>7.37</v>
      </c>
      <c r="I81" s="20"/>
      <c r="J81" s="12"/>
      <c r="K81" s="12"/>
      <c r="L81" s="21"/>
      <c r="M81" s="12"/>
      <c r="N81" s="18"/>
    </row>
    <row r="82" customFormat="false" ht="24.95" hidden="false" customHeight="true" outlineLevel="0" collapsed="false">
      <c r="A82" s="13" t="n">
        <v>41769</v>
      </c>
      <c r="B82" s="12" t="s">
        <v>51</v>
      </c>
      <c r="C82" s="12" t="s">
        <v>74</v>
      </c>
      <c r="D82" s="12"/>
      <c r="E82" s="12"/>
      <c r="F82" s="12" t="s">
        <v>28</v>
      </c>
      <c r="G82" s="12" t="n">
        <v>2.27</v>
      </c>
      <c r="H82" s="12" t="n">
        <v>2.11</v>
      </c>
      <c r="I82" s="20"/>
      <c r="J82" s="12"/>
      <c r="K82" s="12"/>
      <c r="L82" s="21"/>
      <c r="M82" s="12"/>
      <c r="N82" s="18"/>
    </row>
    <row r="83" customFormat="false" ht="24.95" hidden="false" customHeight="true" outlineLevel="0" collapsed="false">
      <c r="A83" s="13" t="n">
        <v>41769</v>
      </c>
      <c r="B83" s="12" t="s">
        <v>87</v>
      </c>
      <c r="C83" s="12" t="s">
        <v>88</v>
      </c>
      <c r="D83" s="12" t="s">
        <v>45</v>
      </c>
      <c r="E83" s="12"/>
      <c r="F83" s="12" t="s">
        <v>67</v>
      </c>
      <c r="G83" s="12"/>
      <c r="H83" s="12" t="n">
        <v>16.15</v>
      </c>
      <c r="I83" s="20"/>
      <c r="J83" s="12"/>
      <c r="K83" s="12"/>
      <c r="L83" s="21"/>
      <c r="M83" s="12"/>
      <c r="N83" s="18"/>
    </row>
    <row r="84" customFormat="false" ht="24.95" hidden="false" customHeight="true" outlineLevel="0" collapsed="false">
      <c r="A84" s="13" t="n">
        <v>41769</v>
      </c>
      <c r="B84" s="12" t="s">
        <v>23</v>
      </c>
      <c r="C84" s="12" t="s">
        <v>24</v>
      </c>
      <c r="D84" s="12"/>
      <c r="E84" s="12"/>
      <c r="F84" s="12" t="s">
        <v>28</v>
      </c>
      <c r="G84" s="12" t="n">
        <v>11.63</v>
      </c>
      <c r="H84" s="12" t="n">
        <v>11.56</v>
      </c>
      <c r="I84" s="20"/>
      <c r="J84" s="12"/>
      <c r="K84" s="12"/>
      <c r="L84" s="21"/>
      <c r="M84" s="12"/>
      <c r="N84" s="18"/>
    </row>
    <row r="85" customFormat="false" ht="24.95" hidden="false" customHeight="true" outlineLevel="0" collapsed="false">
      <c r="A85" s="13" t="n">
        <v>41771</v>
      </c>
      <c r="B85" s="12" t="s">
        <v>47</v>
      </c>
      <c r="C85" s="12" t="s">
        <v>48</v>
      </c>
      <c r="D85" s="12" t="s">
        <v>49</v>
      </c>
      <c r="E85" s="12"/>
      <c r="F85" s="12" t="s">
        <v>50</v>
      </c>
      <c r="G85" s="12"/>
      <c r="H85" s="12" t="n">
        <v>6.49</v>
      </c>
      <c r="I85" s="20"/>
      <c r="J85" s="12"/>
      <c r="K85" s="12"/>
      <c r="L85" s="21"/>
      <c r="M85" s="12"/>
      <c r="N85" s="18"/>
    </row>
    <row r="86" customFormat="false" ht="24.95" hidden="false" customHeight="true" outlineLevel="0" collapsed="false">
      <c r="A86" s="13" t="n">
        <v>41771</v>
      </c>
      <c r="B86" s="12" t="s">
        <v>39</v>
      </c>
      <c r="C86" s="12" t="s">
        <v>40</v>
      </c>
      <c r="D86" s="12" t="s">
        <v>62</v>
      </c>
      <c r="E86" s="12"/>
      <c r="F86" s="12" t="s">
        <v>60</v>
      </c>
      <c r="G86" s="12"/>
      <c r="H86" s="12" t="n">
        <v>6.18</v>
      </c>
      <c r="I86" s="20"/>
      <c r="J86" s="12"/>
      <c r="K86" s="12"/>
      <c r="L86" s="21"/>
      <c r="M86" s="12"/>
      <c r="N86" s="18"/>
    </row>
    <row r="87" customFormat="false" ht="24.95" hidden="false" customHeight="true" outlineLevel="0" collapsed="false">
      <c r="A87" s="13" t="n">
        <v>41771</v>
      </c>
      <c r="B87" s="12" t="s">
        <v>61</v>
      </c>
      <c r="C87" s="12" t="s">
        <v>30</v>
      </c>
      <c r="D87" s="12" t="s">
        <v>62</v>
      </c>
      <c r="E87" s="12"/>
      <c r="F87" s="12" t="s">
        <v>60</v>
      </c>
      <c r="G87" s="12"/>
      <c r="H87" s="12" t="n">
        <v>6.53</v>
      </c>
      <c r="I87" s="20"/>
      <c r="J87" s="12"/>
      <c r="K87" s="12"/>
      <c r="L87" s="21"/>
      <c r="M87" s="12"/>
      <c r="N87" s="18"/>
    </row>
    <row r="88" customFormat="false" ht="24.95" hidden="false" customHeight="true" outlineLevel="0" collapsed="false">
      <c r="A88" s="13" t="n">
        <v>41771</v>
      </c>
      <c r="B88" s="12" t="s">
        <v>63</v>
      </c>
      <c r="C88" s="12" t="s">
        <v>64</v>
      </c>
      <c r="D88" s="12" t="s">
        <v>62</v>
      </c>
      <c r="E88" s="12"/>
      <c r="F88" s="12" t="s">
        <v>60</v>
      </c>
      <c r="G88" s="12"/>
      <c r="H88" s="12" t="n">
        <v>5.25</v>
      </c>
      <c r="I88" s="20"/>
      <c r="J88" s="12"/>
      <c r="K88" s="12"/>
      <c r="L88" s="21"/>
      <c r="M88" s="12"/>
      <c r="N88" s="18"/>
    </row>
    <row r="89" customFormat="false" ht="24.95" hidden="false" customHeight="true" outlineLevel="0" collapsed="false">
      <c r="A89" s="13" t="n">
        <v>41771</v>
      </c>
      <c r="B89" s="12" t="s">
        <v>65</v>
      </c>
      <c r="C89" s="12" t="s">
        <v>66</v>
      </c>
      <c r="D89" s="12" t="s">
        <v>62</v>
      </c>
      <c r="E89" s="12"/>
      <c r="F89" s="12" t="s">
        <v>60</v>
      </c>
      <c r="G89" s="12"/>
      <c r="H89" s="12" t="n">
        <v>8.29</v>
      </c>
      <c r="I89" s="20" t="e">
        <f aca="false">(H89-G89)/G89</f>
        <v>#DIV/0!</v>
      </c>
      <c r="J89" s="12"/>
      <c r="K89" s="12"/>
      <c r="L89" s="21"/>
      <c r="M89" s="12"/>
      <c r="N89" s="18"/>
    </row>
    <row r="90" customFormat="false" ht="24.95" hidden="false" customHeight="true" outlineLevel="0" collapsed="false">
      <c r="A90" s="13" t="n">
        <v>41771</v>
      </c>
      <c r="B90" s="12" t="s">
        <v>68</v>
      </c>
      <c r="C90" s="12" t="s">
        <v>69</v>
      </c>
      <c r="D90" s="12" t="s">
        <v>45</v>
      </c>
      <c r="E90" s="12"/>
      <c r="F90" s="12" t="s">
        <v>60</v>
      </c>
      <c r="G90" s="12"/>
      <c r="H90" s="12" t="n">
        <v>7.52</v>
      </c>
      <c r="I90" s="20" t="e">
        <f aca="false">(H90-G90)/G90</f>
        <v>#DIV/0!</v>
      </c>
      <c r="J90" s="12"/>
      <c r="K90" s="12"/>
      <c r="L90" s="21"/>
      <c r="M90" s="12"/>
      <c r="N90" s="18"/>
    </row>
    <row r="91" customFormat="false" ht="24.95" hidden="false" customHeight="true" outlineLevel="0" collapsed="false">
      <c r="A91" s="13" t="n">
        <v>41771</v>
      </c>
      <c r="B91" s="12" t="s">
        <v>70</v>
      </c>
      <c r="C91" s="12" t="s">
        <v>71</v>
      </c>
      <c r="D91" s="12" t="s">
        <v>93</v>
      </c>
      <c r="E91" s="12"/>
      <c r="F91" s="12" t="s">
        <v>57</v>
      </c>
      <c r="G91" s="12" t="n">
        <v>13.74</v>
      </c>
      <c r="H91" s="12" t="n">
        <v>13.95</v>
      </c>
      <c r="I91" s="20" t="n">
        <f aca="false">(H91-G91)/G91</f>
        <v>0.0152838427947598</v>
      </c>
      <c r="J91" s="12"/>
      <c r="K91" s="12"/>
      <c r="L91" s="21"/>
      <c r="M91" s="12"/>
      <c r="N91" s="18"/>
    </row>
    <row r="92" customFormat="false" ht="24.95" hidden="false" customHeight="true" outlineLevel="0" collapsed="false">
      <c r="A92" s="13" t="n">
        <v>41771</v>
      </c>
      <c r="B92" s="12" t="s">
        <v>34</v>
      </c>
      <c r="C92" s="12" t="s">
        <v>72</v>
      </c>
      <c r="D92" s="12"/>
      <c r="E92" s="12"/>
      <c r="F92" s="12" t="s">
        <v>36</v>
      </c>
      <c r="G92" s="12" t="n">
        <v>15.35</v>
      </c>
      <c r="H92" s="12" t="n">
        <v>15.25</v>
      </c>
      <c r="I92" s="20" t="n">
        <f aca="false">(H92-G92)/G92</f>
        <v>-0.006514657980456</v>
      </c>
      <c r="J92" s="12"/>
      <c r="K92" s="12"/>
      <c r="L92" s="21"/>
      <c r="M92" s="12"/>
      <c r="N92" s="18"/>
    </row>
    <row r="93" customFormat="false" ht="24.95" hidden="false" customHeight="true" outlineLevel="0" collapsed="false">
      <c r="A93" s="13" t="n">
        <v>41771</v>
      </c>
      <c r="B93" s="12" t="s">
        <v>70</v>
      </c>
      <c r="C93" s="12" t="s">
        <v>52</v>
      </c>
      <c r="D93" s="12"/>
      <c r="E93" s="12"/>
      <c r="F93" s="12" t="s">
        <v>28</v>
      </c>
      <c r="G93" s="12" t="n">
        <v>10.19</v>
      </c>
      <c r="H93" s="12" t="n">
        <v>10.16</v>
      </c>
      <c r="I93" s="20" t="n">
        <f aca="false">(H93-G93)/G93</f>
        <v>-0.00294406280667315</v>
      </c>
      <c r="J93" s="12"/>
      <c r="K93" s="12"/>
      <c r="L93" s="21"/>
      <c r="M93" s="12"/>
      <c r="N93" s="18"/>
    </row>
    <row r="94" customFormat="false" ht="24.95" hidden="false" customHeight="true" outlineLevel="0" collapsed="false">
      <c r="A94" s="13" t="n">
        <v>41771</v>
      </c>
      <c r="B94" s="12" t="s">
        <v>87</v>
      </c>
      <c r="C94" s="12" t="s">
        <v>30</v>
      </c>
      <c r="D94" s="12"/>
      <c r="E94" s="12"/>
      <c r="F94" s="12" t="s">
        <v>36</v>
      </c>
      <c r="G94" s="12" t="n">
        <v>8.82</v>
      </c>
      <c r="H94" s="12" t="n">
        <v>8.79</v>
      </c>
      <c r="I94" s="20" t="n">
        <f aca="false">(H94-G94)/G94</f>
        <v>-0.00340136054421782</v>
      </c>
      <c r="J94" s="12"/>
      <c r="K94" s="12"/>
      <c r="L94" s="21"/>
      <c r="M94" s="12"/>
      <c r="N94" s="18"/>
    </row>
    <row r="95" customFormat="false" ht="24.95" hidden="false" customHeight="true" outlineLevel="0" collapsed="false">
      <c r="A95" s="13" t="n">
        <v>41771</v>
      </c>
      <c r="B95" s="12" t="s">
        <v>25</v>
      </c>
      <c r="C95" s="12" t="s">
        <v>26</v>
      </c>
      <c r="D95" s="12"/>
      <c r="E95" s="12"/>
      <c r="F95" s="12" t="s">
        <v>28</v>
      </c>
      <c r="G95" s="12" t="n">
        <v>10.75</v>
      </c>
      <c r="H95" s="12" t="n">
        <v>10.76</v>
      </c>
      <c r="I95" s="20" t="n">
        <f aca="false">(H95-G95)/G95</f>
        <v>0.000930232558139515</v>
      </c>
      <c r="J95" s="12"/>
      <c r="K95" s="12"/>
      <c r="L95" s="21"/>
      <c r="M95" s="12"/>
      <c r="N95" s="18"/>
    </row>
    <row r="96" customFormat="false" ht="24.95" hidden="false" customHeight="true" outlineLevel="0" collapsed="false">
      <c r="A96" s="13" t="n">
        <v>41771</v>
      </c>
      <c r="B96" s="12" t="s">
        <v>37</v>
      </c>
      <c r="C96" s="12" t="s">
        <v>80</v>
      </c>
      <c r="D96" s="12"/>
      <c r="E96" s="12"/>
      <c r="F96" s="12" t="s">
        <v>36</v>
      </c>
      <c r="G96" s="12" t="n">
        <v>18.13</v>
      </c>
      <c r="H96" s="12" t="n">
        <v>18.04</v>
      </c>
      <c r="I96" s="20" t="n">
        <f aca="false">(H96-G96)/G96</f>
        <v>-0.00496414782129067</v>
      </c>
      <c r="J96" s="12"/>
      <c r="K96" s="12"/>
      <c r="L96" s="21"/>
      <c r="M96" s="12"/>
      <c r="N96" s="18"/>
    </row>
    <row r="97" customFormat="false" ht="24.95" hidden="false" customHeight="true" outlineLevel="0" collapsed="false">
      <c r="A97" s="13" t="n">
        <v>41771</v>
      </c>
      <c r="B97" s="12" t="s">
        <v>95</v>
      </c>
      <c r="C97" s="12" t="s">
        <v>24</v>
      </c>
      <c r="D97" s="12"/>
      <c r="E97" s="12"/>
      <c r="F97" s="12" t="s">
        <v>97</v>
      </c>
      <c r="G97" s="12" t="n">
        <v>13.74</v>
      </c>
      <c r="H97" s="12" t="n">
        <v>13.78</v>
      </c>
      <c r="I97" s="20" t="n">
        <f aca="false">(H97-G97)/G97</f>
        <v>0.00291120815138276</v>
      </c>
      <c r="J97" s="12"/>
      <c r="K97" s="12"/>
      <c r="L97" s="21"/>
      <c r="M97" s="12"/>
      <c r="N97" s="18"/>
    </row>
    <row r="98" customFormat="false" ht="24.95" hidden="false" customHeight="true" outlineLevel="0" collapsed="false">
      <c r="A98" s="13" t="n">
        <v>41771</v>
      </c>
      <c r="B98" s="12" t="s">
        <v>54</v>
      </c>
      <c r="C98" s="12" t="s">
        <v>55</v>
      </c>
      <c r="D98" s="12" t="s">
        <v>98</v>
      </c>
      <c r="E98" s="12"/>
      <c r="F98" s="12" t="s">
        <v>78</v>
      </c>
      <c r="G98" s="12"/>
      <c r="H98" s="12"/>
      <c r="I98" s="20" t="e">
        <f aca="false">(H98-G98)/G98</f>
        <v>#DIV/0!</v>
      </c>
      <c r="J98" s="12"/>
      <c r="K98" s="12"/>
      <c r="L98" s="21"/>
      <c r="M98" s="12"/>
      <c r="N98" s="18"/>
    </row>
    <row r="99" customFormat="false" ht="24.95" hidden="false" customHeight="true" outlineLevel="0" collapsed="false">
      <c r="A99" s="13" t="n">
        <v>41771</v>
      </c>
      <c r="B99" s="12" t="s">
        <v>32</v>
      </c>
      <c r="C99" s="12" t="s">
        <v>33</v>
      </c>
      <c r="D99" s="12" t="s">
        <v>93</v>
      </c>
      <c r="E99" s="12" t="n">
        <v>51</v>
      </c>
      <c r="F99" s="12" t="s">
        <v>28</v>
      </c>
      <c r="G99" s="12" t="n">
        <v>18.75</v>
      </c>
      <c r="H99" s="12" t="n">
        <v>18.65</v>
      </c>
      <c r="I99" s="20" t="n">
        <f aca="false">(H99-G99)/G99</f>
        <v>-0.00533333333333341</v>
      </c>
      <c r="J99" s="12"/>
      <c r="K99" s="12"/>
      <c r="L99" s="21"/>
      <c r="M99" s="12"/>
      <c r="N99" s="18"/>
    </row>
    <row r="100" customFormat="false" ht="24.95" hidden="false" customHeight="true" outlineLevel="0" collapsed="false">
      <c r="A100" s="13" t="n">
        <v>41771</v>
      </c>
      <c r="B100" s="12" t="s">
        <v>99</v>
      </c>
      <c r="C100" s="12" t="s">
        <v>100</v>
      </c>
      <c r="D100" s="12"/>
      <c r="E100" s="12"/>
      <c r="F100" s="12" t="s">
        <v>101</v>
      </c>
      <c r="G100" s="12"/>
      <c r="H100" s="12"/>
      <c r="I100" s="20" t="e">
        <f aca="false">(H100-G100)/G100</f>
        <v>#DIV/0!</v>
      </c>
      <c r="J100" s="12"/>
      <c r="K100" s="12"/>
      <c r="L100" s="21"/>
      <c r="M100" s="12"/>
      <c r="N100" s="18"/>
    </row>
    <row r="101" customFormat="false" ht="24.95" hidden="false" customHeight="true" outlineLevel="0" collapsed="false">
      <c r="A101" s="13" t="n">
        <v>41772</v>
      </c>
      <c r="B101" s="12" t="s">
        <v>82</v>
      </c>
      <c r="C101" s="12" t="s">
        <v>44</v>
      </c>
      <c r="D101" s="12" t="s">
        <v>83</v>
      </c>
      <c r="E101" s="12" t="n">
        <v>328</v>
      </c>
      <c r="F101" s="12" t="s">
        <v>50</v>
      </c>
      <c r="G101" s="12" t="n">
        <v>11.26</v>
      </c>
      <c r="H101" s="12" t="n">
        <v>11.21</v>
      </c>
      <c r="I101" s="20" t="n">
        <f aca="false">(H101-G101)/G101</f>
        <v>-0.0044404973357015</v>
      </c>
      <c r="J101" s="12"/>
      <c r="K101" s="12"/>
      <c r="L101" s="21"/>
      <c r="M101" s="12"/>
      <c r="N101" s="18"/>
    </row>
    <row r="102" customFormat="false" ht="24.95" hidden="false" customHeight="true" outlineLevel="0" collapsed="false">
      <c r="A102" s="13" t="n">
        <v>41772</v>
      </c>
      <c r="B102" s="12" t="s">
        <v>47</v>
      </c>
      <c r="C102" s="12" t="s">
        <v>48</v>
      </c>
      <c r="D102" s="12" t="s">
        <v>49</v>
      </c>
      <c r="E102" s="12" t="n">
        <v>25</v>
      </c>
      <c r="F102" s="12" t="s">
        <v>50</v>
      </c>
      <c r="G102" s="12"/>
      <c r="H102" s="12" t="n">
        <v>4.77</v>
      </c>
      <c r="I102" s="20" t="e">
        <f aca="false">(H102-G102)/G102</f>
        <v>#DIV/0!</v>
      </c>
      <c r="J102" s="12"/>
      <c r="K102" s="12"/>
      <c r="L102" s="21"/>
      <c r="M102" s="12"/>
      <c r="N102" s="18"/>
    </row>
    <row r="103" customFormat="false" ht="24.95" hidden="false" customHeight="true" outlineLevel="0" collapsed="false">
      <c r="A103" s="13" t="n">
        <v>41772</v>
      </c>
      <c r="B103" s="12" t="s">
        <v>61</v>
      </c>
      <c r="C103" s="12" t="s">
        <v>30</v>
      </c>
      <c r="D103" s="12" t="s">
        <v>62</v>
      </c>
      <c r="E103" s="12"/>
      <c r="F103" s="12" t="s">
        <v>60</v>
      </c>
      <c r="G103" s="12"/>
      <c r="H103" s="12" t="n">
        <v>7.07</v>
      </c>
      <c r="I103" s="20" t="e">
        <f aca="false">(H103-G103)/G103</f>
        <v>#DIV/0!</v>
      </c>
      <c r="J103" s="12"/>
      <c r="K103" s="12"/>
      <c r="L103" s="21"/>
      <c r="M103" s="12"/>
      <c r="N103" s="18"/>
    </row>
    <row r="104" customFormat="false" ht="24.95" hidden="false" customHeight="true" outlineLevel="0" collapsed="false">
      <c r="A104" s="13" t="n">
        <v>41772</v>
      </c>
      <c r="B104" s="12" t="s">
        <v>63</v>
      </c>
      <c r="C104" s="12" t="s">
        <v>64</v>
      </c>
      <c r="D104" s="12" t="s">
        <v>62</v>
      </c>
      <c r="E104" s="12"/>
      <c r="F104" s="12" t="s">
        <v>60</v>
      </c>
      <c r="G104" s="12"/>
      <c r="H104" s="12" t="n">
        <v>6.01</v>
      </c>
      <c r="I104" s="20" t="e">
        <f aca="false">(H104-G104)/G104</f>
        <v>#DIV/0!</v>
      </c>
      <c r="J104" s="12"/>
      <c r="K104" s="12"/>
      <c r="L104" s="21"/>
      <c r="M104" s="12"/>
      <c r="N104" s="18"/>
    </row>
    <row r="105" customFormat="false" ht="24.95" hidden="false" customHeight="true" outlineLevel="0" collapsed="false">
      <c r="A105" s="13" t="n">
        <v>41772</v>
      </c>
      <c r="B105" s="12" t="s">
        <v>65</v>
      </c>
      <c r="C105" s="12" t="s">
        <v>66</v>
      </c>
      <c r="D105" s="12" t="s">
        <v>62</v>
      </c>
      <c r="E105" s="12"/>
      <c r="F105" s="12" t="s">
        <v>60</v>
      </c>
      <c r="G105" s="12"/>
      <c r="H105" s="12" t="n">
        <v>9.21</v>
      </c>
      <c r="I105" s="20" t="e">
        <f aca="false">(H105-G105)/G105</f>
        <v>#DIV/0!</v>
      </c>
      <c r="J105" s="12"/>
      <c r="K105" s="12"/>
      <c r="L105" s="21"/>
      <c r="M105" s="12"/>
      <c r="N105" s="18"/>
    </row>
    <row r="106" customFormat="false" ht="24.95" hidden="false" customHeight="true" outlineLevel="0" collapsed="false">
      <c r="A106" s="13" t="n">
        <v>41772</v>
      </c>
      <c r="B106" s="12"/>
      <c r="C106" s="12"/>
      <c r="D106" s="12"/>
      <c r="E106" s="12"/>
      <c r="F106" s="12"/>
      <c r="G106" s="12"/>
      <c r="H106" s="12"/>
      <c r="I106" s="20"/>
      <c r="J106" s="12"/>
      <c r="K106" s="12"/>
      <c r="L106" s="21"/>
      <c r="M106" s="12"/>
      <c r="N106" s="18"/>
    </row>
    <row r="107" customFormat="false" ht="24.95" hidden="false" customHeight="true" outlineLevel="0" collapsed="false">
      <c r="A107" s="13" t="n">
        <v>41772</v>
      </c>
      <c r="B107" s="12"/>
      <c r="C107" s="12"/>
      <c r="D107" s="12"/>
      <c r="E107" s="12"/>
      <c r="F107" s="12"/>
      <c r="G107" s="12"/>
      <c r="H107" s="12"/>
      <c r="I107" s="20"/>
      <c r="J107" s="12"/>
      <c r="K107" s="12"/>
      <c r="L107" s="21"/>
      <c r="M107" s="12"/>
      <c r="N107" s="18"/>
    </row>
    <row r="108" customFormat="false" ht="24.95" hidden="false" customHeight="true" outlineLevel="0" collapsed="false">
      <c r="A108" s="13" t="n">
        <v>41772</v>
      </c>
      <c r="B108" s="12"/>
      <c r="C108" s="12"/>
      <c r="D108" s="12"/>
      <c r="E108" s="12"/>
      <c r="F108" s="12"/>
      <c r="G108" s="12"/>
      <c r="H108" s="12"/>
      <c r="I108" s="20"/>
      <c r="J108" s="12"/>
      <c r="K108" s="12"/>
      <c r="L108" s="21"/>
      <c r="M108" s="12"/>
      <c r="N108" s="18"/>
    </row>
    <row r="109" customFormat="false" ht="24.95" hidden="false" customHeight="true" outlineLevel="0" collapsed="false">
      <c r="A109" s="13"/>
      <c r="B109" s="12"/>
      <c r="C109" s="12"/>
      <c r="D109" s="12"/>
      <c r="E109" s="12"/>
      <c r="F109" s="12"/>
      <c r="G109" s="12"/>
      <c r="H109" s="12"/>
      <c r="I109" s="20"/>
      <c r="J109" s="12"/>
      <c r="K109" s="12"/>
      <c r="L109" s="21"/>
      <c r="M109" s="12"/>
      <c r="N109" s="18"/>
    </row>
    <row r="110" customFormat="false" ht="24.95" hidden="false" customHeight="true" outlineLevel="0" collapsed="false">
      <c r="A110" s="13"/>
      <c r="B110" s="12"/>
      <c r="C110" s="12"/>
      <c r="D110" s="12"/>
      <c r="E110" s="12"/>
      <c r="F110" s="12"/>
      <c r="G110" s="12"/>
      <c r="H110" s="12"/>
      <c r="I110" s="20"/>
      <c r="J110" s="12"/>
      <c r="K110" s="12"/>
      <c r="L110" s="21"/>
      <c r="M110" s="12"/>
      <c r="N110" s="18"/>
    </row>
    <row r="111" customFormat="false" ht="24.95" hidden="false" customHeight="true" outlineLevel="0" collapsed="false">
      <c r="A111" s="13"/>
      <c r="B111" s="12"/>
      <c r="C111" s="12"/>
      <c r="D111" s="12"/>
      <c r="E111" s="12"/>
      <c r="F111" s="12"/>
      <c r="G111" s="12"/>
      <c r="H111" s="12"/>
      <c r="I111" s="20"/>
      <c r="J111" s="12"/>
      <c r="K111" s="12"/>
      <c r="L111" s="21"/>
      <c r="M111" s="12"/>
      <c r="N111" s="18"/>
    </row>
    <row r="112" customFormat="false" ht="24.95" hidden="false" customHeight="true" outlineLevel="0" collapsed="false">
      <c r="A112" s="13"/>
      <c r="B112" s="12"/>
      <c r="C112" s="12"/>
      <c r="D112" s="12"/>
      <c r="E112" s="12"/>
      <c r="F112" s="12"/>
      <c r="G112" s="12"/>
      <c r="H112" s="12"/>
      <c r="I112" s="20"/>
      <c r="J112" s="12"/>
      <c r="K112" s="12"/>
      <c r="L112" s="21"/>
      <c r="M112" s="12"/>
      <c r="N112" s="18"/>
    </row>
    <row r="113" customFormat="false" ht="24.95" hidden="false" customHeight="true" outlineLevel="0" collapsed="false">
      <c r="A113" s="13"/>
      <c r="B113" s="12"/>
      <c r="C113" s="12"/>
      <c r="D113" s="12"/>
      <c r="E113" s="12"/>
      <c r="F113" s="12"/>
      <c r="G113" s="12"/>
      <c r="H113" s="12"/>
      <c r="I113" s="20"/>
      <c r="J113" s="12"/>
      <c r="K113" s="12"/>
      <c r="L113" s="21"/>
      <c r="M113" s="12"/>
      <c r="N113" s="18"/>
    </row>
    <row r="114" customFormat="false" ht="24.95" hidden="false" customHeight="true" outlineLevel="0" collapsed="false">
      <c r="A114" s="13"/>
      <c r="B114" s="12"/>
      <c r="C114" s="12"/>
      <c r="D114" s="12"/>
      <c r="E114" s="12"/>
      <c r="F114" s="12"/>
      <c r="G114" s="12"/>
      <c r="H114" s="12"/>
      <c r="I114" s="20"/>
      <c r="J114" s="12"/>
      <c r="K114" s="12"/>
      <c r="L114" s="21"/>
      <c r="M114" s="12"/>
      <c r="N114" s="18"/>
    </row>
    <row r="115" customFormat="false" ht="24.95" hidden="false" customHeight="true" outlineLevel="0" collapsed="false">
      <c r="A115" s="13"/>
      <c r="B115" s="12"/>
      <c r="C115" s="12"/>
      <c r="D115" s="12"/>
      <c r="E115" s="12"/>
      <c r="F115" s="12"/>
      <c r="G115" s="12"/>
      <c r="H115" s="12"/>
      <c r="I115" s="20"/>
      <c r="J115" s="12"/>
      <c r="K115" s="12"/>
      <c r="L115" s="21"/>
      <c r="M115" s="12"/>
      <c r="N115" s="18"/>
    </row>
    <row r="116" customFormat="false" ht="24.95" hidden="false" customHeight="true" outlineLevel="0" collapsed="false">
      <c r="A116" s="13"/>
      <c r="B116" s="12"/>
      <c r="C116" s="12"/>
      <c r="D116" s="12"/>
      <c r="E116" s="12"/>
      <c r="F116" s="12"/>
      <c r="G116" s="12"/>
      <c r="H116" s="12"/>
      <c r="I116" s="20"/>
      <c r="J116" s="12"/>
      <c r="K116" s="12"/>
      <c r="L116" s="21"/>
      <c r="M116" s="12"/>
      <c r="N116" s="18"/>
    </row>
    <row r="117" customFormat="false" ht="24.95" hidden="false" customHeight="true" outlineLevel="0" collapsed="false">
      <c r="A117" s="13"/>
      <c r="B117" s="12"/>
      <c r="C117" s="12"/>
      <c r="D117" s="12"/>
      <c r="E117" s="12"/>
      <c r="F117" s="12"/>
      <c r="G117" s="12"/>
      <c r="H117" s="12"/>
      <c r="I117" s="20"/>
      <c r="J117" s="12"/>
      <c r="K117" s="12"/>
      <c r="L117" s="21"/>
      <c r="M117" s="12"/>
      <c r="N117" s="18"/>
    </row>
    <row r="118" customFormat="false" ht="24.95" hidden="false" customHeight="true" outlineLevel="0" collapsed="false">
      <c r="A118" s="13"/>
      <c r="B118" s="12"/>
      <c r="C118" s="12"/>
      <c r="D118" s="12"/>
      <c r="E118" s="12"/>
      <c r="F118" s="12"/>
      <c r="G118" s="12"/>
      <c r="H118" s="12"/>
      <c r="I118" s="20"/>
      <c r="J118" s="12"/>
      <c r="K118" s="12"/>
      <c r="L118" s="21"/>
      <c r="M118" s="12"/>
      <c r="N118" s="18"/>
    </row>
    <row r="119" customFormat="false" ht="24.95" hidden="false" customHeight="true" outlineLevel="0" collapsed="false">
      <c r="A119" s="13"/>
      <c r="B119" s="12"/>
      <c r="C119" s="12"/>
      <c r="D119" s="12"/>
      <c r="E119" s="12"/>
      <c r="F119" s="12"/>
      <c r="G119" s="12"/>
      <c r="H119" s="12"/>
      <c r="I119" s="20"/>
      <c r="J119" s="12"/>
      <c r="K119" s="12"/>
      <c r="L119" s="21"/>
      <c r="M119" s="12"/>
      <c r="N119" s="18"/>
    </row>
    <row r="120" customFormat="false" ht="24.95" hidden="false" customHeight="true" outlineLevel="0" collapsed="false">
      <c r="A120" s="13"/>
      <c r="B120" s="12"/>
      <c r="C120" s="12"/>
      <c r="D120" s="12"/>
      <c r="E120" s="12"/>
      <c r="F120" s="12"/>
      <c r="G120" s="12"/>
      <c r="H120" s="12"/>
      <c r="I120" s="20"/>
      <c r="J120" s="12"/>
      <c r="K120" s="12"/>
      <c r="L120" s="21"/>
      <c r="M120" s="12"/>
      <c r="N120" s="18"/>
    </row>
    <row r="121" customFormat="false" ht="24.95" hidden="false" customHeight="true" outlineLevel="0" collapsed="false">
      <c r="A121" s="13"/>
      <c r="B121" s="12"/>
      <c r="C121" s="12"/>
      <c r="D121" s="12"/>
      <c r="E121" s="12"/>
      <c r="F121" s="12"/>
      <c r="G121" s="12"/>
      <c r="H121" s="12"/>
      <c r="I121" s="20"/>
      <c r="J121" s="12"/>
      <c r="K121" s="12"/>
      <c r="L121" s="21"/>
      <c r="M121" s="12"/>
      <c r="N121" s="18"/>
    </row>
    <row r="122" customFormat="false" ht="24.95" hidden="false" customHeight="true" outlineLevel="0" collapsed="false">
      <c r="A122" s="13"/>
      <c r="B122" s="12"/>
      <c r="C122" s="12"/>
      <c r="D122" s="12"/>
      <c r="E122" s="12"/>
      <c r="F122" s="12"/>
      <c r="G122" s="12"/>
      <c r="H122" s="12"/>
      <c r="I122" s="20"/>
      <c r="J122" s="12"/>
      <c r="K122" s="12"/>
      <c r="L122" s="21"/>
      <c r="M122" s="12"/>
      <c r="N122" s="18"/>
    </row>
    <row r="123" customFormat="false" ht="24.95" hidden="false" customHeight="true" outlineLevel="0" collapsed="false">
      <c r="A123" s="13"/>
      <c r="B123" s="12"/>
      <c r="C123" s="12"/>
      <c r="D123" s="12"/>
      <c r="E123" s="12"/>
      <c r="F123" s="12"/>
      <c r="G123" s="12"/>
      <c r="H123" s="12"/>
      <c r="I123" s="20"/>
      <c r="J123" s="12"/>
      <c r="K123" s="12"/>
      <c r="L123" s="21"/>
      <c r="M123" s="12"/>
      <c r="N123" s="18"/>
    </row>
    <row r="124" customFormat="false" ht="24.95" hidden="false" customHeight="true" outlineLevel="0" collapsed="false">
      <c r="A124" s="13"/>
      <c r="B124" s="12"/>
      <c r="C124" s="12"/>
      <c r="D124" s="12"/>
      <c r="E124" s="12"/>
      <c r="F124" s="12"/>
      <c r="G124" s="12"/>
      <c r="H124" s="12"/>
      <c r="I124" s="20"/>
      <c r="J124" s="12"/>
      <c r="K124" s="12"/>
      <c r="L124" s="21"/>
      <c r="M124" s="12"/>
      <c r="N124" s="18"/>
    </row>
    <row r="125" customFormat="false" ht="24.95" hidden="false" customHeight="true" outlineLevel="0" collapsed="false">
      <c r="A125" s="13"/>
      <c r="B125" s="12"/>
      <c r="C125" s="12"/>
      <c r="D125" s="12"/>
      <c r="E125" s="12"/>
      <c r="F125" s="12"/>
      <c r="G125" s="12"/>
      <c r="H125" s="12"/>
      <c r="I125" s="20"/>
      <c r="J125" s="12"/>
      <c r="K125" s="12"/>
      <c r="L125" s="21"/>
      <c r="M125" s="12"/>
      <c r="N125" s="18"/>
    </row>
    <row r="126" customFormat="false" ht="24.95" hidden="false" customHeight="true" outlineLevel="0" collapsed="false">
      <c r="A126" s="13"/>
      <c r="B126" s="12"/>
      <c r="C126" s="12"/>
      <c r="D126" s="12"/>
      <c r="E126" s="12"/>
      <c r="F126" s="12"/>
      <c r="G126" s="12"/>
      <c r="H126" s="12"/>
      <c r="I126" s="20"/>
      <c r="J126" s="12"/>
      <c r="K126" s="12"/>
      <c r="L126" s="21"/>
      <c r="M126" s="12"/>
      <c r="N126" s="18"/>
    </row>
    <row r="127" customFormat="false" ht="24.95" hidden="false" customHeight="true" outlineLevel="0" collapsed="false">
      <c r="A127" s="13"/>
      <c r="B127" s="12"/>
      <c r="C127" s="12"/>
      <c r="D127" s="12"/>
      <c r="E127" s="12"/>
      <c r="F127" s="12"/>
      <c r="G127" s="12"/>
      <c r="H127" s="12"/>
      <c r="I127" s="20"/>
      <c r="J127" s="12"/>
      <c r="K127" s="12"/>
      <c r="L127" s="21"/>
      <c r="M127" s="12"/>
      <c r="N127" s="18"/>
    </row>
    <row r="128" customFormat="false" ht="24.95" hidden="false" customHeight="true" outlineLevel="0" collapsed="false">
      <c r="A128" s="13"/>
      <c r="B128" s="12"/>
      <c r="C128" s="12"/>
      <c r="D128" s="12"/>
      <c r="E128" s="12"/>
      <c r="F128" s="12"/>
      <c r="G128" s="12"/>
      <c r="H128" s="12"/>
      <c r="I128" s="20"/>
      <c r="J128" s="12"/>
      <c r="K128" s="12"/>
      <c r="L128" s="21"/>
      <c r="M128" s="12"/>
      <c r="N128" s="18"/>
    </row>
    <row r="129" customFormat="false" ht="24.95" hidden="false" customHeight="true" outlineLevel="0" collapsed="false">
      <c r="A129" s="13"/>
      <c r="B129" s="12"/>
      <c r="C129" s="12"/>
      <c r="D129" s="12"/>
      <c r="E129" s="12"/>
      <c r="F129" s="12"/>
      <c r="G129" s="12"/>
      <c r="H129" s="12"/>
      <c r="I129" s="20"/>
      <c r="J129" s="12"/>
      <c r="K129" s="12"/>
      <c r="L129" s="21"/>
      <c r="M129" s="12"/>
      <c r="N129" s="18"/>
    </row>
    <row r="130" customFormat="false" ht="24.95" hidden="false" customHeight="true" outlineLevel="0" collapsed="false">
      <c r="A130" s="13"/>
      <c r="B130" s="12"/>
      <c r="C130" s="12"/>
      <c r="D130" s="12"/>
      <c r="E130" s="12"/>
      <c r="F130" s="12"/>
      <c r="G130" s="12"/>
      <c r="H130" s="12"/>
      <c r="I130" s="20"/>
      <c r="J130" s="12"/>
      <c r="K130" s="12"/>
      <c r="L130" s="21"/>
      <c r="M130" s="12"/>
      <c r="N130" s="18"/>
    </row>
    <row r="131" customFormat="false" ht="24.95" hidden="false" customHeight="true" outlineLevel="0" collapsed="false">
      <c r="A131" s="13"/>
      <c r="B131" s="12"/>
      <c r="C131" s="12"/>
      <c r="D131" s="12"/>
      <c r="E131" s="12"/>
      <c r="F131" s="12"/>
      <c r="G131" s="12"/>
      <c r="H131" s="12"/>
      <c r="I131" s="20"/>
      <c r="J131" s="12"/>
      <c r="K131" s="12"/>
      <c r="L131" s="21"/>
      <c r="M131" s="12"/>
      <c r="N131" s="18"/>
    </row>
    <row r="132" customFormat="false" ht="24.95" hidden="false" customHeight="true" outlineLevel="0" collapsed="false">
      <c r="A132" s="13"/>
      <c r="B132" s="12"/>
      <c r="C132" s="12"/>
      <c r="D132" s="12"/>
      <c r="E132" s="12"/>
      <c r="F132" s="12"/>
      <c r="G132" s="12"/>
      <c r="H132" s="12"/>
      <c r="I132" s="20"/>
      <c r="J132" s="12"/>
      <c r="K132" s="12"/>
      <c r="L132" s="21"/>
      <c r="M132" s="12"/>
      <c r="N132" s="18"/>
    </row>
    <row r="133" customFormat="false" ht="24.95" hidden="false" customHeight="true" outlineLevel="0" collapsed="false">
      <c r="A133" s="13"/>
      <c r="B133" s="12"/>
      <c r="C133" s="12"/>
      <c r="D133" s="12"/>
      <c r="E133" s="12"/>
      <c r="F133" s="12"/>
      <c r="G133" s="12"/>
      <c r="H133" s="12"/>
      <c r="I133" s="20"/>
      <c r="J133" s="12"/>
      <c r="K133" s="12"/>
      <c r="L133" s="21"/>
      <c r="M133" s="12"/>
      <c r="N133" s="18"/>
    </row>
    <row r="134" customFormat="false" ht="24.95" hidden="false" customHeight="true" outlineLevel="0" collapsed="false">
      <c r="A134" s="13"/>
      <c r="B134" s="12"/>
      <c r="C134" s="12"/>
      <c r="D134" s="12"/>
      <c r="E134" s="12"/>
      <c r="F134" s="12"/>
      <c r="G134" s="12"/>
      <c r="H134" s="12"/>
      <c r="I134" s="20"/>
      <c r="J134" s="12"/>
      <c r="K134" s="12"/>
      <c r="L134" s="21"/>
      <c r="M134" s="12"/>
      <c r="N134" s="18"/>
    </row>
    <row r="135" customFormat="false" ht="24.95" hidden="false" customHeight="true" outlineLevel="0" collapsed="false">
      <c r="A135" s="13"/>
      <c r="B135" s="12"/>
      <c r="C135" s="12"/>
      <c r="D135" s="12"/>
      <c r="E135" s="12"/>
      <c r="F135" s="12"/>
      <c r="G135" s="12"/>
      <c r="H135" s="12"/>
      <c r="I135" s="20"/>
      <c r="J135" s="12"/>
      <c r="K135" s="12"/>
      <c r="L135" s="21"/>
      <c r="M135" s="12"/>
      <c r="N135" s="18"/>
    </row>
    <row r="136" customFormat="false" ht="24.95" hidden="false" customHeight="true" outlineLevel="0" collapsed="false">
      <c r="A136" s="13"/>
      <c r="B136" s="12"/>
      <c r="C136" s="12"/>
      <c r="D136" s="12"/>
      <c r="E136" s="12"/>
      <c r="F136" s="12"/>
      <c r="G136" s="12"/>
      <c r="H136" s="12"/>
      <c r="I136" s="20"/>
      <c r="J136" s="12"/>
      <c r="K136" s="12"/>
      <c r="L136" s="21"/>
      <c r="M136" s="12"/>
      <c r="N136" s="18"/>
    </row>
    <row r="137" customFormat="false" ht="24.95" hidden="false" customHeight="true" outlineLevel="0" collapsed="false">
      <c r="A137" s="13"/>
      <c r="B137" s="12"/>
      <c r="C137" s="12"/>
      <c r="D137" s="12"/>
      <c r="E137" s="12"/>
      <c r="F137" s="12"/>
      <c r="G137" s="12"/>
      <c r="H137" s="12"/>
      <c r="I137" s="20"/>
      <c r="J137" s="12"/>
      <c r="K137" s="12"/>
      <c r="L137" s="21"/>
      <c r="M137" s="12"/>
      <c r="N137" s="18"/>
    </row>
    <row r="138" customFormat="false" ht="24.95" hidden="false" customHeight="true" outlineLevel="0" collapsed="false">
      <c r="A138" s="13"/>
      <c r="B138" s="12"/>
      <c r="C138" s="12"/>
      <c r="D138" s="12"/>
      <c r="E138" s="12"/>
      <c r="F138" s="12"/>
      <c r="G138" s="12"/>
      <c r="H138" s="12"/>
      <c r="I138" s="20"/>
      <c r="J138" s="12"/>
      <c r="K138" s="12"/>
      <c r="L138" s="21"/>
      <c r="M138" s="12"/>
      <c r="N138" s="18"/>
    </row>
    <row r="139" customFormat="false" ht="24.95" hidden="false" customHeight="true" outlineLevel="0" collapsed="false">
      <c r="A139" s="13"/>
      <c r="B139" s="12"/>
      <c r="C139" s="12"/>
      <c r="D139" s="12"/>
      <c r="E139" s="12"/>
      <c r="F139" s="12"/>
      <c r="G139" s="12"/>
      <c r="H139" s="12"/>
      <c r="I139" s="20"/>
      <c r="J139" s="12"/>
      <c r="K139" s="12"/>
      <c r="L139" s="21"/>
      <c r="M139" s="12"/>
      <c r="N139" s="18"/>
    </row>
    <row r="140" customFormat="false" ht="24.95" hidden="false" customHeight="true" outlineLevel="0" collapsed="false">
      <c r="A140" s="13"/>
      <c r="B140" s="12"/>
      <c r="C140" s="12"/>
      <c r="D140" s="12"/>
      <c r="E140" s="12"/>
      <c r="F140" s="12"/>
      <c r="G140" s="12"/>
      <c r="H140" s="12"/>
      <c r="I140" s="20"/>
      <c r="J140" s="12"/>
      <c r="K140" s="12"/>
      <c r="L140" s="21"/>
      <c r="M140" s="12"/>
      <c r="N140" s="18"/>
    </row>
    <row r="141" customFormat="false" ht="24.95" hidden="false" customHeight="true" outlineLevel="0" collapsed="false">
      <c r="A141" s="13"/>
      <c r="B141" s="12"/>
      <c r="C141" s="12"/>
      <c r="D141" s="12"/>
      <c r="E141" s="12"/>
      <c r="F141" s="12"/>
      <c r="G141" s="12"/>
      <c r="H141" s="12"/>
      <c r="I141" s="20"/>
      <c r="J141" s="12"/>
      <c r="K141" s="12"/>
      <c r="L141" s="21"/>
      <c r="M141" s="12"/>
      <c r="N141" s="18"/>
    </row>
    <row r="142" customFormat="false" ht="24.95" hidden="false" customHeight="true" outlineLevel="0" collapsed="false">
      <c r="A142" s="13"/>
      <c r="B142" s="12"/>
      <c r="C142" s="12"/>
      <c r="D142" s="12"/>
      <c r="E142" s="12"/>
      <c r="F142" s="12"/>
      <c r="G142" s="12"/>
      <c r="H142" s="12"/>
      <c r="I142" s="20"/>
      <c r="J142" s="12"/>
      <c r="K142" s="12"/>
      <c r="L142" s="21"/>
      <c r="M142" s="12"/>
      <c r="N142" s="18"/>
    </row>
    <row r="143" customFormat="false" ht="24.95" hidden="false" customHeight="true" outlineLevel="0" collapsed="false">
      <c r="A143" s="13"/>
      <c r="B143" s="12"/>
      <c r="C143" s="12"/>
      <c r="D143" s="12"/>
      <c r="E143" s="12"/>
      <c r="F143" s="12"/>
      <c r="G143" s="12"/>
      <c r="H143" s="12"/>
      <c r="I143" s="20"/>
      <c r="J143" s="12"/>
      <c r="K143" s="12"/>
      <c r="L143" s="21"/>
      <c r="M143" s="12"/>
      <c r="N143" s="18"/>
    </row>
    <row r="144" customFormat="false" ht="24.95" hidden="false" customHeight="true" outlineLevel="0" collapsed="false">
      <c r="A144" s="13"/>
      <c r="B144" s="12"/>
      <c r="C144" s="12"/>
      <c r="D144" s="12"/>
      <c r="E144" s="12"/>
      <c r="F144" s="12"/>
      <c r="G144" s="12"/>
      <c r="H144" s="12"/>
      <c r="I144" s="20"/>
      <c r="J144" s="12"/>
      <c r="K144" s="12"/>
      <c r="L144" s="21"/>
      <c r="M144" s="12"/>
      <c r="N144" s="18"/>
    </row>
    <row r="145" customFormat="false" ht="24.95" hidden="false" customHeight="true" outlineLevel="0" collapsed="false">
      <c r="A145" s="13"/>
      <c r="B145" s="12"/>
      <c r="C145" s="12"/>
      <c r="D145" s="12"/>
      <c r="E145" s="12"/>
      <c r="F145" s="12"/>
      <c r="G145" s="12"/>
      <c r="H145" s="12"/>
      <c r="I145" s="20"/>
      <c r="J145" s="12"/>
      <c r="K145" s="12"/>
      <c r="L145" s="21"/>
      <c r="M145" s="12"/>
      <c r="N145" s="18"/>
    </row>
    <row r="146" customFormat="false" ht="24.95" hidden="false" customHeight="true" outlineLevel="0" collapsed="false">
      <c r="A146" s="13" t="n">
        <v>41783</v>
      </c>
      <c r="B146" s="12" t="s">
        <v>82</v>
      </c>
      <c r="C146" s="12" t="s">
        <v>44</v>
      </c>
      <c r="D146" s="12" t="s">
        <v>83</v>
      </c>
      <c r="E146" s="12" t="n">
        <v>329</v>
      </c>
      <c r="F146" s="12" t="s">
        <v>50</v>
      </c>
      <c r="G146" s="12" t="n">
        <v>7360</v>
      </c>
      <c r="H146" s="12" t="n">
        <v>7490</v>
      </c>
      <c r="I146" s="20" t="n">
        <f aca="false">(H146-G146)/G146</f>
        <v>0.0176630434782609</v>
      </c>
      <c r="J146" s="12"/>
      <c r="K146" s="12"/>
      <c r="L146" s="21"/>
      <c r="M146" s="12"/>
      <c r="N146" s="18"/>
    </row>
    <row r="147" customFormat="false" ht="24.95" hidden="false" customHeight="true" outlineLevel="0" collapsed="false">
      <c r="A147" s="13" t="n">
        <v>41783</v>
      </c>
      <c r="B147" s="12" t="s">
        <v>47</v>
      </c>
      <c r="C147" s="12"/>
      <c r="D147" s="12"/>
      <c r="E147" s="12"/>
      <c r="F147" s="12"/>
      <c r="G147" s="12"/>
      <c r="H147" s="12"/>
      <c r="I147" s="20" t="e">
        <f aca="false">(H147-G147)/G147</f>
        <v>#DIV/0!</v>
      </c>
      <c r="J147" s="12"/>
      <c r="K147" s="12"/>
      <c r="L147" s="21"/>
      <c r="M147" s="12"/>
      <c r="N147" s="18"/>
    </row>
    <row r="148" customFormat="false" ht="24.95" hidden="false" customHeight="true" outlineLevel="0" collapsed="false">
      <c r="A148" s="13"/>
      <c r="B148" s="12"/>
      <c r="C148" s="12"/>
      <c r="D148" s="12"/>
      <c r="E148" s="12"/>
      <c r="F148" s="12"/>
      <c r="G148" s="12"/>
      <c r="H148" s="12"/>
      <c r="I148" s="20" t="e">
        <f aca="false">(H148-G148)/G148</f>
        <v>#DIV/0!</v>
      </c>
      <c r="J148" s="12"/>
      <c r="K148" s="12"/>
      <c r="L148" s="21"/>
      <c r="M148" s="12"/>
      <c r="N148" s="18"/>
    </row>
    <row r="149" customFormat="false" ht="24.95" hidden="false" customHeight="true" outlineLevel="0" collapsed="false">
      <c r="A149" s="13"/>
      <c r="B149" s="12"/>
      <c r="C149" s="12"/>
      <c r="D149" s="12"/>
      <c r="E149" s="12"/>
      <c r="F149" s="12"/>
      <c r="G149" s="12"/>
      <c r="H149" s="12"/>
      <c r="I149" s="20" t="e">
        <f aca="false">(H149-G149)/G149</f>
        <v>#DIV/0!</v>
      </c>
      <c r="J149" s="12"/>
      <c r="K149" s="12"/>
      <c r="L149" s="21"/>
      <c r="M149" s="12"/>
      <c r="N149" s="18"/>
    </row>
    <row r="150" customFormat="false" ht="24.95" hidden="false" customHeight="true" outlineLevel="0" collapsed="false">
      <c r="A150" s="13"/>
      <c r="B150" s="12"/>
      <c r="C150" s="12"/>
      <c r="D150" s="12"/>
      <c r="E150" s="12"/>
      <c r="F150" s="12"/>
      <c r="G150" s="12"/>
      <c r="H150" s="12"/>
      <c r="I150" s="20" t="e">
        <f aca="false">(H150-G150)/G150</f>
        <v>#DIV/0!</v>
      </c>
      <c r="J150" s="12"/>
      <c r="K150" s="12"/>
      <c r="L150" s="21"/>
      <c r="M150" s="12"/>
      <c r="N150" s="18"/>
    </row>
    <row r="151" customFormat="false" ht="24.95" hidden="false" customHeight="true" outlineLevel="0" collapsed="false">
      <c r="A151" s="13"/>
      <c r="B151" s="12"/>
      <c r="C151" s="12"/>
      <c r="D151" s="12"/>
      <c r="E151" s="12"/>
      <c r="F151" s="12"/>
      <c r="G151" s="12"/>
      <c r="H151" s="12"/>
      <c r="I151" s="20" t="e">
        <f aca="false">(H151-G151)/G151</f>
        <v>#DIV/0!</v>
      </c>
      <c r="J151" s="12"/>
      <c r="K151" s="12"/>
      <c r="L151" s="21"/>
      <c r="M151" s="12"/>
      <c r="N151" s="18"/>
    </row>
    <row r="152" customFormat="false" ht="24.95" hidden="false" customHeight="true" outlineLevel="0" collapsed="false">
      <c r="A152" s="13"/>
      <c r="B152" s="12"/>
      <c r="C152" s="12"/>
      <c r="D152" s="12"/>
      <c r="E152" s="12"/>
      <c r="F152" s="12"/>
      <c r="G152" s="12"/>
      <c r="H152" s="12"/>
      <c r="I152" s="20" t="e">
        <f aca="false">(H152-G152)/G152</f>
        <v>#DIV/0!</v>
      </c>
      <c r="J152" s="12"/>
      <c r="K152" s="12"/>
      <c r="L152" s="21"/>
      <c r="M152" s="12"/>
      <c r="N152" s="18"/>
    </row>
    <row r="153" customFormat="false" ht="24.95" hidden="false" customHeight="true" outlineLevel="0" collapsed="false">
      <c r="A153" s="13"/>
      <c r="B153" s="12"/>
      <c r="C153" s="12"/>
      <c r="D153" s="12"/>
      <c r="E153" s="12"/>
      <c r="F153" s="12"/>
      <c r="G153" s="12"/>
      <c r="H153" s="12"/>
      <c r="I153" s="20" t="e">
        <f aca="false">(H153-G153)/G153</f>
        <v>#DIV/0!</v>
      </c>
      <c r="J153" s="12"/>
      <c r="K153" s="12"/>
      <c r="L153" s="21"/>
      <c r="M153" s="12"/>
      <c r="N153" s="18"/>
    </row>
    <row r="154" customFormat="false" ht="15" hidden="false" customHeight="true" outlineLevel="0" collapsed="false">
      <c r="A154" s="23" t="s">
        <v>102</v>
      </c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</row>
  </sheetData>
  <autoFilter ref="A3:F154"/>
  <mergeCells count="3">
    <mergeCell ref="A1:L1"/>
    <mergeCell ref="M2:N2"/>
    <mergeCell ref="A154:N154"/>
  </mergeCells>
  <printOptions headings="false" gridLines="false" gridLinesSet="true" horizontalCentered="false" verticalCentered="false"/>
  <pageMargins left="0.39375" right="0.196527777777778" top="0.39375" bottom="0.39375" header="0.511805555555555" footer="0.511805555555555"/>
  <pageSetup paperSize="1" scale="7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156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E4" activeCellId="0" sqref="E4"/>
    </sheetView>
  </sheetViews>
  <sheetFormatPr defaultColWidth="8.54296875" defaultRowHeight="15.75" zeroHeight="false" outlineLevelRow="0" outlineLevelCol="0"/>
  <cols>
    <col collapsed="false" customWidth="true" hidden="false" outlineLevel="0" max="1" min="1" style="0" width="27.57"/>
    <col collapsed="false" customWidth="true" hidden="false" outlineLevel="0" max="2" min="2" style="320" width="15.28"/>
    <col collapsed="false" customWidth="true" hidden="false" outlineLevel="0" max="3" min="3" style="321" width="45.71"/>
    <col collapsed="false" customWidth="true" hidden="true" outlineLevel="0" max="4" min="4" style="322" width="20.28"/>
    <col collapsed="false" customWidth="true" hidden="false" outlineLevel="0" max="5" min="5" style="322" width="15.43"/>
    <col collapsed="false" customWidth="true" hidden="false" outlineLevel="0" max="6" min="6" style="321" width="10.57"/>
    <col collapsed="false" customWidth="true" hidden="false" outlineLevel="0" max="7" min="7" style="321" width="3.43"/>
    <col collapsed="false" customWidth="true" hidden="false" outlineLevel="0" max="8" min="8" style="321" width="16.85"/>
    <col collapsed="false" customWidth="true" hidden="false" outlineLevel="0" max="9" min="9" style="321" width="8.7"/>
    <col collapsed="false" customWidth="true" hidden="false" outlineLevel="0" max="10" min="10" style="321" width="26.3"/>
    <col collapsed="false" customWidth="true" hidden="true" outlineLevel="0" max="11" min="11" style="322" width="19.14"/>
    <col collapsed="false" customWidth="true" hidden="false" outlineLevel="0" max="12" min="12" style="322" width="17.43"/>
    <col collapsed="false" customWidth="true" hidden="false" outlineLevel="0" max="13" min="13" style="322" width="17.28"/>
    <col collapsed="false" customWidth="true" hidden="false" outlineLevel="0" max="14" min="14" style="323" width="20.14"/>
    <col collapsed="false" customWidth="true" hidden="false" outlineLevel="0" max="15" min="15" style="324" width="13.85"/>
    <col collapsed="false" customWidth="true" hidden="false" outlineLevel="0" max="16" min="16" style="1" width="21.71"/>
    <col collapsed="false" customWidth="true" hidden="false" outlineLevel="0" max="17" min="17" style="0" width="13.43"/>
    <col collapsed="false" customWidth="true" hidden="false" outlineLevel="0" max="18" min="18" style="0" width="10.28"/>
    <col collapsed="false" customWidth="true" hidden="false" outlineLevel="0" max="19" min="19" style="0" width="11.57"/>
    <col collapsed="false" customWidth="true" hidden="false" outlineLevel="0" max="20" min="20" style="0" width="11"/>
    <col collapsed="false" customWidth="true" hidden="false" outlineLevel="0" max="24" min="21" style="0" width="11.43"/>
    <col collapsed="false" customWidth="true" hidden="false" outlineLevel="0" max="26" min="26" style="0" width="11"/>
    <col collapsed="false" customWidth="true" hidden="false" outlineLevel="0" max="27" min="27" style="0" width="10.14"/>
    <col collapsed="false" customWidth="true" hidden="false" outlineLevel="0" max="30" min="29" style="0" width="11.43"/>
    <col collapsed="false" customWidth="true" hidden="false" outlineLevel="0" max="31" min="31" style="0" width="12.85"/>
    <col collapsed="false" customWidth="true" hidden="false" outlineLevel="0" max="32" min="32" style="0" width="13.14"/>
  </cols>
  <sheetData>
    <row r="1" customFormat="false" ht="15.75" hidden="false" customHeight="false" outlineLevel="0" collapsed="false">
      <c r="A1" s="235"/>
      <c r="B1" s="325" t="s">
        <v>545</v>
      </c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6"/>
      <c r="N1" s="327"/>
      <c r="O1" s="328"/>
      <c r="P1" s="329"/>
      <c r="Q1" s="330"/>
      <c r="R1" s="330"/>
    </row>
    <row r="2" customFormat="false" ht="15.75" hidden="false" customHeight="false" outlineLevel="0" collapsed="false">
      <c r="B2" s="331" t="s">
        <v>267</v>
      </c>
      <c r="C2" s="332" t="s">
        <v>546</v>
      </c>
      <c r="D2" s="333" t="s">
        <v>547</v>
      </c>
      <c r="E2" s="333" t="s">
        <v>548</v>
      </c>
      <c r="F2" s="334" t="s">
        <v>549</v>
      </c>
      <c r="G2" s="334"/>
      <c r="H2" s="335" t="s">
        <v>550</v>
      </c>
      <c r="I2" s="334" t="s">
        <v>551</v>
      </c>
      <c r="J2" s="334" t="s">
        <v>552</v>
      </c>
      <c r="K2" s="334" t="s">
        <v>429</v>
      </c>
      <c r="L2" s="336" t="s">
        <v>553</v>
      </c>
      <c r="M2" s="328"/>
      <c r="N2" s="329"/>
      <c r="O2" s="330"/>
      <c r="P2" s="330"/>
    </row>
    <row r="3" customFormat="false" ht="15.75" hidden="false" customHeight="false" outlineLevel="0" collapsed="false">
      <c r="B3" s="337" t="n">
        <v>44228</v>
      </c>
      <c r="C3" s="338" t="e">
        <f aca="false">DEPOSITO!AA2</f>
        <v>#NAME?</v>
      </c>
      <c r="D3" s="339" t="n">
        <v>837.16</v>
      </c>
      <c r="E3" s="340" t="n">
        <v>0</v>
      </c>
      <c r="F3" s="341"/>
      <c r="G3" s="341"/>
      <c r="H3" s="342"/>
      <c r="I3" s="343"/>
      <c r="J3" s="340" t="n">
        <f aca="false">(F3+I3)*1.35</f>
        <v>0</v>
      </c>
      <c r="K3" s="344" t="n">
        <f aca="false">D3+E3-J3</f>
        <v>837.16</v>
      </c>
      <c r="L3" s="345" t="e">
        <f aca="false">C3/J3</f>
        <v>#NAME?</v>
      </c>
      <c r="M3" s="328"/>
      <c r="N3" s="346" t="n">
        <v>2500</v>
      </c>
      <c r="O3" s="347" t="s">
        <v>554</v>
      </c>
      <c r="P3" s="347"/>
    </row>
    <row r="4" customFormat="false" ht="19.5" hidden="false" customHeight="true" outlineLevel="0" collapsed="false">
      <c r="B4" s="337" t="n">
        <v>44229</v>
      </c>
      <c r="C4" s="338" t="e">
        <f aca="false">DEPOSITO!AA3</f>
        <v>#NAME?</v>
      </c>
      <c r="D4" s="348" t="n">
        <f aca="false">K3</f>
        <v>837.16</v>
      </c>
      <c r="E4" s="340"/>
      <c r="F4" s="341"/>
      <c r="G4" s="341"/>
      <c r="H4" s="342"/>
      <c r="I4" s="343"/>
      <c r="J4" s="340" t="n">
        <f aca="false">(F4+I4)*1.35</f>
        <v>0</v>
      </c>
      <c r="K4" s="344" t="n">
        <f aca="false">D4+E4-J4</f>
        <v>837.16</v>
      </c>
      <c r="L4" s="345" t="e">
        <f aca="false">C4/J4</f>
        <v>#NAME?</v>
      </c>
      <c r="M4" s="349"/>
      <c r="N4" s="350" t="n">
        <v>2499</v>
      </c>
      <c r="O4" s="347" t="s">
        <v>555</v>
      </c>
      <c r="P4" s="347"/>
    </row>
    <row r="5" customFormat="false" ht="20.25" hidden="false" customHeight="true" outlineLevel="0" collapsed="false">
      <c r="B5" s="337" t="n">
        <v>44230</v>
      </c>
      <c r="C5" s="338" t="e">
        <f aca="false">DEPOSITO!AA4</f>
        <v>#NAME?</v>
      </c>
      <c r="D5" s="348" t="n">
        <f aca="false">K4</f>
        <v>837.16</v>
      </c>
      <c r="E5" s="340"/>
      <c r="F5" s="341" t="n">
        <v>0</v>
      </c>
      <c r="G5" s="341"/>
      <c r="H5" s="342"/>
      <c r="I5" s="343" t="n">
        <v>0</v>
      </c>
      <c r="J5" s="340" t="n">
        <f aca="false">(F5+I5)*1.35</f>
        <v>0</v>
      </c>
      <c r="K5" s="344" t="n">
        <f aca="false">D5+E5-J5</f>
        <v>837.16</v>
      </c>
      <c r="L5" s="345" t="e">
        <f aca="false">C5/J5</f>
        <v>#NAME?</v>
      </c>
      <c r="M5" s="351"/>
      <c r="N5" s="352"/>
      <c r="O5" s="353"/>
      <c r="P5" s="353"/>
    </row>
    <row r="6" customFormat="false" ht="15.75" hidden="false" customHeight="false" outlineLevel="0" collapsed="false">
      <c r="B6" s="337" t="n">
        <v>44231</v>
      </c>
      <c r="C6" s="338" t="e">
        <f aca="false">DEPOSITO!AA5</f>
        <v>#NAME?</v>
      </c>
      <c r="D6" s="348" t="n">
        <f aca="false">K5</f>
        <v>837.16</v>
      </c>
      <c r="E6" s="340"/>
      <c r="F6" s="341"/>
      <c r="G6" s="341"/>
      <c r="H6" s="342"/>
      <c r="I6" s="343"/>
      <c r="J6" s="340" t="n">
        <f aca="false">(F6+I6)*1.35</f>
        <v>0</v>
      </c>
      <c r="K6" s="344" t="n">
        <f aca="false">D6+E6-J6</f>
        <v>837.16</v>
      </c>
      <c r="L6" s="345" t="e">
        <f aca="false">C6/J6</f>
        <v>#NAME?</v>
      </c>
      <c r="M6" s="351"/>
      <c r="N6" s="352"/>
      <c r="O6" s="353"/>
      <c r="P6" s="353"/>
    </row>
    <row r="7" customFormat="false" ht="15.75" hidden="false" customHeight="false" outlineLevel="0" collapsed="false">
      <c r="B7" s="337" t="n">
        <v>44232</v>
      </c>
      <c r="C7" s="338" t="e">
        <f aca="false">DEPOSITO!AA6</f>
        <v>#NAME?</v>
      </c>
      <c r="D7" s="348" t="n">
        <f aca="false">K6</f>
        <v>837.16</v>
      </c>
      <c r="E7" s="340"/>
      <c r="F7" s="341"/>
      <c r="G7" s="341"/>
      <c r="H7" s="342"/>
      <c r="I7" s="343"/>
      <c r="J7" s="340" t="n">
        <f aca="false">(F7+I7)*1.35</f>
        <v>0</v>
      </c>
      <c r="K7" s="344" t="n">
        <f aca="false">D7+E7-J7</f>
        <v>837.16</v>
      </c>
      <c r="L7" s="345" t="e">
        <f aca="false">C7/J7</f>
        <v>#NAME?</v>
      </c>
      <c r="M7" s="351"/>
      <c r="N7" s="352"/>
      <c r="O7" s="353"/>
      <c r="P7" s="353"/>
    </row>
    <row r="8" customFormat="false" ht="15.75" hidden="false" customHeight="false" outlineLevel="0" collapsed="false">
      <c r="B8" s="337" t="n">
        <v>44233</v>
      </c>
      <c r="C8" s="338" t="e">
        <f aca="false">DEPOSITO!AA7</f>
        <v>#NAME?</v>
      </c>
      <c r="D8" s="348" t="n">
        <f aca="false">K7</f>
        <v>837.16</v>
      </c>
      <c r="E8" s="340"/>
      <c r="F8" s="341"/>
      <c r="G8" s="341"/>
      <c r="H8" s="342"/>
      <c r="I8" s="343"/>
      <c r="J8" s="340" t="n">
        <f aca="false">(F8+I8)*1.35</f>
        <v>0</v>
      </c>
      <c r="K8" s="344" t="n">
        <f aca="false">D8+E8-J8</f>
        <v>837.16</v>
      </c>
      <c r="L8" s="345" t="e">
        <f aca="false">C8/J8</f>
        <v>#NAME?</v>
      </c>
      <c r="M8" s="351"/>
      <c r="N8" s="352"/>
      <c r="O8" s="353"/>
      <c r="P8" s="353"/>
    </row>
    <row r="9" customFormat="false" ht="15.75" hidden="false" customHeight="false" outlineLevel="0" collapsed="false">
      <c r="B9" s="337" t="n">
        <v>44234</v>
      </c>
      <c r="C9" s="338" t="e">
        <f aca="false">DEPOSITO!AA8</f>
        <v>#NAME?</v>
      </c>
      <c r="D9" s="348" t="n">
        <f aca="false">K8</f>
        <v>837.16</v>
      </c>
      <c r="E9" s="340"/>
      <c r="F9" s="341"/>
      <c r="G9" s="341"/>
      <c r="H9" s="342"/>
      <c r="I9" s="343"/>
      <c r="J9" s="340" t="n">
        <f aca="false">(F9+I9)*1.35</f>
        <v>0</v>
      </c>
      <c r="K9" s="344" t="n">
        <f aca="false">D9+E9-J9</f>
        <v>837.16</v>
      </c>
      <c r="L9" s="345" t="e">
        <f aca="false">C9/J9</f>
        <v>#NAME?</v>
      </c>
      <c r="M9" s="351"/>
      <c r="N9" s="353"/>
      <c r="O9" s="353"/>
      <c r="P9" s="353"/>
      <c r="Q9" s="263"/>
      <c r="R9" s="263"/>
      <c r="S9" s="263"/>
    </row>
    <row r="10" customFormat="false" ht="15.75" hidden="false" customHeight="false" outlineLevel="0" collapsed="false">
      <c r="B10" s="337" t="n">
        <v>44235</v>
      </c>
      <c r="C10" s="338" t="e">
        <f aca="false">DEPOSITO!AA9</f>
        <v>#NAME?</v>
      </c>
      <c r="D10" s="348" t="n">
        <f aca="false">K9</f>
        <v>837.16</v>
      </c>
      <c r="E10" s="340"/>
      <c r="F10" s="341"/>
      <c r="G10" s="341"/>
      <c r="H10" s="342"/>
      <c r="I10" s="343"/>
      <c r="J10" s="340" t="n">
        <f aca="false">(F10+I10)*1.35</f>
        <v>0</v>
      </c>
      <c r="K10" s="344" t="n">
        <f aca="false">D10+E10-J10</f>
        <v>837.16</v>
      </c>
      <c r="L10" s="345" t="e">
        <f aca="false">C10/J10</f>
        <v>#NAME?</v>
      </c>
      <c r="M10" s="354"/>
      <c r="N10" s="355"/>
      <c r="O10" s="356"/>
      <c r="P10" s="356"/>
    </row>
    <row r="11" customFormat="false" ht="15.75" hidden="false" customHeight="false" outlineLevel="0" collapsed="false">
      <c r="B11" s="337" t="n">
        <v>44236</v>
      </c>
      <c r="C11" s="338" t="e">
        <f aca="false">DEPOSITO!AA10</f>
        <v>#NAME?</v>
      </c>
      <c r="D11" s="348" t="n">
        <f aca="false">K10</f>
        <v>837.16</v>
      </c>
      <c r="E11" s="340"/>
      <c r="F11" s="341"/>
      <c r="G11" s="341"/>
      <c r="H11" s="342"/>
      <c r="I11" s="343"/>
      <c r="J11" s="340" t="n">
        <f aca="false">(F11+I11)*1.35</f>
        <v>0</v>
      </c>
      <c r="K11" s="344" t="n">
        <f aca="false">D11+E11-J11</f>
        <v>837.16</v>
      </c>
      <c r="L11" s="345" t="e">
        <f aca="false">C11/J11</f>
        <v>#NAME?</v>
      </c>
      <c r="M11" s="351"/>
      <c r="N11" s="355"/>
      <c r="O11" s="356"/>
      <c r="P11" s="356"/>
    </row>
    <row r="12" customFormat="false" ht="15.75" hidden="false" customHeight="false" outlineLevel="0" collapsed="false">
      <c r="B12" s="337" t="n">
        <v>44237</v>
      </c>
      <c r="C12" s="338" t="e">
        <f aca="false">DEPOSITO!AA11</f>
        <v>#NAME?</v>
      </c>
      <c r="D12" s="348" t="n">
        <f aca="false">K11</f>
        <v>837.16</v>
      </c>
      <c r="E12" s="340"/>
      <c r="F12" s="341"/>
      <c r="G12" s="341"/>
      <c r="H12" s="342"/>
      <c r="I12" s="343"/>
      <c r="J12" s="340" t="n">
        <f aca="false">(F12+I12)*1.35</f>
        <v>0</v>
      </c>
      <c r="K12" s="344" t="n">
        <f aca="false">D12+E12-J12</f>
        <v>837.16</v>
      </c>
      <c r="L12" s="345" t="e">
        <f aca="false">C12/J12</f>
        <v>#NAME?</v>
      </c>
      <c r="M12" s="351"/>
      <c r="N12" s="357"/>
      <c r="O12" s="356"/>
      <c r="P12" s="356"/>
    </row>
    <row r="13" customFormat="false" ht="15.75" hidden="false" customHeight="false" outlineLevel="0" collapsed="false">
      <c r="B13" s="337" t="n">
        <v>44238</v>
      </c>
      <c r="C13" s="338" t="e">
        <f aca="false">DEPOSITO!AA12</f>
        <v>#NAME?</v>
      </c>
      <c r="D13" s="348" t="n">
        <f aca="false">K12</f>
        <v>837.16</v>
      </c>
      <c r="E13" s="340"/>
      <c r="F13" s="341"/>
      <c r="G13" s="341"/>
      <c r="H13" s="342"/>
      <c r="I13" s="343"/>
      <c r="J13" s="340" t="n">
        <f aca="false">(F13+I13)*1.35</f>
        <v>0</v>
      </c>
      <c r="K13" s="344" t="n">
        <f aca="false">D13+E13-J13</f>
        <v>837.16</v>
      </c>
      <c r="L13" s="345" t="e">
        <f aca="false">C13/J13</f>
        <v>#NAME?</v>
      </c>
      <c r="M13" s="351"/>
      <c r="N13" s="357"/>
      <c r="O13" s="358"/>
      <c r="P13" s="358"/>
    </row>
    <row r="14" customFormat="false" ht="15.75" hidden="false" customHeight="false" outlineLevel="0" collapsed="false">
      <c r="B14" s="337" t="n">
        <v>44239</v>
      </c>
      <c r="C14" s="338" t="e">
        <f aca="false">DEPOSITO!AA13</f>
        <v>#NAME?</v>
      </c>
      <c r="D14" s="348" t="n">
        <f aca="false">K13</f>
        <v>837.16</v>
      </c>
      <c r="E14" s="340"/>
      <c r="F14" s="341"/>
      <c r="G14" s="341"/>
      <c r="H14" s="342"/>
      <c r="I14" s="343"/>
      <c r="J14" s="340" t="n">
        <f aca="false">(F14+I14)*1.35</f>
        <v>0</v>
      </c>
      <c r="K14" s="344" t="n">
        <f aca="false">D14+E14-J14</f>
        <v>837.16</v>
      </c>
      <c r="L14" s="345" t="e">
        <f aca="false">C14/J14</f>
        <v>#NAME?</v>
      </c>
      <c r="M14" s="351"/>
      <c r="N14" s="357"/>
      <c r="O14" s="358"/>
      <c r="P14" s="358"/>
    </row>
    <row r="15" customFormat="false" ht="15.75" hidden="false" customHeight="false" outlineLevel="0" collapsed="false">
      <c r="B15" s="337" t="n">
        <v>44240</v>
      </c>
      <c r="C15" s="338" t="e">
        <f aca="false">DEPOSITO!AA14</f>
        <v>#NAME?</v>
      </c>
      <c r="D15" s="348" t="n">
        <f aca="false">K14</f>
        <v>837.16</v>
      </c>
      <c r="E15" s="340"/>
      <c r="F15" s="341"/>
      <c r="G15" s="341"/>
      <c r="H15" s="342"/>
      <c r="I15" s="343"/>
      <c r="J15" s="340" t="n">
        <f aca="false">(F15+I15)*1.35</f>
        <v>0</v>
      </c>
      <c r="K15" s="344" t="n">
        <f aca="false">D15+E15-J15</f>
        <v>837.16</v>
      </c>
      <c r="L15" s="345" t="e">
        <f aca="false">C15/J15</f>
        <v>#NAME?</v>
      </c>
      <c r="M15" s="359"/>
      <c r="N15" s="360"/>
      <c r="O15" s="353"/>
      <c r="P15" s="353"/>
    </row>
    <row r="16" s="258" customFormat="true" ht="15.75" hidden="false" customHeight="false" outlineLevel="0" collapsed="false">
      <c r="A16" s="263"/>
      <c r="B16" s="337" t="n">
        <v>44241</v>
      </c>
      <c r="C16" s="338" t="e">
        <f aca="false">DEPOSITO!AA15</f>
        <v>#NAME?</v>
      </c>
      <c r="D16" s="348" t="n">
        <f aca="false">K15</f>
        <v>837.16</v>
      </c>
      <c r="E16" s="340"/>
      <c r="F16" s="341"/>
      <c r="G16" s="341"/>
      <c r="H16" s="342"/>
      <c r="I16" s="343"/>
      <c r="J16" s="340" t="n">
        <f aca="false">(F16+I16)*1.35</f>
        <v>0</v>
      </c>
      <c r="K16" s="344" t="n">
        <f aca="false">D16+E16-J16</f>
        <v>837.16</v>
      </c>
      <c r="L16" s="345" t="e">
        <f aca="false">C16/J16</f>
        <v>#NAME?</v>
      </c>
      <c r="M16" s="351"/>
      <c r="N16" s="355"/>
      <c r="O16" s="361"/>
      <c r="P16" s="361"/>
      <c r="Q16" s="263"/>
    </row>
    <row r="17" customFormat="false" ht="15.75" hidden="false" customHeight="false" outlineLevel="0" collapsed="false">
      <c r="B17" s="337" t="n">
        <v>44242</v>
      </c>
      <c r="C17" s="338" t="e">
        <f aca="false">DEPOSITO!AA16</f>
        <v>#NAME?</v>
      </c>
      <c r="D17" s="348" t="n">
        <f aca="false">K16</f>
        <v>837.16</v>
      </c>
      <c r="E17" s="340"/>
      <c r="F17" s="341"/>
      <c r="G17" s="341"/>
      <c r="H17" s="342"/>
      <c r="I17" s="343"/>
      <c r="J17" s="340" t="n">
        <f aca="false">(F17+I17)*1.35</f>
        <v>0</v>
      </c>
      <c r="K17" s="344" t="n">
        <f aca="false">D17+E17-J17</f>
        <v>837.16</v>
      </c>
      <c r="L17" s="345" t="e">
        <f aca="false">C17/J17</f>
        <v>#NAME?</v>
      </c>
      <c r="M17" s="351"/>
      <c r="N17" s="355"/>
      <c r="O17" s="358"/>
      <c r="P17" s="358"/>
    </row>
    <row r="18" customFormat="false" ht="15.75" hidden="false" customHeight="false" outlineLevel="0" collapsed="false">
      <c r="B18" s="337" t="n">
        <v>44243</v>
      </c>
      <c r="C18" s="338" t="e">
        <f aca="false">DEPOSITO!AA17</f>
        <v>#NAME?</v>
      </c>
      <c r="D18" s="348" t="n">
        <f aca="false">K17</f>
        <v>837.16</v>
      </c>
      <c r="E18" s="340"/>
      <c r="F18" s="341"/>
      <c r="G18" s="341"/>
      <c r="H18" s="342"/>
      <c r="I18" s="343"/>
      <c r="J18" s="340" t="n">
        <f aca="false">(F18+I18)*1.35</f>
        <v>0</v>
      </c>
      <c r="K18" s="344" t="n">
        <f aca="false">D18+E18-J18</f>
        <v>837.16</v>
      </c>
      <c r="L18" s="345" t="e">
        <f aca="false">C18/J18</f>
        <v>#NAME?</v>
      </c>
      <c r="M18" s="351"/>
      <c r="N18" s="355"/>
      <c r="O18" s="358"/>
      <c r="P18" s="358"/>
    </row>
    <row r="19" customFormat="false" ht="15.75" hidden="false" customHeight="false" outlineLevel="0" collapsed="false">
      <c r="B19" s="337" t="n">
        <v>44244</v>
      </c>
      <c r="C19" s="338" t="e">
        <f aca="false">DEPOSITO!AA18</f>
        <v>#NAME?</v>
      </c>
      <c r="D19" s="348" t="n">
        <f aca="false">K18</f>
        <v>837.16</v>
      </c>
      <c r="E19" s="340"/>
      <c r="F19" s="341"/>
      <c r="G19" s="341"/>
      <c r="H19" s="342"/>
      <c r="I19" s="343"/>
      <c r="J19" s="340" t="n">
        <f aca="false">(F19+I19)*1.35</f>
        <v>0</v>
      </c>
      <c r="K19" s="344" t="n">
        <f aca="false">D19+E19-J19</f>
        <v>837.16</v>
      </c>
      <c r="L19" s="345" t="e">
        <f aca="false">C19/J19</f>
        <v>#NAME?</v>
      </c>
      <c r="M19" s="351"/>
      <c r="N19" s="355"/>
      <c r="O19" s="362"/>
      <c r="P19" s="363"/>
      <c r="Q19" s="263"/>
      <c r="R19" s="263"/>
      <c r="S19" s="263"/>
    </row>
    <row r="20" customFormat="false" ht="15.75" hidden="false" customHeight="false" outlineLevel="0" collapsed="false">
      <c r="B20" s="337" t="n">
        <v>44245</v>
      </c>
      <c r="C20" s="338" t="e">
        <f aca="false">DEPOSITO!AA19</f>
        <v>#NAME?</v>
      </c>
      <c r="D20" s="348" t="n">
        <f aca="false">K19</f>
        <v>837.16</v>
      </c>
      <c r="E20" s="340"/>
      <c r="F20" s="341"/>
      <c r="G20" s="341"/>
      <c r="H20" s="342"/>
      <c r="I20" s="343"/>
      <c r="J20" s="340" t="n">
        <f aca="false">(F20+I20)*1.35</f>
        <v>0</v>
      </c>
      <c r="K20" s="344" t="n">
        <f aca="false">D20+E20-J20</f>
        <v>837.16</v>
      </c>
      <c r="L20" s="345" t="e">
        <f aca="false">C20/J20</f>
        <v>#NAME?</v>
      </c>
      <c r="M20" s="351"/>
      <c r="N20" s="355"/>
      <c r="O20" s="358"/>
      <c r="P20" s="358"/>
    </row>
    <row r="21" customFormat="false" ht="15.75" hidden="false" customHeight="false" outlineLevel="0" collapsed="false">
      <c r="B21" s="337" t="n">
        <v>44246</v>
      </c>
      <c r="C21" s="338" t="e">
        <f aca="false">DEPOSITO!AA20</f>
        <v>#NAME?</v>
      </c>
      <c r="D21" s="348" t="n">
        <f aca="false">K20</f>
        <v>837.16</v>
      </c>
      <c r="E21" s="340"/>
      <c r="F21" s="341"/>
      <c r="G21" s="341"/>
      <c r="H21" s="342"/>
      <c r="I21" s="343"/>
      <c r="J21" s="340" t="n">
        <f aca="false">(F21+I21)*1.35</f>
        <v>0</v>
      </c>
      <c r="K21" s="344" t="n">
        <f aca="false">D21+E21-J21</f>
        <v>837.16</v>
      </c>
      <c r="L21" s="345" t="e">
        <f aca="false">C21/J21</f>
        <v>#NAME?</v>
      </c>
      <c r="M21" s="351"/>
      <c r="N21" s="355"/>
      <c r="O21" s="358"/>
      <c r="P21" s="364"/>
      <c r="Q21" s="365"/>
      <c r="R21" s="366"/>
      <c r="S21" s="366"/>
    </row>
    <row r="22" customFormat="false" ht="15.75" hidden="false" customHeight="false" outlineLevel="0" collapsed="false">
      <c r="B22" s="337" t="n">
        <v>44247</v>
      </c>
      <c r="C22" s="338" t="e">
        <f aca="false">DEPOSITO!AA21</f>
        <v>#NAME?</v>
      </c>
      <c r="D22" s="348" t="n">
        <f aca="false">K21</f>
        <v>837.16</v>
      </c>
      <c r="E22" s="340"/>
      <c r="F22" s="341"/>
      <c r="G22" s="341"/>
      <c r="H22" s="342"/>
      <c r="I22" s="343"/>
      <c r="J22" s="340" t="n">
        <f aca="false">(F22+I22)*1.35</f>
        <v>0</v>
      </c>
      <c r="K22" s="344" t="n">
        <f aca="false">D22+E22-J22</f>
        <v>837.16</v>
      </c>
      <c r="L22" s="345" t="e">
        <f aca="false">C22/J22</f>
        <v>#NAME?</v>
      </c>
      <c r="M22" s="367"/>
      <c r="N22" s="368"/>
      <c r="O22" s="358"/>
      <c r="P22" s="358"/>
    </row>
    <row r="23" s="263" customFormat="true" ht="15.75" hidden="false" customHeight="false" outlineLevel="0" collapsed="false">
      <c r="B23" s="337" t="n">
        <v>44248</v>
      </c>
      <c r="C23" s="338" t="e">
        <f aca="false">DEPOSITO!AA22</f>
        <v>#NAME?</v>
      </c>
      <c r="D23" s="348" t="n">
        <f aca="false">K22</f>
        <v>837.16</v>
      </c>
      <c r="E23" s="340"/>
      <c r="F23" s="341"/>
      <c r="G23" s="341"/>
      <c r="H23" s="342"/>
      <c r="I23" s="343"/>
      <c r="J23" s="340" t="n">
        <f aca="false">(F23+I23)*1.35</f>
        <v>0</v>
      </c>
      <c r="K23" s="344" t="n">
        <f aca="false">D23+E23-J23</f>
        <v>837.16</v>
      </c>
      <c r="L23" s="345" t="e">
        <f aca="false">C23/J23</f>
        <v>#NAME?</v>
      </c>
      <c r="M23" s="351"/>
      <c r="N23" s="352"/>
      <c r="O23" s="353"/>
      <c r="P23" s="355"/>
    </row>
    <row r="24" customFormat="false" ht="15.75" hidden="false" customHeight="false" outlineLevel="0" collapsed="false">
      <c r="B24" s="337" t="n">
        <v>44249</v>
      </c>
      <c r="C24" s="338" t="e">
        <f aca="false">DEPOSITO!AA23</f>
        <v>#NAME?</v>
      </c>
      <c r="D24" s="348" t="n">
        <f aca="false">K23</f>
        <v>837.16</v>
      </c>
      <c r="E24" s="340"/>
      <c r="F24" s="341"/>
      <c r="G24" s="341"/>
      <c r="H24" s="342"/>
      <c r="I24" s="343"/>
      <c r="J24" s="340" t="n">
        <f aca="false">(F24+I24)*1.35</f>
        <v>0</v>
      </c>
      <c r="K24" s="344" t="n">
        <f aca="false">D24+E24-J24</f>
        <v>837.16</v>
      </c>
      <c r="L24" s="345" t="e">
        <f aca="false">C24/J24</f>
        <v>#NAME?</v>
      </c>
      <c r="M24" s="351"/>
      <c r="N24" s="352"/>
      <c r="O24" s="369"/>
      <c r="P24" s="355"/>
    </row>
    <row r="25" customFormat="false" ht="18.75" hidden="false" customHeight="false" outlineLevel="0" collapsed="false">
      <c r="B25" s="337" t="n">
        <v>44250</v>
      </c>
      <c r="C25" s="338" t="e">
        <f aca="false">DEPOSITO!AA24</f>
        <v>#NAME?</v>
      </c>
      <c r="D25" s="348" t="n">
        <f aca="false">K24</f>
        <v>837.16</v>
      </c>
      <c r="E25" s="340"/>
      <c r="F25" s="341"/>
      <c r="G25" s="341"/>
      <c r="H25" s="342"/>
      <c r="I25" s="343"/>
      <c r="J25" s="340" t="n">
        <f aca="false">(F25+I25)*1.35</f>
        <v>0</v>
      </c>
      <c r="K25" s="344" t="n">
        <f aca="false">D25+E25-J25</f>
        <v>837.16</v>
      </c>
      <c r="L25" s="345" t="e">
        <f aca="false">C25/J25</f>
        <v>#NAME?</v>
      </c>
      <c r="M25" s="351"/>
      <c r="N25" s="370"/>
      <c r="O25" s="371"/>
      <c r="P25" s="372"/>
      <c r="Q25" s="369"/>
      <c r="R25" s="373"/>
      <c r="S25" s="373"/>
    </row>
    <row r="26" customFormat="false" ht="15.75" hidden="false" customHeight="false" outlineLevel="0" collapsed="false">
      <c r="B26" s="337" t="n">
        <v>44251</v>
      </c>
      <c r="C26" s="338" t="e">
        <f aca="false">DEPOSITO!AA25</f>
        <v>#NAME?</v>
      </c>
      <c r="D26" s="348" t="n">
        <f aca="false">K25</f>
        <v>837.16</v>
      </c>
      <c r="E26" s="340"/>
      <c r="F26" s="341"/>
      <c r="G26" s="341"/>
      <c r="H26" s="342"/>
      <c r="I26" s="343"/>
      <c r="J26" s="340" t="n">
        <f aca="false">(F26+I26)*1.35</f>
        <v>0</v>
      </c>
      <c r="K26" s="344" t="n">
        <f aca="false">D26+E26-J26</f>
        <v>837.16</v>
      </c>
      <c r="L26" s="345" t="e">
        <f aca="false">C26/J26</f>
        <v>#NAME?</v>
      </c>
      <c r="M26" s="351"/>
      <c r="N26" s="370"/>
      <c r="O26" s="371"/>
      <c r="P26" s="372"/>
    </row>
    <row r="27" customFormat="false" ht="15.75" hidden="false" customHeight="false" outlineLevel="0" collapsed="false">
      <c r="B27" s="337" t="n">
        <v>44252</v>
      </c>
      <c r="C27" s="338" t="e">
        <f aca="false">DEPOSITO!AA26</f>
        <v>#NAME?</v>
      </c>
      <c r="D27" s="348" t="n">
        <f aca="false">K26</f>
        <v>837.16</v>
      </c>
      <c r="E27" s="340"/>
      <c r="F27" s="341"/>
      <c r="G27" s="341"/>
      <c r="H27" s="342"/>
      <c r="I27" s="343"/>
      <c r="J27" s="340" t="n">
        <f aca="false">(F27+I27)*1.35</f>
        <v>0</v>
      </c>
      <c r="K27" s="344" t="n">
        <f aca="false">D27+E27-J27</f>
        <v>837.16</v>
      </c>
      <c r="L27" s="345" t="e">
        <f aca="false">C27/J27</f>
        <v>#NAME?</v>
      </c>
      <c r="M27" s="351"/>
      <c r="N27" s="370"/>
      <c r="O27" s="371"/>
      <c r="P27" s="372"/>
    </row>
    <row r="28" customFormat="false" ht="15.75" hidden="false" customHeight="false" outlineLevel="0" collapsed="false">
      <c r="B28" s="337" t="n">
        <v>44253</v>
      </c>
      <c r="C28" s="338" t="e">
        <f aca="false">DEPOSITO!AA27</f>
        <v>#NAME?</v>
      </c>
      <c r="D28" s="348" t="n">
        <f aca="false">K27</f>
        <v>837.16</v>
      </c>
      <c r="E28" s="340"/>
      <c r="F28" s="341"/>
      <c r="G28" s="341"/>
      <c r="H28" s="342"/>
      <c r="I28" s="343"/>
      <c r="J28" s="340" t="n">
        <f aca="false">(F28+I28)*1.35</f>
        <v>0</v>
      </c>
      <c r="K28" s="344" t="n">
        <f aca="false">D28+E28-J28</f>
        <v>837.16</v>
      </c>
      <c r="L28" s="345" t="e">
        <f aca="false">C28/J28</f>
        <v>#NAME?</v>
      </c>
      <c r="M28" s="374"/>
      <c r="N28" s="375" t="s">
        <v>556</v>
      </c>
      <c r="O28" s="375"/>
      <c r="P28" s="376" t="s">
        <v>545</v>
      </c>
    </row>
    <row r="29" customFormat="false" ht="15.75" hidden="false" customHeight="false" outlineLevel="0" collapsed="false">
      <c r="B29" s="337" t="n">
        <v>44254</v>
      </c>
      <c r="C29" s="338" t="e">
        <f aca="false">DEPOSITO!AA28</f>
        <v>#NAME?</v>
      </c>
      <c r="D29" s="348" t="n">
        <f aca="false">K28</f>
        <v>837.16</v>
      </c>
      <c r="E29" s="340"/>
      <c r="F29" s="341"/>
      <c r="G29" s="341"/>
      <c r="H29" s="342"/>
      <c r="I29" s="343"/>
      <c r="J29" s="340" t="n">
        <f aca="false">(F29+I29)*1.35</f>
        <v>0</v>
      </c>
      <c r="K29" s="344" t="n">
        <f aca="false">D29+E29-J29</f>
        <v>837.16</v>
      </c>
      <c r="L29" s="345" t="e">
        <f aca="false">C29/J29</f>
        <v>#NAME?</v>
      </c>
      <c r="M29" s="377"/>
      <c r="N29" s="378" t="s">
        <v>557</v>
      </c>
      <c r="O29" s="379" t="n">
        <v>8025</v>
      </c>
      <c r="P29" s="380" t="n">
        <f aca="false">J34</f>
        <v>0</v>
      </c>
    </row>
    <row r="30" customFormat="false" ht="15.75" hidden="false" customHeight="false" outlineLevel="0" collapsed="false">
      <c r="B30" s="337" t="n">
        <v>44255</v>
      </c>
      <c r="C30" s="338" t="e">
        <f aca="false">DEPOSITO!AA32</f>
        <v>#NAME?</v>
      </c>
      <c r="D30" s="348" t="n">
        <f aca="false">K29</f>
        <v>837.16</v>
      </c>
      <c r="E30" s="340"/>
      <c r="F30" s="341"/>
      <c r="G30" s="341"/>
      <c r="H30" s="342"/>
      <c r="I30" s="343"/>
      <c r="J30" s="340" t="n">
        <f aca="false">(F30+I30)*1.35</f>
        <v>0</v>
      </c>
      <c r="K30" s="344" t="n">
        <f aca="false">D30+E30-J30</f>
        <v>837.16</v>
      </c>
      <c r="L30" s="345" t="e">
        <f aca="false">C30/J30</f>
        <v>#NAME?</v>
      </c>
      <c r="M30" s="377"/>
      <c r="N30" s="378" t="s">
        <v>558</v>
      </c>
      <c r="O30" s="381" t="e">
        <f aca="false">O29/P29</f>
        <v>#DIV/0!</v>
      </c>
      <c r="P30" s="355"/>
    </row>
    <row r="31" s="263" customFormat="true" ht="15.75" hidden="false" customHeight="false" outlineLevel="0" collapsed="false">
      <c r="B31" s="337" t="n">
        <v>44256</v>
      </c>
      <c r="C31" s="338" t="n">
        <v>0</v>
      </c>
      <c r="D31" s="348" t="n">
        <f aca="false">K30</f>
        <v>837.16</v>
      </c>
      <c r="E31" s="340"/>
      <c r="F31" s="341"/>
      <c r="G31" s="341"/>
      <c r="H31" s="342"/>
      <c r="I31" s="343"/>
      <c r="J31" s="340" t="n">
        <f aca="false">(F31+I31)*1.35</f>
        <v>0</v>
      </c>
      <c r="K31" s="344" t="n">
        <f aca="false">D31+E31-J31</f>
        <v>837.16</v>
      </c>
      <c r="L31" s="345" t="e">
        <f aca="false">C31/J31</f>
        <v>#DIV/0!</v>
      </c>
      <c r="M31" s="377"/>
      <c r="N31" s="382" t="s">
        <v>559</v>
      </c>
      <c r="O31" s="383" t="n">
        <f aca="false">P29/O29</f>
        <v>0</v>
      </c>
      <c r="P31" s="355"/>
    </row>
    <row r="32" customFormat="false" ht="15.75" hidden="false" customHeight="false" outlineLevel="0" collapsed="false">
      <c r="B32" s="337" t="n">
        <v>44257</v>
      </c>
      <c r="C32" s="338" t="n">
        <f aca="false">DEPOSITO!AA34</f>
        <v>0</v>
      </c>
      <c r="D32" s="348" t="n">
        <f aca="false">K31</f>
        <v>837.16</v>
      </c>
      <c r="E32" s="340"/>
      <c r="F32" s="341"/>
      <c r="G32" s="341"/>
      <c r="H32" s="342"/>
      <c r="I32" s="343"/>
      <c r="J32" s="340" t="n">
        <f aca="false">(F32+I32)*1.35</f>
        <v>0</v>
      </c>
      <c r="K32" s="344" t="n">
        <f aca="false">D32+E32-J32</f>
        <v>837.16</v>
      </c>
      <c r="L32" s="345" t="e">
        <f aca="false">C32/J32</f>
        <v>#DIV/0!</v>
      </c>
      <c r="M32" s="377"/>
      <c r="N32" s="384" t="s">
        <v>560</v>
      </c>
      <c r="O32" s="384"/>
      <c r="P32" s="372"/>
    </row>
    <row r="33" customFormat="false" ht="15.75" hidden="false" customHeight="false" outlineLevel="0" collapsed="false">
      <c r="B33" s="337" t="n">
        <v>44258</v>
      </c>
      <c r="C33" s="338"/>
      <c r="D33" s="348" t="n">
        <f aca="false">K32</f>
        <v>837.16</v>
      </c>
      <c r="E33" s="340"/>
      <c r="F33" s="341"/>
      <c r="G33" s="341"/>
      <c r="H33" s="342"/>
      <c r="I33" s="343"/>
      <c r="J33" s="340" t="n">
        <f aca="false">(F33+I33)*1.35</f>
        <v>0</v>
      </c>
      <c r="K33" s="344" t="n">
        <f aca="false">D33+E33-J33</f>
        <v>837.16</v>
      </c>
      <c r="L33" s="345" t="e">
        <f aca="false">C33/J33</f>
        <v>#DIV/0!</v>
      </c>
      <c r="M33" s="377"/>
      <c r="N33" s="385" t="s">
        <v>561</v>
      </c>
      <c r="O33" s="386" t="n">
        <v>4126</v>
      </c>
      <c r="P33" s="372"/>
    </row>
    <row r="34" customFormat="false" ht="15.75" hidden="false" customHeight="false" outlineLevel="0" collapsed="false">
      <c r="B34" s="337"/>
      <c r="C34" s="338"/>
      <c r="D34" s="348" t="n">
        <f aca="false">K33</f>
        <v>837.16</v>
      </c>
      <c r="E34" s="387"/>
      <c r="F34" s="388"/>
      <c r="G34" s="388"/>
      <c r="H34" s="389"/>
      <c r="I34" s="387"/>
      <c r="J34" s="340" t="n">
        <f aca="false">SUM(J3:J33)</f>
        <v>0</v>
      </c>
      <c r="K34" s="344" t="n">
        <v>0</v>
      </c>
      <c r="L34" s="345" t="e">
        <f aca="false">C34/J34</f>
        <v>#DIV/0!</v>
      </c>
      <c r="M34" s="377"/>
      <c r="N34" s="378" t="s">
        <v>562</v>
      </c>
      <c r="O34" s="390" t="e">
        <f aca="false">O33/P29</f>
        <v>#DIV/0!</v>
      </c>
      <c r="P34" s="372"/>
    </row>
    <row r="35" customFormat="false" ht="15.75" hidden="false" customHeight="false" outlineLevel="0" collapsed="false">
      <c r="B35" s="337"/>
      <c r="C35" s="338" t="e">
        <f aca="false">SUM(C3:C34)</f>
        <v>#NAME?</v>
      </c>
      <c r="D35" s="348" t="n">
        <f aca="false">K34</f>
        <v>0</v>
      </c>
      <c r="E35" s="391"/>
      <c r="F35" s="391"/>
      <c r="G35" s="391"/>
      <c r="H35" s="391"/>
      <c r="I35" s="391"/>
      <c r="J35" s="391" t="n">
        <f aca="false">J34</f>
        <v>0</v>
      </c>
      <c r="K35" s="392"/>
      <c r="L35" s="345" t="e">
        <f aca="false">C35/J35</f>
        <v>#NAME?</v>
      </c>
      <c r="M35" s="377"/>
      <c r="N35" s="378"/>
      <c r="O35" s="390"/>
      <c r="P35" s="372"/>
    </row>
    <row r="36" s="373" customFormat="true" ht="18.75" hidden="false" customHeight="false" outlineLevel="0" collapsed="false">
      <c r="B36" s="337"/>
      <c r="C36" s="338" t="e">
        <f aca="false">#REF!</f>
        <v>#REF!</v>
      </c>
      <c r="D36" s="348" t="n">
        <f aca="false">K35</f>
        <v>0</v>
      </c>
      <c r="E36" s="391"/>
      <c r="F36" s="391"/>
      <c r="G36" s="391"/>
      <c r="H36" s="391"/>
      <c r="I36" s="391"/>
      <c r="J36" s="391" t="n">
        <f aca="false">J35</f>
        <v>0</v>
      </c>
      <c r="K36" s="392"/>
      <c r="L36" s="345" t="e">
        <f aca="false">C36/J36</f>
        <v>#REF!</v>
      </c>
      <c r="M36" s="393"/>
      <c r="N36" s="382" t="s">
        <v>563</v>
      </c>
      <c r="O36" s="394" t="n">
        <f aca="false">P29/O33</f>
        <v>0</v>
      </c>
      <c r="P36" s="372"/>
    </row>
    <row r="37" customFormat="false" ht="18.75" hidden="false" customHeight="false" outlineLevel="0" collapsed="false">
      <c r="C37" s="395"/>
      <c r="D37" s="396"/>
      <c r="E37" s="397"/>
      <c r="F37" s="320"/>
      <c r="G37" s="396" t="s">
        <v>564</v>
      </c>
      <c r="H37" s="396"/>
      <c r="I37" s="396" t="e">
        <f aca="false">#REF!*1.35</f>
        <v>#REF!</v>
      </c>
      <c r="K37" s="393"/>
      <c r="L37" s="398"/>
      <c r="M37" s="397"/>
      <c r="N37" s="399"/>
      <c r="O37" s="371"/>
      <c r="P37" s="372"/>
    </row>
    <row r="38" customFormat="false" ht="18.75" hidden="false" customHeight="false" outlineLevel="0" collapsed="false">
      <c r="C38" s="395"/>
      <c r="D38" s="400" t="e">
        <f aca="false">C38/J34</f>
        <v>#DIV/0!</v>
      </c>
      <c r="E38" s="397"/>
      <c r="F38" s="320"/>
      <c r="G38" s="396" t="s">
        <v>565</v>
      </c>
      <c r="H38" s="396"/>
      <c r="I38" s="396" t="e">
        <f aca="false">#REF!*1.35</f>
        <v>#REF!</v>
      </c>
      <c r="J38" s="320"/>
      <c r="K38" s="396" t="s">
        <v>566</v>
      </c>
      <c r="L38" s="398"/>
      <c r="M38" s="397"/>
      <c r="N38" s="399"/>
      <c r="O38" s="371"/>
      <c r="P38" s="372"/>
    </row>
    <row r="39" customFormat="false" ht="18.75" hidden="false" customHeight="false" outlineLevel="0" collapsed="false">
      <c r="C39" s="395"/>
      <c r="D39" s="401" t="e">
        <f aca="false">C39/J34</f>
        <v>#DIV/0!</v>
      </c>
      <c r="E39" s="402"/>
      <c r="F39" s="320"/>
      <c r="G39" s="393"/>
      <c r="H39" s="393"/>
      <c r="I39" s="396" t="e">
        <f aca="false">SUM(I36:I38)</f>
        <v>#REF!</v>
      </c>
      <c r="J39" s="320"/>
      <c r="K39" s="396"/>
      <c r="L39" s="396"/>
      <c r="M39" s="397"/>
      <c r="N39" s="397"/>
    </row>
    <row r="40" customFormat="false" ht="18.75" hidden="false" customHeight="false" outlineLevel="0" collapsed="false">
      <c r="C40" s="395"/>
      <c r="D40" s="393"/>
      <c r="E40" s="403"/>
      <c r="F40" s="404"/>
      <c r="G40" s="393"/>
      <c r="H40" s="393"/>
      <c r="I40" s="393"/>
      <c r="J40" s="393"/>
      <c r="K40" s="393"/>
      <c r="L40" s="396"/>
      <c r="M40" s="397"/>
      <c r="N40" s="397"/>
    </row>
    <row r="41" customFormat="false" ht="15.75" hidden="false" customHeight="false" outlineLevel="0" collapsed="false">
      <c r="B41" s="393"/>
      <c r="C41" s="393"/>
      <c r="D41" s="405"/>
      <c r="E41" s="406" t="s">
        <v>549</v>
      </c>
      <c r="F41" s="405" t="s">
        <v>550</v>
      </c>
      <c r="G41" s="405" t="s">
        <v>551</v>
      </c>
      <c r="H41" s="405"/>
      <c r="I41" s="405" t="s">
        <v>432</v>
      </c>
      <c r="J41" s="393"/>
      <c r="K41" s="393"/>
      <c r="L41" s="393"/>
      <c r="M41" s="407"/>
      <c r="N41" s="397"/>
      <c r="O41" s="355"/>
      <c r="P41" s="355"/>
    </row>
    <row r="42" customFormat="false" ht="15.75" hidden="false" customHeight="false" outlineLevel="0" collapsed="false">
      <c r="B42" s="393"/>
      <c r="C42" s="393"/>
      <c r="D42" s="405" t="s">
        <v>567</v>
      </c>
      <c r="E42" s="408" t="n">
        <f aca="false">F34*1.35</f>
        <v>0</v>
      </c>
      <c r="F42" s="405" t="n">
        <f aca="false">G34*1.35</f>
        <v>0</v>
      </c>
      <c r="G42" s="405" t="n">
        <f aca="false">I34*1.35</f>
        <v>0</v>
      </c>
      <c r="H42" s="405"/>
      <c r="I42" s="405" t="n">
        <f aca="false">SUM(E42:G42)</f>
        <v>0</v>
      </c>
      <c r="J42" s="393"/>
      <c r="K42" s="393"/>
      <c r="L42" s="393"/>
      <c r="M42" s="407"/>
      <c r="N42" s="397"/>
      <c r="O42" s="355"/>
      <c r="P42" s="355"/>
      <c r="Q42" s="355"/>
      <c r="R42" s="355"/>
    </row>
    <row r="43" customFormat="false" ht="15.75" hidden="false" customHeight="false" outlineLevel="0" collapsed="false">
      <c r="B43" s="393"/>
      <c r="C43" s="393"/>
      <c r="D43" s="393"/>
      <c r="E43" s="399"/>
      <c r="F43" s="393"/>
      <c r="G43" s="393"/>
      <c r="H43" s="393"/>
      <c r="I43" s="393"/>
      <c r="J43" s="393"/>
      <c r="K43" s="393"/>
      <c r="L43" s="393"/>
      <c r="M43" s="399"/>
      <c r="N43" s="407"/>
      <c r="O43" s="355"/>
      <c r="P43" s="355"/>
      <c r="Q43" s="355"/>
      <c r="R43" s="355"/>
    </row>
    <row r="44" customFormat="false" ht="15.75" hidden="false" customHeight="false" outlineLevel="0" collapsed="false">
      <c r="B44" s="393"/>
      <c r="C44" s="393"/>
      <c r="D44" s="393"/>
      <c r="E44" s="399"/>
      <c r="F44" s="393"/>
      <c r="G44" s="393"/>
      <c r="H44" s="393"/>
      <c r="I44" s="393"/>
      <c r="J44" s="393"/>
      <c r="K44" s="393"/>
      <c r="L44" s="393"/>
      <c r="M44" s="399"/>
      <c r="N44" s="407"/>
      <c r="O44" s="355"/>
      <c r="P44" s="355"/>
      <c r="Q44" s="355"/>
      <c r="R44" s="355"/>
    </row>
    <row r="45" customFormat="false" ht="15.75" hidden="false" customHeight="false" outlineLevel="0" collapsed="false">
      <c r="B45" s="393"/>
      <c r="C45" s="393"/>
      <c r="D45" s="393"/>
      <c r="E45" s="399"/>
      <c r="F45" s="393"/>
      <c r="G45" s="393"/>
      <c r="H45" s="393"/>
      <c r="I45" s="393"/>
      <c r="J45" s="393"/>
      <c r="K45" s="393"/>
      <c r="L45" s="393"/>
      <c r="M45" s="399"/>
      <c r="N45" s="399"/>
      <c r="O45" s="355"/>
      <c r="P45" s="355"/>
      <c r="Q45" s="355"/>
      <c r="R45" s="355"/>
    </row>
    <row r="46" customFormat="false" ht="15.75" hidden="false" customHeight="false" outlineLevel="0" collapsed="false">
      <c r="B46" s="393"/>
      <c r="C46" s="393"/>
      <c r="D46" s="393"/>
      <c r="E46" s="399"/>
      <c r="F46" s="393"/>
      <c r="G46" s="393"/>
      <c r="H46" s="393"/>
      <c r="I46" s="393"/>
      <c r="J46" s="393"/>
      <c r="K46" s="393"/>
      <c r="L46" s="393"/>
      <c r="M46" s="399"/>
      <c r="N46" s="399"/>
      <c r="O46" s="372"/>
      <c r="P46" s="355"/>
      <c r="Q46" s="355"/>
      <c r="R46" s="355"/>
    </row>
    <row r="47" customFormat="false" ht="15.75" hidden="false" customHeight="false" outlineLevel="0" collapsed="false">
      <c r="B47" s="393"/>
      <c r="C47" s="393"/>
      <c r="D47" s="393"/>
      <c r="E47" s="399"/>
      <c r="F47" s="393"/>
      <c r="G47" s="393"/>
      <c r="H47" s="393"/>
      <c r="I47" s="393"/>
      <c r="J47" s="393"/>
      <c r="K47" s="393"/>
      <c r="L47" s="393"/>
      <c r="M47" s="399"/>
      <c r="N47" s="399"/>
      <c r="O47" s="372"/>
      <c r="P47" s="355"/>
      <c r="Q47" s="355"/>
      <c r="R47" s="355"/>
    </row>
    <row r="48" customFormat="false" ht="15.75" hidden="false" customHeight="false" outlineLevel="0" collapsed="false">
      <c r="B48" s="393"/>
      <c r="C48" s="393"/>
      <c r="D48" s="393"/>
      <c r="E48" s="399"/>
      <c r="F48" s="393"/>
      <c r="G48" s="393"/>
      <c r="H48" s="393"/>
      <c r="I48" s="393"/>
      <c r="J48" s="393"/>
      <c r="K48" s="393"/>
      <c r="L48" s="393"/>
      <c r="M48" s="399"/>
      <c r="N48" s="399"/>
      <c r="O48" s="409" t="n">
        <v>43811</v>
      </c>
      <c r="P48" s="409" t="n">
        <v>43812</v>
      </c>
      <c r="Q48" s="409" t="n">
        <v>43813</v>
      </c>
      <c r="R48" s="409" t="n">
        <v>43814</v>
      </c>
      <c r="S48" s="409" t="n">
        <v>43815</v>
      </c>
    </row>
    <row r="49" customFormat="false" ht="15.75" hidden="false" customHeight="false" outlineLevel="0" collapsed="false">
      <c r="B49" s="393"/>
      <c r="C49" s="393"/>
      <c r="D49" s="393"/>
      <c r="E49" s="399"/>
      <c r="F49" s="393"/>
      <c r="G49" s="393"/>
      <c r="H49" s="393"/>
      <c r="I49" s="393"/>
      <c r="J49" s="399"/>
      <c r="K49" s="393"/>
      <c r="L49" s="393"/>
      <c r="M49" s="399"/>
      <c r="N49" s="399"/>
      <c r="O49" s="386" t="e">
        <f aca="false">C14</f>
        <v>#NAME?</v>
      </c>
      <c r="P49" s="386" t="e">
        <f aca="false">C15</f>
        <v>#NAME?</v>
      </c>
      <c r="Q49" s="386" t="e">
        <f aca="false">C16</f>
        <v>#NAME?</v>
      </c>
      <c r="R49" s="410" t="e">
        <f aca="false">C17</f>
        <v>#NAME?</v>
      </c>
      <c r="S49" s="410" t="e">
        <f aca="false">C18</f>
        <v>#NAME?</v>
      </c>
    </row>
    <row r="50" customFormat="false" ht="15.75" hidden="false" customHeight="false" outlineLevel="0" collapsed="false">
      <c r="C50" s="393"/>
      <c r="D50" s="393"/>
      <c r="E50" s="393" t="n">
        <v>6285900</v>
      </c>
      <c r="F50" s="393"/>
      <c r="G50" s="393"/>
      <c r="H50" s="393"/>
      <c r="I50" s="393"/>
      <c r="J50" s="399"/>
      <c r="K50" s="393"/>
      <c r="L50" s="393"/>
      <c r="M50" s="399"/>
      <c r="N50" s="399"/>
      <c r="O50" s="411" t="e">
        <f aca="false">L14</f>
        <v>#NAME?</v>
      </c>
      <c r="P50" s="411" t="e">
        <f aca="false">L15</f>
        <v>#NAME?</v>
      </c>
      <c r="Q50" s="411" t="e">
        <f aca="false">L16</f>
        <v>#NAME?</v>
      </c>
      <c r="R50" s="411" t="n">
        <v>0</v>
      </c>
      <c r="S50" s="411" t="e">
        <f aca="false">L18</f>
        <v>#NAME?</v>
      </c>
    </row>
    <row r="51" customFormat="false" ht="15.75" hidden="false" customHeight="false" outlineLevel="0" collapsed="false">
      <c r="E51" s="322" t="e">
        <f aca="false">E50/J34</f>
        <v>#DIV/0!</v>
      </c>
      <c r="K51" s="412"/>
      <c r="L51" s="355"/>
      <c r="M51" s="393"/>
      <c r="N51" s="399"/>
      <c r="O51" s="355"/>
      <c r="P51" s="355"/>
      <c r="Q51" s="355"/>
      <c r="R51" s="355"/>
      <c r="S51" s="355"/>
    </row>
    <row r="52" customFormat="false" ht="15.75" hidden="false" customHeight="false" outlineLevel="0" collapsed="false">
      <c r="E52" s="322" t="n">
        <v>3198360</v>
      </c>
      <c r="L52" s="355"/>
      <c r="M52" s="393"/>
      <c r="N52" s="399"/>
      <c r="O52" s="409" t="n">
        <v>43811</v>
      </c>
      <c r="P52" s="409" t="n">
        <v>43812</v>
      </c>
      <c r="Q52" s="409" t="n">
        <v>43813</v>
      </c>
      <c r="R52" s="409" t="n">
        <v>43814</v>
      </c>
      <c r="S52" s="409" t="n">
        <v>43815</v>
      </c>
    </row>
    <row r="53" customFormat="false" ht="15.75" hidden="false" customHeight="false" outlineLevel="0" collapsed="false">
      <c r="E53" s="322" t="e">
        <f aca="false">E52/J34</f>
        <v>#DIV/0!</v>
      </c>
      <c r="L53" s="355"/>
      <c r="M53" s="355"/>
      <c r="N53" s="355"/>
      <c r="O53" s="386" t="e">
        <f aca="false">#REF!</f>
        <v>#REF!</v>
      </c>
      <c r="P53" s="386" t="e">
        <f aca="false">#REF!</f>
        <v>#REF!</v>
      </c>
      <c r="Q53" s="386" t="e">
        <f aca="false">#REF!</f>
        <v>#REF!</v>
      </c>
      <c r="R53" s="410" t="n">
        <v>0</v>
      </c>
      <c r="S53" s="410" t="e">
        <f aca="false">#REF!</f>
        <v>#REF!</v>
      </c>
    </row>
    <row r="54" customFormat="false" ht="15.75" hidden="false" customHeight="false" outlineLevel="0" collapsed="false">
      <c r="L54" s="355"/>
      <c r="M54" s="355"/>
      <c r="N54" s="355"/>
      <c r="O54" s="411" t="e">
        <f aca="false">O53/J14</f>
        <v>#REF!</v>
      </c>
      <c r="P54" s="411" t="e">
        <f aca="false">P53/J15</f>
        <v>#REF!</v>
      </c>
      <c r="Q54" s="411" t="e">
        <f aca="false">Q53/J16</f>
        <v>#REF!</v>
      </c>
      <c r="R54" s="411" t="n">
        <v>0</v>
      </c>
      <c r="S54" s="411" t="e">
        <f aca="false">S53/J18</f>
        <v>#REF!</v>
      </c>
    </row>
    <row r="55" customFormat="false" ht="15.75" hidden="false" customHeight="false" outlineLevel="0" collapsed="false">
      <c r="L55" s="355"/>
      <c r="M55" s="355"/>
      <c r="N55" s="355"/>
      <c r="O55" s="355"/>
      <c r="P55" s="355"/>
      <c r="Q55" s="355"/>
      <c r="R55" s="355"/>
      <c r="S55" s="355"/>
    </row>
    <row r="56" customFormat="false" ht="15.75" hidden="false" customHeight="false" outlineLevel="0" collapsed="false">
      <c r="L56" s="355"/>
      <c r="M56" s="355"/>
      <c r="N56" s="355"/>
      <c r="O56" s="355"/>
      <c r="P56" s="355"/>
      <c r="Q56" s="355"/>
      <c r="R56" s="355"/>
      <c r="S56" s="355"/>
    </row>
    <row r="57" customFormat="false" ht="15.75" hidden="false" customHeight="false" outlineLevel="0" collapsed="false">
      <c r="B57" s="355"/>
      <c r="C57" s="355"/>
      <c r="D57" s="355"/>
      <c r="E57" s="355"/>
      <c r="F57" s="355"/>
      <c r="G57" s="355"/>
      <c r="H57" s="355"/>
      <c r="I57" s="355"/>
      <c r="J57" s="355"/>
      <c r="K57" s="355"/>
      <c r="L57" s="355"/>
      <c r="M57" s="355"/>
      <c r="N57" s="355"/>
      <c r="O57" s="355"/>
      <c r="P57" s="355"/>
      <c r="Q57" s="355"/>
      <c r="R57" s="355"/>
      <c r="S57" s="355"/>
    </row>
    <row r="58" customFormat="false" ht="15.75" hidden="false" customHeight="false" outlineLevel="0" collapsed="false">
      <c r="B58" s="355"/>
      <c r="C58" s="355"/>
      <c r="D58" s="355"/>
      <c r="E58" s="355"/>
      <c r="F58" s="355"/>
      <c r="G58" s="355"/>
      <c r="H58" s="355"/>
      <c r="I58" s="355"/>
      <c r="J58" s="355"/>
      <c r="K58" s="355"/>
      <c r="L58" s="355"/>
      <c r="M58" s="355"/>
      <c r="N58" s="355"/>
      <c r="O58" s="355"/>
      <c r="P58" s="355"/>
      <c r="Q58" s="355"/>
      <c r="R58" s="355"/>
      <c r="S58" s="355"/>
    </row>
    <row r="59" s="355" customFormat="true" ht="15.75" hidden="false" customHeight="false" outlineLevel="0" collapsed="false"/>
    <row r="60" s="355" customFormat="true" ht="15.75" hidden="false" customHeight="false" outlineLevel="0" collapsed="false"/>
    <row r="61" s="355" customFormat="true" ht="15.75" hidden="false" customHeight="false" outlineLevel="0" collapsed="false"/>
    <row r="62" s="355" customFormat="true" ht="15.75" hidden="false" customHeight="false" outlineLevel="0" collapsed="false"/>
    <row r="63" s="355" customFormat="true" ht="15.75" hidden="false" customHeight="false" outlineLevel="0" collapsed="false"/>
    <row r="64" s="355" customFormat="true" ht="15.75" hidden="false" customHeight="false" outlineLevel="0" collapsed="false"/>
    <row r="65" s="355" customFormat="true" ht="15.75" hidden="false" customHeight="false" outlineLevel="0" collapsed="false"/>
    <row r="66" s="355" customFormat="true" ht="15.75" hidden="false" customHeight="false" outlineLevel="0" collapsed="false"/>
    <row r="67" s="355" customFormat="true" ht="15.75" hidden="false" customHeight="false" outlineLevel="0" collapsed="false"/>
    <row r="68" s="355" customFormat="true" ht="15.75" hidden="false" customHeight="false" outlineLevel="0" collapsed="false"/>
    <row r="69" s="355" customFormat="true" ht="15.75" hidden="false" customHeight="false" outlineLevel="0" collapsed="false"/>
    <row r="70" s="355" customFormat="true" ht="15.75" hidden="false" customHeight="false" outlineLevel="0" collapsed="false"/>
    <row r="71" s="355" customFormat="true" ht="15.75" hidden="false" customHeight="false" outlineLevel="0" collapsed="false"/>
    <row r="72" s="355" customFormat="true" ht="15.75" hidden="false" customHeight="false" outlineLevel="0" collapsed="false"/>
    <row r="73" s="355" customFormat="true" ht="15.75" hidden="false" customHeight="false" outlineLevel="0" collapsed="false"/>
    <row r="74" s="355" customFormat="true" ht="15.75" hidden="false" customHeight="false" outlineLevel="0" collapsed="false"/>
    <row r="75" s="355" customFormat="true" ht="15.75" hidden="false" customHeight="false" outlineLevel="0" collapsed="false"/>
    <row r="76" s="355" customFormat="true" ht="15.75" hidden="false" customHeight="false" outlineLevel="0" collapsed="false"/>
    <row r="77" s="355" customFormat="true" ht="15.75" hidden="false" customHeight="false" outlineLevel="0" collapsed="false"/>
    <row r="78" s="355" customFormat="true" ht="15.75" hidden="false" customHeight="false" outlineLevel="0" collapsed="false"/>
    <row r="79" s="355" customFormat="true" ht="15.75" hidden="false" customHeight="false" outlineLevel="0" collapsed="false"/>
    <row r="80" s="355" customFormat="true" ht="15.75" hidden="false" customHeight="false" outlineLevel="0" collapsed="false"/>
    <row r="81" s="355" customFormat="true" ht="15.75" hidden="false" customHeight="false" outlineLevel="0" collapsed="false"/>
    <row r="82" s="355" customFormat="true" ht="15.75" hidden="false" customHeight="false" outlineLevel="0" collapsed="false"/>
    <row r="83" s="355" customFormat="true" ht="15.75" hidden="false" customHeight="false" outlineLevel="0" collapsed="false"/>
    <row r="84" s="355" customFormat="true" ht="15.75" hidden="false" customHeight="false" outlineLevel="0" collapsed="false"/>
    <row r="85" s="355" customFormat="true" ht="15.75" hidden="false" customHeight="false" outlineLevel="0" collapsed="false"/>
    <row r="86" s="355" customFormat="true" ht="15.75" hidden="false" customHeight="false" outlineLevel="0" collapsed="false"/>
    <row r="87" s="355" customFormat="true" ht="15.75" hidden="false" customHeight="false" outlineLevel="0" collapsed="false">
      <c r="B87" s="1"/>
    </row>
    <row r="88" s="355" customFormat="true" ht="15.75" hidden="false" customHeight="false" outlineLevel="0" collapsed="false">
      <c r="B88" s="1"/>
    </row>
    <row r="89" s="355" customFormat="true" ht="15.75" hidden="false" customHeight="false" outlineLevel="0" collapsed="false">
      <c r="B89" s="1"/>
    </row>
    <row r="90" s="355" customFormat="true" ht="15.75" hidden="false" customHeight="false" outlineLevel="0" collapsed="false">
      <c r="B90" s="1"/>
    </row>
    <row r="91" s="355" customFormat="true" ht="15.75" hidden="false" customHeight="false" outlineLevel="0" collapsed="false">
      <c r="B91" s="1"/>
    </row>
    <row r="92" s="355" customFormat="true" ht="15.75" hidden="false" customHeight="false" outlineLevel="0" collapsed="false">
      <c r="B92" s="1"/>
    </row>
    <row r="93" s="355" customFormat="true" ht="15.75" hidden="false" customHeight="false" outlineLevel="0" collapsed="false">
      <c r="B93" s="1"/>
    </row>
    <row r="94" s="355" customFormat="true" ht="15.75" hidden="false" customHeight="false" outlineLevel="0" collapsed="false">
      <c r="B94" s="1"/>
    </row>
    <row r="95" s="355" customFormat="true" ht="15.75" hidden="false" customHeight="false" outlineLevel="0" collapsed="false">
      <c r="B95" s="1"/>
    </row>
    <row r="96" s="355" customFormat="true" ht="15.75" hidden="false" customHeight="false" outlineLevel="0" collapsed="false">
      <c r="B96" s="1"/>
    </row>
    <row r="97" s="355" customFormat="true" ht="15.75" hidden="false" customHeight="false" outlineLevel="0" collapsed="false">
      <c r="B97" s="1"/>
    </row>
    <row r="98" customFormat="false" ht="15" hidden="false" customHeight="false" outlineLevel="0" collapsed="false">
      <c r="B98" s="1"/>
    </row>
    <row r="99" customFormat="false" ht="15" hidden="false" customHeight="false" outlineLevel="0" collapsed="false">
      <c r="B99" s="1"/>
    </row>
    <row r="100" customFormat="false" ht="15" hidden="false" customHeight="false" outlineLevel="0" collapsed="false">
      <c r="B100" s="1"/>
    </row>
    <row r="101" customFormat="false" ht="15" hidden="false" customHeight="false" outlineLevel="0" collapsed="false">
      <c r="B101" s="1"/>
    </row>
    <row r="102" customFormat="false" ht="15" hidden="false" customHeight="false" outlineLevel="0" collapsed="false">
      <c r="B102" s="1"/>
    </row>
    <row r="103" customFormat="false" ht="15" hidden="false" customHeight="false" outlineLevel="0" collapsed="false">
      <c r="B103" s="1"/>
    </row>
    <row r="104" customFormat="false" ht="15" hidden="false" customHeight="false" outlineLevel="0" collapsed="false">
      <c r="B104" s="1"/>
    </row>
    <row r="105" customFormat="false" ht="15" hidden="false" customHeight="false" outlineLevel="0" collapsed="false">
      <c r="B105" s="1"/>
    </row>
    <row r="106" customFormat="false" ht="15" hidden="false" customHeight="false" outlineLevel="0" collapsed="false">
      <c r="B106" s="1"/>
    </row>
    <row r="107" customFormat="false" ht="15" hidden="false" customHeight="false" outlineLevel="0" collapsed="false">
      <c r="B107" s="1"/>
    </row>
    <row r="108" customFormat="false" ht="15" hidden="false" customHeight="false" outlineLevel="0" collapsed="false">
      <c r="B108" s="1"/>
    </row>
    <row r="109" customFormat="false" ht="15" hidden="false" customHeight="false" outlineLevel="0" collapsed="false">
      <c r="B109" s="1"/>
    </row>
    <row r="110" customFormat="false" ht="15" hidden="false" customHeight="false" outlineLevel="0" collapsed="false">
      <c r="B110" s="1"/>
    </row>
    <row r="111" customFormat="false" ht="15" hidden="false" customHeight="false" outlineLevel="0" collapsed="false">
      <c r="B111" s="1"/>
    </row>
    <row r="112" customFormat="false" ht="15" hidden="false" customHeight="false" outlineLevel="0" collapsed="false">
      <c r="B112" s="1"/>
    </row>
    <row r="113" customFormat="false" ht="15" hidden="false" customHeight="false" outlineLevel="0" collapsed="false">
      <c r="B113" s="1"/>
    </row>
    <row r="114" customFormat="false" ht="15" hidden="false" customHeight="false" outlineLevel="0" collapsed="false">
      <c r="B114" s="1"/>
    </row>
    <row r="115" customFormat="false" ht="15" hidden="false" customHeight="false" outlineLevel="0" collapsed="false">
      <c r="B115" s="1"/>
    </row>
    <row r="116" customFormat="false" ht="15" hidden="false" customHeight="false" outlineLevel="0" collapsed="false">
      <c r="B116" s="1"/>
    </row>
    <row r="117" customFormat="false" ht="15" hidden="false" customHeight="false" outlineLevel="0" collapsed="false">
      <c r="B117" s="1"/>
    </row>
    <row r="118" customFormat="false" ht="15" hidden="false" customHeight="false" outlineLevel="0" collapsed="false">
      <c r="B118" s="1"/>
    </row>
    <row r="119" customFormat="false" ht="15" hidden="false" customHeight="false" outlineLevel="0" collapsed="false">
      <c r="B119" s="1"/>
    </row>
    <row r="120" customFormat="false" ht="15" hidden="false" customHeight="false" outlineLevel="0" collapsed="false">
      <c r="B120" s="1"/>
    </row>
    <row r="121" customFormat="false" ht="15" hidden="false" customHeight="false" outlineLevel="0" collapsed="false">
      <c r="B121" s="1"/>
    </row>
    <row r="122" customFormat="false" ht="15" hidden="false" customHeight="false" outlineLevel="0" collapsed="false">
      <c r="B122" s="1"/>
    </row>
    <row r="123" customFormat="false" ht="15" hidden="false" customHeight="false" outlineLevel="0" collapsed="false">
      <c r="B123" s="1"/>
    </row>
    <row r="124" customFormat="false" ht="15" hidden="false" customHeight="false" outlineLevel="0" collapsed="false">
      <c r="B124" s="1"/>
    </row>
    <row r="125" customFormat="false" ht="15" hidden="false" customHeight="false" outlineLevel="0" collapsed="false">
      <c r="B125" s="1"/>
    </row>
    <row r="126" customFormat="false" ht="15" hidden="false" customHeight="false" outlineLevel="0" collapsed="false">
      <c r="B126" s="1"/>
    </row>
    <row r="127" customFormat="false" ht="15" hidden="false" customHeight="false" outlineLevel="0" collapsed="false">
      <c r="B127" s="1"/>
    </row>
    <row r="128" customFormat="false" ht="15" hidden="false" customHeight="false" outlineLevel="0" collapsed="false">
      <c r="B128" s="1"/>
    </row>
    <row r="129" customFormat="false" ht="15" hidden="false" customHeight="false" outlineLevel="0" collapsed="false">
      <c r="B129" s="1"/>
    </row>
    <row r="130" customFormat="false" ht="15" hidden="false" customHeight="false" outlineLevel="0" collapsed="false">
      <c r="B130" s="1"/>
    </row>
    <row r="131" customFormat="false" ht="15" hidden="false" customHeight="false" outlineLevel="0" collapsed="false">
      <c r="B131" s="1"/>
    </row>
    <row r="132" customFormat="false" ht="15" hidden="false" customHeight="false" outlineLevel="0" collapsed="false">
      <c r="B132" s="1"/>
    </row>
    <row r="133" customFormat="false" ht="15" hidden="false" customHeight="false" outlineLevel="0" collapsed="false">
      <c r="B133" s="1"/>
    </row>
    <row r="134" customFormat="false" ht="15" hidden="false" customHeight="false" outlineLevel="0" collapsed="false">
      <c r="B134" s="1"/>
    </row>
    <row r="135" customFormat="false" ht="15" hidden="false" customHeight="false" outlineLevel="0" collapsed="false">
      <c r="B135" s="1"/>
    </row>
    <row r="136" customFormat="false" ht="15" hidden="false" customHeight="false" outlineLevel="0" collapsed="false">
      <c r="B136" s="1"/>
    </row>
    <row r="137" customFormat="false" ht="15" hidden="false" customHeight="false" outlineLevel="0" collapsed="false">
      <c r="B137" s="1"/>
    </row>
    <row r="138" customFormat="false" ht="15" hidden="false" customHeight="false" outlineLevel="0" collapsed="false">
      <c r="B138" s="1"/>
    </row>
    <row r="139" customFormat="false" ht="15" hidden="false" customHeight="false" outlineLevel="0" collapsed="false">
      <c r="B139" s="1"/>
    </row>
    <row r="140" customFormat="false" ht="15" hidden="false" customHeight="false" outlineLevel="0" collapsed="false">
      <c r="B140" s="1"/>
    </row>
    <row r="141" customFormat="false" ht="15" hidden="false" customHeight="false" outlineLevel="0" collapsed="false">
      <c r="B141" s="1"/>
    </row>
    <row r="142" customFormat="false" ht="15" hidden="false" customHeight="false" outlineLevel="0" collapsed="false">
      <c r="B142" s="1"/>
    </row>
    <row r="143" customFormat="false" ht="15" hidden="false" customHeight="false" outlineLevel="0" collapsed="false">
      <c r="B143" s="1"/>
    </row>
    <row r="144" customFormat="false" ht="15" hidden="false" customHeight="false" outlineLevel="0" collapsed="false">
      <c r="B144" s="1"/>
    </row>
    <row r="145" customFormat="false" ht="15" hidden="false" customHeight="false" outlineLevel="0" collapsed="false">
      <c r="B145" s="1"/>
    </row>
    <row r="146" customFormat="false" ht="15" hidden="false" customHeight="false" outlineLevel="0" collapsed="false">
      <c r="B146" s="1"/>
    </row>
    <row r="147" customFormat="false" ht="15" hidden="false" customHeight="false" outlineLevel="0" collapsed="false">
      <c r="B147" s="1"/>
    </row>
    <row r="148" customFormat="false" ht="15" hidden="false" customHeight="false" outlineLevel="0" collapsed="false">
      <c r="B148" s="1"/>
    </row>
    <row r="149" customFormat="false" ht="15" hidden="false" customHeight="false" outlineLevel="0" collapsed="false">
      <c r="B149" s="1"/>
    </row>
    <row r="150" customFormat="false" ht="15" hidden="false" customHeight="false" outlineLevel="0" collapsed="false">
      <c r="B150" s="1"/>
    </row>
    <row r="151" customFormat="false" ht="15" hidden="false" customHeight="false" outlineLevel="0" collapsed="false">
      <c r="B151" s="1"/>
    </row>
    <row r="152" customFormat="false" ht="15" hidden="false" customHeight="false" outlineLevel="0" collapsed="false">
      <c r="B152" s="1"/>
    </row>
    <row r="153" customFormat="false" ht="15" hidden="false" customHeight="false" outlineLevel="0" collapsed="false">
      <c r="B153" s="1"/>
    </row>
    <row r="154" customFormat="false" ht="15" hidden="false" customHeight="false" outlineLevel="0" collapsed="false">
      <c r="B154" s="1"/>
    </row>
    <row r="155" customFormat="false" ht="15" hidden="false" customHeight="false" outlineLevel="0" collapsed="false">
      <c r="B155" s="1"/>
    </row>
    <row r="156" customFormat="false" ht="15.75" hidden="false" customHeight="false" outlineLevel="0" collapsed="false">
      <c r="B156" s="1"/>
    </row>
  </sheetData>
  <mergeCells count="41">
    <mergeCell ref="B1:L1"/>
    <mergeCell ref="F2:G2"/>
    <mergeCell ref="F3:G3"/>
    <mergeCell ref="O3:P3"/>
    <mergeCell ref="F4:G4"/>
    <mergeCell ref="O4:P4"/>
    <mergeCell ref="F5:G5"/>
    <mergeCell ref="F6:G6"/>
    <mergeCell ref="F7:G7"/>
    <mergeCell ref="F8:G8"/>
    <mergeCell ref="F9:G9"/>
    <mergeCell ref="F10:G10"/>
    <mergeCell ref="O10:P10"/>
    <mergeCell ref="F11:G11"/>
    <mergeCell ref="O11:P11"/>
    <mergeCell ref="F12:G12"/>
    <mergeCell ref="O12:P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N28:O28"/>
    <mergeCell ref="F29:G29"/>
    <mergeCell ref="F30:G30"/>
    <mergeCell ref="F31:G31"/>
    <mergeCell ref="F32:G32"/>
    <mergeCell ref="N32:O32"/>
    <mergeCell ref="F33:G33"/>
    <mergeCell ref="F34:G34"/>
  </mergeCells>
  <conditionalFormatting sqref="L3:L38">
    <cfRule type="colorScale" priority="2">
      <colorScale>
        <cfvo type="num" val="2000"/>
        <cfvo type="num" val="2000"/>
        <color rgb="FFFF0000"/>
        <color rgb="FF00B0F0"/>
      </colorScale>
    </cfRule>
    <cfRule type="colorScale" priority="3">
      <colorScale>
        <cfvo type="num" val="2000"/>
        <cfvo type="num" val="2000"/>
        <color rgb="FFFF0000"/>
        <color rgb="FF0070C0"/>
      </colorScale>
    </cfRule>
    <cfRule type="colorScale" priority="4">
      <colorScale>
        <cfvo type="num" val="2000"/>
        <cfvo type="num" val="2000"/>
        <color rgb="FF00B0F0"/>
        <color rgb="FFFF0000"/>
      </colorScale>
    </cfRule>
    <cfRule type="colorScale" priority="5">
      <colorScale>
        <cfvo type="num" val="2000"/>
        <cfvo type="num" val="2000"/>
        <color rgb="FF00B0F0"/>
        <color rgb="FFFF0000"/>
      </colorScale>
    </cfRule>
    <cfRule type="colorScale" priority="6">
      <colorScale>
        <cfvo type="num" val="2000"/>
        <cfvo type="num" val="2000"/>
        <color rgb="FFFF0000"/>
        <color rgb="FF0070C0"/>
      </colorScale>
    </cfRule>
    <cfRule type="colorScale" priority="7">
      <colorScale>
        <cfvo type="num" val="2000"/>
        <cfvo type="num" val="2000"/>
        <color rgb="FFFF0000"/>
        <color rgb="FF00B0F0"/>
      </colorScale>
    </cfRule>
    <cfRule type="colorScale" priority="8">
      <colorScale>
        <cfvo type="num" val="2000"/>
        <cfvo type="num" val="2000"/>
        <color rgb="FF0070C0"/>
        <color rgb="FFFFEF9C"/>
      </colorScale>
    </cfRule>
    <cfRule type="colorScale" priority="9">
      <colorScale>
        <cfvo type="num" val="2000"/>
        <cfvo type="num" val="2000"/>
        <color rgb="FF0070C0"/>
        <color rgb="FFFF0000"/>
      </colorScale>
    </cfRule>
    <cfRule type="colorScale" priority="10">
      <colorScale>
        <cfvo type="num" val="2000"/>
        <cfvo type="num" val="2000"/>
        <color rgb="FF0070C0"/>
        <color rgb="FFFF0000"/>
      </colorScale>
    </cfRule>
    <cfRule type="colorScale" priority="11">
      <colorScale>
        <cfvo type="formula" val="&quot;&gt;2000&quot;"/>
        <cfvo type="formula" val="&quot;&lt;2000&quot;"/>
        <color rgb="FFFF0000"/>
        <color rgb="FF00B0F0"/>
      </colorScale>
    </cfRule>
  </conditionalFormatting>
  <conditionalFormatting sqref="L3:L38">
    <cfRule type="colorScale" priority="12">
      <colorScale>
        <cfvo type="num" val="2000"/>
        <cfvo type="num" val="2000"/>
        <color rgb="FF00B0F0"/>
        <color rgb="FFFF0000"/>
      </colorScale>
    </cfRule>
    <cfRule type="colorScale" priority="13">
      <colorScale>
        <cfvo type="num" val="2000"/>
        <cfvo type="num" val="2000"/>
        <color rgb="FF00B0F0"/>
        <color rgb="FFFF0000"/>
      </colorScale>
    </cfRule>
    <cfRule type="colorScale" priority="14">
      <colorScale>
        <cfvo type="num" val="2000"/>
        <cfvo type="num" val="2000"/>
        <color rgb="FF00B0F0"/>
        <color rgb="FFFFEF9C"/>
      </colorScale>
    </cfRule>
  </conditionalFormatting>
  <conditionalFormatting sqref="L3:L38">
    <cfRule type="colorScale" priority="15">
      <colorScale>
        <cfvo type="num" val="2499"/>
        <cfvo type="num" val="2500"/>
        <color rgb="FFFF3300"/>
        <color rgb="FF00B0F0"/>
      </colorScale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7:G14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8" activeCellId="0" sqref="B8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9.57"/>
    <col collapsed="false" customWidth="true" hidden="false" outlineLevel="0" max="3" min="3" style="0" width="19.28"/>
    <col collapsed="false" customWidth="true" hidden="false" outlineLevel="0" max="4" min="4" style="0" width="22"/>
    <col collapsed="false" customWidth="true" hidden="false" outlineLevel="0" max="5" min="5" style="0" width="24"/>
    <col collapsed="false" customWidth="true" hidden="false" outlineLevel="0" max="6" min="6" style="0" width="27.42"/>
    <col collapsed="false" customWidth="true" hidden="false" outlineLevel="0" max="7" min="7" style="0" width="9.57"/>
  </cols>
  <sheetData>
    <row r="7" customFormat="false" ht="15.75" hidden="false" customHeight="false" outlineLevel="0" collapsed="false"/>
    <row r="8" customFormat="false" ht="24" hidden="false" customHeight="false" outlineLevel="0" collapsed="false">
      <c r="B8" s="413"/>
      <c r="C8" s="414" t="s">
        <v>568</v>
      </c>
      <c r="D8" s="414" t="s">
        <v>569</v>
      </c>
      <c r="E8" s="414" t="s">
        <v>570</v>
      </c>
      <c r="F8" s="415" t="s">
        <v>571</v>
      </c>
    </row>
    <row r="9" customFormat="false" ht="24" hidden="false" customHeight="false" outlineLevel="0" collapsed="false">
      <c r="B9" s="413"/>
      <c r="C9" s="413"/>
      <c r="D9" s="413"/>
      <c r="E9" s="413"/>
    </row>
    <row r="10" customFormat="false" ht="17.25" hidden="false" customHeight="false" outlineLevel="0" collapsed="false">
      <c r="B10" s="416" t="s">
        <v>572</v>
      </c>
      <c r="C10" s="417" t="n">
        <v>68283.61</v>
      </c>
      <c r="D10" s="417" t="n">
        <v>64361.35</v>
      </c>
      <c r="E10" s="418" t="n">
        <v>78212.22</v>
      </c>
      <c r="F10" s="419" t="n">
        <v>83203.36</v>
      </c>
    </row>
    <row r="11" customFormat="false" ht="33.75" hidden="false" customHeight="false" outlineLevel="0" collapsed="false">
      <c r="B11" s="414" t="s">
        <v>573</v>
      </c>
      <c r="C11" s="420" t="n">
        <v>6541</v>
      </c>
      <c r="D11" s="420" t="n">
        <v>7491</v>
      </c>
      <c r="E11" s="418" t="n">
        <v>7469.3</v>
      </c>
      <c r="F11" s="421" t="n">
        <f aca="false">7788100/1000</f>
        <v>7788.1</v>
      </c>
    </row>
    <row r="12" customFormat="false" ht="39" hidden="false" customHeight="true" outlineLevel="0" collapsed="false">
      <c r="B12" s="414" t="s">
        <v>574</v>
      </c>
      <c r="C12" s="422" t="n">
        <f aca="false">4006260/1000</f>
        <v>4006.26</v>
      </c>
      <c r="D12" s="422" t="n">
        <f aca="false">4203310/1000</f>
        <v>4203.31</v>
      </c>
      <c r="E12" s="423" t="n">
        <f aca="false">4427430/1000</f>
        <v>4427.43</v>
      </c>
      <c r="F12" s="421" t="n">
        <f aca="false">4814740/1000</f>
        <v>4814.74</v>
      </c>
    </row>
    <row r="13" customFormat="false" ht="39" hidden="false" customHeight="true" outlineLevel="0" collapsed="false">
      <c r="B13" s="414" t="s">
        <v>575</v>
      </c>
      <c r="C13" s="424" t="n">
        <f aca="false">C10/C12</f>
        <v>17.0442282827375</v>
      </c>
      <c r="D13" s="424" t="n">
        <f aca="false">D10/D12</f>
        <v>15.3120635879819</v>
      </c>
      <c r="E13" s="424" t="n">
        <f aca="false">E10/E12</f>
        <v>17.6653769794215</v>
      </c>
      <c r="F13" s="424" t="n">
        <f aca="false">F10/F12</f>
        <v>17.2809663657851</v>
      </c>
      <c r="G13" s="425" t="n">
        <f aca="false">(F13+E13+D13+C13)/4</f>
        <v>16.8256588039815</v>
      </c>
    </row>
    <row r="14" customFormat="false" ht="33.75" hidden="false" customHeight="false" outlineLevel="0" collapsed="false">
      <c r="B14" s="414" t="s">
        <v>576</v>
      </c>
      <c r="C14" s="424" t="n">
        <f aca="false">C10/C11</f>
        <v>10.439322733527</v>
      </c>
      <c r="D14" s="424" t="n">
        <f aca="false">D10/D11</f>
        <v>8.5918235215592</v>
      </c>
      <c r="E14" s="424" t="n">
        <f aca="false">E10/E11</f>
        <v>10.4711579398337</v>
      </c>
      <c r="F14" s="424" t="n">
        <f aca="false">F10/F11</f>
        <v>10.6833964638359</v>
      </c>
      <c r="G14" s="425" t="n">
        <f aca="false">(F14+E14+D14+C14)/4</f>
        <v>10.0464251646889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P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0" activeCellId="0" sqref="E40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5.57"/>
    <col collapsed="false" customWidth="true" hidden="false" outlineLevel="0" max="4" min="4" style="0" width="22.71"/>
    <col collapsed="false" customWidth="true" hidden="false" outlineLevel="0" max="5" min="5" style="0" width="21"/>
    <col collapsed="false" customWidth="true" hidden="false" outlineLevel="0" max="6" min="6" style="0" width="14"/>
    <col collapsed="false" customWidth="true" hidden="false" outlineLevel="0" max="7" min="7" style="0" width="13.71"/>
    <col collapsed="false" customWidth="true" hidden="false" outlineLevel="0" max="9" min="8" style="0" width="15.43"/>
    <col collapsed="false" customWidth="true" hidden="false" outlineLevel="0" max="10" min="10" style="0" width="25.28"/>
    <col collapsed="false" customWidth="true" hidden="false" outlineLevel="0" max="11" min="11" style="0" width="11.85"/>
    <col collapsed="false" customWidth="true" hidden="false" outlineLevel="0" max="12" min="12" style="0" width="17.28"/>
    <col collapsed="false" customWidth="true" hidden="false" outlineLevel="0" max="16" min="16" style="0" width="12.28"/>
  </cols>
  <sheetData>
    <row r="3" customFormat="false" ht="15.75" hidden="false" customHeight="false" outlineLevel="0" collapsed="false">
      <c r="C3" s="337"/>
      <c r="D3" s="325"/>
      <c r="E3" s="326"/>
      <c r="F3" s="326"/>
      <c r="G3" s="426" t="s">
        <v>577</v>
      </c>
      <c r="H3" s="426"/>
      <c r="I3" s="426"/>
      <c r="J3" s="426"/>
      <c r="K3" s="340"/>
      <c r="L3" s="326"/>
    </row>
    <row r="4" customFormat="false" ht="15.75" hidden="false" customHeight="false" outlineLevel="0" collapsed="false">
      <c r="C4" s="337" t="s">
        <v>267</v>
      </c>
      <c r="D4" s="325" t="s">
        <v>578</v>
      </c>
      <c r="E4" s="340" t="s">
        <v>547</v>
      </c>
      <c r="F4" s="340" t="s">
        <v>548</v>
      </c>
      <c r="G4" s="325" t="s">
        <v>579</v>
      </c>
      <c r="H4" s="325" t="s">
        <v>564</v>
      </c>
      <c r="I4" s="325" t="s">
        <v>565</v>
      </c>
      <c r="J4" s="340" t="s">
        <v>580</v>
      </c>
      <c r="K4" s="340" t="s">
        <v>581</v>
      </c>
      <c r="L4" s="427" t="s">
        <v>553</v>
      </c>
      <c r="M4" s="328"/>
      <c r="N4" s="346" t="n">
        <v>2150</v>
      </c>
      <c r="O4" s="347" t="s">
        <v>554</v>
      </c>
      <c r="P4" s="347"/>
    </row>
    <row r="5" customFormat="false" ht="18.75" hidden="false" customHeight="false" outlineLevel="0" collapsed="false">
      <c r="C5" s="337" t="s">
        <v>582</v>
      </c>
      <c r="D5" s="428" t="n">
        <v>3702440</v>
      </c>
      <c r="E5" s="348" t="n">
        <v>1054.54</v>
      </c>
      <c r="F5" s="340" t="n">
        <v>2154.39</v>
      </c>
      <c r="G5" s="343" t="n">
        <v>260</v>
      </c>
      <c r="H5" s="429" t="n">
        <v>437</v>
      </c>
      <c r="I5" s="430" t="n">
        <v>387</v>
      </c>
      <c r="J5" s="431" t="n">
        <v>1463.4</v>
      </c>
      <c r="K5" s="340"/>
      <c r="L5" s="432" t="n">
        <f aca="false">D5/J5</f>
        <v>2530.02596692634</v>
      </c>
      <c r="M5" s="328"/>
      <c r="N5" s="433" t="n">
        <v>2000</v>
      </c>
      <c r="O5" s="347" t="s">
        <v>583</v>
      </c>
      <c r="P5" s="347"/>
    </row>
    <row r="6" customFormat="false" ht="15.75" hidden="false" customHeight="false" outlineLevel="0" collapsed="false">
      <c r="M6" s="328"/>
      <c r="N6" s="350" t="n">
        <v>1999</v>
      </c>
      <c r="O6" s="347" t="s">
        <v>555</v>
      </c>
      <c r="P6" s="347"/>
    </row>
    <row r="9" customFormat="false" ht="15.75" hidden="false" customHeight="false" outlineLevel="0" collapsed="false">
      <c r="E9" s="434" t="s">
        <v>584</v>
      </c>
      <c r="F9" s="434"/>
      <c r="G9" s="435" t="s">
        <v>585</v>
      </c>
      <c r="H9" s="435" t="s">
        <v>586</v>
      </c>
      <c r="I9" s="435" t="s">
        <v>565</v>
      </c>
      <c r="J9" s="435" t="s">
        <v>432</v>
      </c>
    </row>
    <row r="10" customFormat="false" ht="15.75" hidden="false" customHeight="false" outlineLevel="0" collapsed="false">
      <c r="E10" s="434" t="s">
        <v>587</v>
      </c>
      <c r="F10" s="434"/>
      <c r="G10" s="436" t="n">
        <f aca="false">G12*G11</f>
        <v>888039.114391144</v>
      </c>
      <c r="H10" s="436" t="n">
        <f aca="false">H11*H12</f>
        <v>1492588.81918819</v>
      </c>
      <c r="I10" s="436" t="n">
        <f aca="false">I12*I11</f>
        <v>1321812.06642066</v>
      </c>
      <c r="J10" s="437" t="n">
        <f aca="false">SUM(G10:I10)</f>
        <v>3702440</v>
      </c>
    </row>
    <row r="11" customFormat="false" ht="15.75" hidden="false" customHeight="false" outlineLevel="0" collapsed="false">
      <c r="E11" s="340" t="s">
        <v>588</v>
      </c>
      <c r="F11" s="340"/>
      <c r="G11" s="438" t="n">
        <f aca="false">G5*1.35</f>
        <v>351</v>
      </c>
      <c r="H11" s="438" t="n">
        <f aca="false">H5*1.35</f>
        <v>589.95</v>
      </c>
      <c r="I11" s="438" t="n">
        <f aca="false">I5*1.35</f>
        <v>522.45</v>
      </c>
      <c r="J11" s="438" t="n">
        <f aca="false">SUM(G11:I11)</f>
        <v>1463.4</v>
      </c>
    </row>
    <row r="12" customFormat="false" ht="15.75" hidden="false" customHeight="false" outlineLevel="0" collapsed="false">
      <c r="E12" s="325" t="s">
        <v>589</v>
      </c>
      <c r="F12" s="325"/>
      <c r="G12" s="325" t="n">
        <f aca="false">L5</f>
        <v>2530.02596692634</v>
      </c>
      <c r="H12" s="325" t="n">
        <f aca="false">G12</f>
        <v>2530.02596692634</v>
      </c>
      <c r="I12" s="439" t="n">
        <f aca="false">G12</f>
        <v>2530.02596692634</v>
      </c>
      <c r="J12" s="439" t="n">
        <f aca="false">J10/J11</f>
        <v>2530.02596692634</v>
      </c>
    </row>
    <row r="13" customFormat="false" ht="15.75" hidden="false" customHeight="false" outlineLevel="0" collapsed="false">
      <c r="E13" s="325" t="s">
        <v>590</v>
      </c>
      <c r="F13" s="325"/>
      <c r="G13" s="440" t="n">
        <f aca="false">G10/J10</f>
        <v>0.239852398523985</v>
      </c>
      <c r="H13" s="440" t="n">
        <f aca="false">H10/J10</f>
        <v>0.403136531365314</v>
      </c>
      <c r="I13" s="440" t="n">
        <f aca="false">I10/J10</f>
        <v>0.357011070110701</v>
      </c>
      <c r="J13" s="440" t="n">
        <f aca="false">SUM(G13:I13)</f>
        <v>1</v>
      </c>
    </row>
  </sheetData>
  <mergeCells count="9">
    <mergeCell ref="G3:J3"/>
    <mergeCell ref="O4:P4"/>
    <mergeCell ref="O5:P5"/>
    <mergeCell ref="O6:P6"/>
    <mergeCell ref="E9:F9"/>
    <mergeCell ref="E10:F10"/>
    <mergeCell ref="E11:F11"/>
    <mergeCell ref="E12:F12"/>
    <mergeCell ref="E13:F1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9"/>
  <sheetViews>
    <sheetView showFormulas="false" showGridLines="true" showRowColHeaders="true" showZeros="true" rightToLeft="false" tabSelected="false" showOutlineSymbols="true" defaultGridColor="true" view="normal" topLeftCell="A37" colorId="64" zoomScale="40" zoomScaleNormal="40" zoomScalePageLayoutView="100" workbookViewId="0">
      <selection pane="topLeft" activeCell="O62" activeCellId="0" sqref="O62"/>
    </sheetView>
  </sheetViews>
  <sheetFormatPr defaultColWidth="8.54296875" defaultRowHeight="23.25" zeroHeight="false" outlineLevelRow="0" outlineLevelCol="0"/>
  <cols>
    <col collapsed="false" customWidth="true" hidden="false" outlineLevel="0" max="1" min="1" style="193" width="36.57"/>
    <col collapsed="false" customWidth="true" hidden="false" outlineLevel="0" max="2" min="2" style="193" width="23.43"/>
    <col collapsed="false" customWidth="true" hidden="false" outlineLevel="0" max="3" min="3" style="193" width="24.15"/>
    <col collapsed="false" customWidth="true" hidden="false" outlineLevel="0" max="4" min="4" style="193" width="23.72"/>
    <col collapsed="false" customWidth="true" hidden="false" outlineLevel="0" max="10" min="5" style="193" width="24.15"/>
    <col collapsed="false" customWidth="true" hidden="false" outlineLevel="0" max="11" min="11" style="193" width="26.3"/>
    <col collapsed="false" customWidth="true" hidden="false" outlineLevel="0" max="12" min="12" style="193" width="25.57"/>
    <col collapsed="false" customWidth="true" hidden="false" outlineLevel="0" max="14" min="14" style="0" width="21.28"/>
    <col collapsed="false" customWidth="true" hidden="false" outlineLevel="0" max="15" min="15" style="0" width="23.43"/>
    <col collapsed="false" customWidth="true" hidden="false" outlineLevel="0" max="23" min="16" style="0" width="24.15"/>
    <col collapsed="false" customWidth="true" hidden="false" outlineLevel="0" max="24" min="24" style="0" width="26.3"/>
    <col collapsed="false" customWidth="true" hidden="false" outlineLevel="0" max="25" min="25" style="0" width="25.57"/>
    <col collapsed="false" customWidth="true" hidden="false" outlineLevel="0" max="26" min="26" style="0" width="20.57"/>
  </cols>
  <sheetData>
    <row r="1" customFormat="false" ht="26.25" hidden="false" customHeight="false" outlineLevel="0" collapsed="false">
      <c r="A1" s="441" t="s">
        <v>591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N1" s="442" t="s">
        <v>592</v>
      </c>
      <c r="O1" s="442"/>
      <c r="P1" s="442"/>
      <c r="Q1" s="442"/>
      <c r="R1" s="442"/>
      <c r="S1" s="442"/>
      <c r="T1" s="442"/>
      <c r="U1" s="442"/>
      <c r="V1" s="442"/>
      <c r="W1" s="442"/>
      <c r="X1" s="442"/>
      <c r="Y1" s="442"/>
    </row>
    <row r="2" customFormat="false" ht="23.25" hidden="false" customHeight="false" outlineLevel="0" collapsed="false">
      <c r="A2" s="443" t="s">
        <v>267</v>
      </c>
      <c r="B2" s="443" t="s">
        <v>593</v>
      </c>
      <c r="C2" s="443" t="s">
        <v>594</v>
      </c>
      <c r="D2" s="443" t="s">
        <v>595</v>
      </c>
      <c r="E2" s="443" t="s">
        <v>596</v>
      </c>
      <c r="F2" s="443" t="s">
        <v>597</v>
      </c>
      <c r="G2" s="443" t="s">
        <v>598</v>
      </c>
      <c r="H2" s="443" t="s">
        <v>599</v>
      </c>
      <c r="I2" s="443" t="s">
        <v>600</v>
      </c>
      <c r="J2" s="443" t="s">
        <v>601</v>
      </c>
      <c r="K2" s="443" t="s">
        <v>602</v>
      </c>
      <c r="L2" s="443" t="s">
        <v>285</v>
      </c>
      <c r="N2" s="443" t="s">
        <v>267</v>
      </c>
      <c r="O2" s="443" t="s">
        <v>593</v>
      </c>
      <c r="P2" s="443" t="s">
        <v>594</v>
      </c>
      <c r="Q2" s="443" t="s">
        <v>595</v>
      </c>
      <c r="R2" s="443" t="s">
        <v>596</v>
      </c>
      <c r="S2" s="443" t="s">
        <v>597</v>
      </c>
      <c r="T2" s="443" t="s">
        <v>598</v>
      </c>
      <c r="U2" s="443" t="s">
        <v>599</v>
      </c>
      <c r="V2" s="443" t="s">
        <v>600</v>
      </c>
      <c r="W2" s="443" t="s">
        <v>601</v>
      </c>
      <c r="X2" s="443" t="s">
        <v>602</v>
      </c>
      <c r="Y2" s="443" t="s">
        <v>285</v>
      </c>
      <c r="Z2" s="443" t="s">
        <v>429</v>
      </c>
    </row>
    <row r="3" customFormat="false" ht="23.25" hidden="false" customHeight="false" outlineLevel="0" collapsed="false">
      <c r="A3" s="444" t="n">
        <v>43497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 t="n">
        <f aca="false">SUM(B3:K3)</f>
        <v>0</v>
      </c>
      <c r="N3" s="444" t="n">
        <v>43497</v>
      </c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 t="n">
        <f aca="false">SUM(O3:X3)</f>
        <v>0</v>
      </c>
      <c r="Z3" s="445" t="n">
        <f aca="false">L3-Y3</f>
        <v>0</v>
      </c>
    </row>
    <row r="4" customFormat="false" ht="23.25" hidden="false" customHeight="false" outlineLevel="0" collapsed="false">
      <c r="A4" s="444" t="n">
        <v>43498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 t="n">
        <f aca="false">SUM(B4:K4)</f>
        <v>0</v>
      </c>
      <c r="N4" s="444" t="n">
        <v>43498</v>
      </c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 t="n">
        <f aca="false">SUM(O4:X4)</f>
        <v>0</v>
      </c>
      <c r="Z4" s="445" t="n">
        <f aca="false">L4-Y4</f>
        <v>0</v>
      </c>
    </row>
    <row r="5" customFormat="false" ht="23.25" hidden="false" customHeight="false" outlineLevel="0" collapsed="false">
      <c r="A5" s="444" t="n">
        <v>43499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 t="n">
        <f aca="false">SUM(B5:K5)</f>
        <v>0</v>
      </c>
      <c r="N5" s="444" t="n">
        <v>43499</v>
      </c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 t="n">
        <f aca="false">SUM(O5:X5)</f>
        <v>0</v>
      </c>
      <c r="Z5" s="445" t="n">
        <f aca="false">L5-Y5</f>
        <v>0</v>
      </c>
    </row>
    <row r="6" customFormat="false" ht="23.25" hidden="false" customHeight="false" outlineLevel="0" collapsed="false">
      <c r="A6" s="444" t="n">
        <v>43500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 t="n">
        <f aca="false">SUM(B6:K6)</f>
        <v>0</v>
      </c>
      <c r="N6" s="444" t="n">
        <v>43500</v>
      </c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 t="n">
        <f aca="false">SUM(O6:X6)</f>
        <v>0</v>
      </c>
      <c r="Z6" s="445" t="n">
        <f aca="false">L6-Y6</f>
        <v>0</v>
      </c>
    </row>
    <row r="7" customFormat="false" ht="23.25" hidden="false" customHeight="false" outlineLevel="0" collapsed="false">
      <c r="A7" s="444" t="n">
        <v>43501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 t="n">
        <f aca="false">SUM(B7:K7)</f>
        <v>0</v>
      </c>
      <c r="N7" s="444" t="n">
        <v>43501</v>
      </c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 t="n">
        <f aca="false">SUM(O7:X7)</f>
        <v>0</v>
      </c>
      <c r="Z7" s="445" t="n">
        <f aca="false">L7-Y7</f>
        <v>0</v>
      </c>
    </row>
    <row r="8" customFormat="false" ht="23.25" hidden="false" customHeight="false" outlineLevel="0" collapsed="false">
      <c r="A8" s="444" t="n">
        <v>43502</v>
      </c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 t="n">
        <f aca="false">SUM(B8:K8)</f>
        <v>0</v>
      </c>
      <c r="N8" s="444" t="n">
        <v>43502</v>
      </c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 t="n">
        <f aca="false">SUM(O8:X8)</f>
        <v>0</v>
      </c>
      <c r="Z8" s="445" t="n">
        <f aca="false">L8-Y8</f>
        <v>0</v>
      </c>
    </row>
    <row r="9" customFormat="false" ht="23.25" hidden="false" customHeight="false" outlineLevel="0" collapsed="false">
      <c r="A9" s="444" t="n">
        <v>43503</v>
      </c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 t="n">
        <f aca="false">SUM(B9:K9)</f>
        <v>0</v>
      </c>
      <c r="N9" s="444" t="n">
        <v>43503</v>
      </c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 t="n">
        <f aca="false">SUM(O9:X9)</f>
        <v>0</v>
      </c>
      <c r="Z9" s="445" t="n">
        <f aca="false">L9-Y9</f>
        <v>0</v>
      </c>
    </row>
    <row r="10" customFormat="false" ht="23.25" hidden="false" customHeight="false" outlineLevel="0" collapsed="false">
      <c r="A10" s="444" t="n">
        <v>43504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 t="n">
        <f aca="false">SUM(B10:K10)</f>
        <v>0</v>
      </c>
      <c r="N10" s="444" t="n">
        <v>43504</v>
      </c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 t="n">
        <f aca="false">SUM(O10:X10)</f>
        <v>0</v>
      </c>
      <c r="Z10" s="445" t="n">
        <f aca="false">L10-Y10</f>
        <v>0</v>
      </c>
    </row>
    <row r="11" customFormat="false" ht="23.25" hidden="false" customHeight="false" outlineLevel="0" collapsed="false">
      <c r="A11" s="444" t="n">
        <v>43505</v>
      </c>
      <c r="B11" s="179"/>
      <c r="C11" s="179"/>
      <c r="D11" s="179"/>
      <c r="E11" s="179"/>
      <c r="F11" s="179"/>
      <c r="G11" s="179"/>
      <c r="H11" s="179"/>
      <c r="I11" s="179"/>
      <c r="J11" s="179"/>
      <c r="K11" s="179"/>
      <c r="L11" s="179" t="n">
        <f aca="false">SUM(B11:K11)</f>
        <v>0</v>
      </c>
      <c r="N11" s="444" t="n">
        <v>43505</v>
      </c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 t="n">
        <f aca="false">SUM(O11:X11)</f>
        <v>0</v>
      </c>
      <c r="Z11" s="445" t="n">
        <f aca="false">L11-Y11</f>
        <v>0</v>
      </c>
    </row>
    <row r="12" customFormat="false" ht="23.25" hidden="false" customHeight="false" outlineLevel="0" collapsed="false">
      <c r="A12" s="444" t="n">
        <v>43506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 t="n">
        <f aca="false">SUM(B12:K12)</f>
        <v>0</v>
      </c>
      <c r="N12" s="444" t="n">
        <v>43506</v>
      </c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 t="n">
        <f aca="false">SUM(O12:X12)</f>
        <v>0</v>
      </c>
      <c r="Z12" s="445" t="n">
        <f aca="false">L12-Y12</f>
        <v>0</v>
      </c>
    </row>
    <row r="13" customFormat="false" ht="23.25" hidden="false" customHeight="false" outlineLevel="0" collapsed="false">
      <c r="A13" s="444" t="n">
        <v>43507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 t="n">
        <f aca="false">SUM(B13:K13)</f>
        <v>0</v>
      </c>
      <c r="N13" s="444" t="n">
        <v>43507</v>
      </c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 t="n">
        <f aca="false">SUM(O13:X13)</f>
        <v>0</v>
      </c>
      <c r="Z13" s="445" t="n">
        <f aca="false">L13-Y13</f>
        <v>0</v>
      </c>
    </row>
    <row r="14" customFormat="false" ht="23.25" hidden="false" customHeight="false" outlineLevel="0" collapsed="false">
      <c r="A14" s="444" t="n">
        <v>43508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 t="n">
        <f aca="false">SUM(B14:K14)</f>
        <v>0</v>
      </c>
      <c r="N14" s="444" t="n">
        <v>43508</v>
      </c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 t="n">
        <f aca="false">SUM(O14:X14)</f>
        <v>0</v>
      </c>
      <c r="Z14" s="445" t="n">
        <f aca="false">L14-Y14</f>
        <v>0</v>
      </c>
    </row>
    <row r="15" customFormat="false" ht="23.25" hidden="false" customHeight="false" outlineLevel="0" collapsed="false">
      <c r="A15" s="444" t="n">
        <v>43509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 t="n">
        <f aca="false">SUM(B15:K15)</f>
        <v>0</v>
      </c>
      <c r="N15" s="444" t="n">
        <v>43509</v>
      </c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 t="n">
        <f aca="false">SUM(O15:X15)</f>
        <v>0</v>
      </c>
      <c r="Z15" s="445" t="n">
        <f aca="false">L15-Y15</f>
        <v>0</v>
      </c>
    </row>
    <row r="16" customFormat="false" ht="23.25" hidden="false" customHeight="false" outlineLevel="0" collapsed="false">
      <c r="A16" s="444" t="n">
        <v>43510</v>
      </c>
      <c r="B16" s="446" t="n">
        <f aca="false">97750</f>
        <v>97750</v>
      </c>
      <c r="C16" s="446" t="n">
        <v>31875</v>
      </c>
      <c r="D16" s="447" t="n">
        <v>31875</v>
      </c>
      <c r="E16" s="448" t="n">
        <v>31875</v>
      </c>
      <c r="F16" s="447" t="n">
        <v>31875</v>
      </c>
      <c r="G16" s="447" t="n">
        <v>12750</v>
      </c>
      <c r="H16" s="448" t="n">
        <v>20400</v>
      </c>
      <c r="I16" s="446" t="n">
        <v>23800</v>
      </c>
      <c r="J16" s="446" t="n">
        <v>23800</v>
      </c>
      <c r="K16" s="446" t="n">
        <v>85000</v>
      </c>
      <c r="L16" s="179" t="n">
        <f aca="false">SUM(B16:K16)</f>
        <v>391000</v>
      </c>
      <c r="N16" s="444" t="n">
        <v>43510</v>
      </c>
      <c r="O16" s="179" t="n">
        <f aca="false">5000+6000+7000+13000+12000+13000</f>
        <v>56000</v>
      </c>
      <c r="P16" s="179" t="n">
        <v>0</v>
      </c>
      <c r="Q16" s="179" t="n">
        <v>33000</v>
      </c>
      <c r="R16" s="179" t="n">
        <v>0</v>
      </c>
      <c r="S16" s="179" t="n">
        <f aca="false">17000+17000</f>
        <v>34000</v>
      </c>
      <c r="T16" s="179" t="n">
        <v>0</v>
      </c>
      <c r="U16" s="179" t="n">
        <v>0</v>
      </c>
      <c r="V16" s="179" t="n">
        <v>0</v>
      </c>
      <c r="W16" s="179" t="n">
        <v>0</v>
      </c>
      <c r="X16" s="179" t="n">
        <v>0</v>
      </c>
      <c r="Y16" s="179" t="n">
        <f aca="false">SUM(O16:X16)</f>
        <v>123000</v>
      </c>
      <c r="Z16" s="445" t="n">
        <f aca="false">L16-Y16</f>
        <v>268000</v>
      </c>
    </row>
    <row r="17" customFormat="false" ht="23.25" hidden="false" customHeight="false" outlineLevel="0" collapsed="false">
      <c r="A17" s="444" t="n">
        <v>43511</v>
      </c>
      <c r="B17" s="179" t="n">
        <v>51000</v>
      </c>
      <c r="C17" s="179" t="n">
        <v>31875</v>
      </c>
      <c r="D17" s="179" t="n">
        <v>31875</v>
      </c>
      <c r="E17" s="179" t="n">
        <v>31875</v>
      </c>
      <c r="F17" s="179" t="n">
        <v>31875</v>
      </c>
      <c r="G17" s="179" t="n">
        <v>8500</v>
      </c>
      <c r="H17" s="179" t="n">
        <v>17000</v>
      </c>
      <c r="I17" s="179" t="n">
        <v>23800</v>
      </c>
      <c r="J17" s="179" t="n">
        <v>23800</v>
      </c>
      <c r="K17" s="179" t="n">
        <v>85000</v>
      </c>
      <c r="L17" s="179" t="n">
        <f aca="false">SUM(B17:K17)</f>
        <v>336600</v>
      </c>
      <c r="N17" s="444" t="n">
        <v>43511</v>
      </c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 t="n">
        <f aca="false">SUM(O17:X17)</f>
        <v>0</v>
      </c>
      <c r="Z17" s="445" t="n">
        <f aca="false">L17-Y17</f>
        <v>336600</v>
      </c>
    </row>
    <row r="18" customFormat="false" ht="23.25" hidden="false" customHeight="false" outlineLevel="0" collapsed="false">
      <c r="A18" s="444" t="n">
        <v>43512</v>
      </c>
      <c r="B18" s="179"/>
      <c r="C18" s="179"/>
      <c r="D18" s="179"/>
      <c r="E18" s="179"/>
      <c r="F18" s="179"/>
      <c r="G18" s="179"/>
      <c r="H18" s="179"/>
      <c r="I18" s="179"/>
      <c r="J18" s="179"/>
      <c r="K18" s="179"/>
      <c r="L18" s="179" t="n">
        <f aca="false">SUM(B18:K18)</f>
        <v>0</v>
      </c>
      <c r="N18" s="444" t="n">
        <v>43512</v>
      </c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 t="n">
        <f aca="false">SUM(O18:X18)</f>
        <v>0</v>
      </c>
      <c r="Z18" s="445" t="n">
        <f aca="false">L18-Y18</f>
        <v>0</v>
      </c>
    </row>
    <row r="19" customFormat="false" ht="23.25" hidden="false" customHeight="false" outlineLevel="0" collapsed="false">
      <c r="A19" s="444" t="n">
        <v>43513</v>
      </c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 t="n">
        <f aca="false">SUM(B19:K19)</f>
        <v>0</v>
      </c>
      <c r="N19" s="444" t="n">
        <v>43513</v>
      </c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 t="n">
        <f aca="false">SUM(O19:X19)</f>
        <v>0</v>
      </c>
      <c r="Z19" s="445" t="n">
        <f aca="false">L19-Y19</f>
        <v>0</v>
      </c>
    </row>
    <row r="20" customFormat="false" ht="23.25" hidden="false" customHeight="false" outlineLevel="0" collapsed="false">
      <c r="A20" s="444" t="n">
        <v>43514</v>
      </c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 t="n">
        <f aca="false">SUM(B20:K20)</f>
        <v>0</v>
      </c>
      <c r="N20" s="444" t="n">
        <v>43514</v>
      </c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 t="n">
        <f aca="false">SUM(O20:X20)</f>
        <v>0</v>
      </c>
      <c r="Z20" s="445" t="n">
        <f aca="false">L20-Y20</f>
        <v>0</v>
      </c>
    </row>
    <row r="21" customFormat="false" ht="23.25" hidden="false" customHeight="false" outlineLevel="0" collapsed="false">
      <c r="A21" s="444" t="n">
        <v>43515</v>
      </c>
      <c r="B21" s="179"/>
      <c r="C21" s="179"/>
      <c r="D21" s="179"/>
      <c r="E21" s="179"/>
      <c r="F21" s="179"/>
      <c r="G21" s="179"/>
      <c r="H21" s="179"/>
      <c r="I21" s="179"/>
      <c r="J21" s="179"/>
      <c r="K21" s="179"/>
      <c r="L21" s="179" t="n">
        <f aca="false">SUM(B21:K21)</f>
        <v>0</v>
      </c>
      <c r="N21" s="444" t="n">
        <v>43515</v>
      </c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 t="n">
        <f aca="false">SUM(O21:X21)</f>
        <v>0</v>
      </c>
      <c r="Z21" s="445" t="n">
        <f aca="false">L21-Y21</f>
        <v>0</v>
      </c>
    </row>
    <row r="22" customFormat="false" ht="23.25" hidden="false" customHeight="false" outlineLevel="0" collapsed="false">
      <c r="A22" s="444" t="n">
        <v>43516</v>
      </c>
      <c r="B22" s="179"/>
      <c r="C22" s="179"/>
      <c r="D22" s="179"/>
      <c r="E22" s="179"/>
      <c r="F22" s="179"/>
      <c r="G22" s="179"/>
      <c r="H22" s="179"/>
      <c r="I22" s="179"/>
      <c r="J22" s="179"/>
      <c r="K22" s="179"/>
      <c r="L22" s="179" t="n">
        <f aca="false">SUM(B22:K22)</f>
        <v>0</v>
      </c>
      <c r="N22" s="444" t="n">
        <v>43516</v>
      </c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 t="n">
        <f aca="false">SUM(O22:X22)</f>
        <v>0</v>
      </c>
      <c r="Z22" s="445" t="n">
        <f aca="false">L22-Y22</f>
        <v>0</v>
      </c>
    </row>
    <row r="23" customFormat="false" ht="23.25" hidden="false" customHeight="false" outlineLevel="0" collapsed="false">
      <c r="A23" s="444" t="n">
        <v>43517</v>
      </c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 t="n">
        <f aca="false">SUM(B23:K23)</f>
        <v>0</v>
      </c>
      <c r="N23" s="444" t="n">
        <v>43517</v>
      </c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 t="n">
        <f aca="false">SUM(O23:X23)</f>
        <v>0</v>
      </c>
      <c r="Z23" s="445" t="n">
        <f aca="false">L23-Y23</f>
        <v>0</v>
      </c>
    </row>
    <row r="24" customFormat="false" ht="23.25" hidden="false" customHeight="false" outlineLevel="0" collapsed="false">
      <c r="A24" s="444" t="n">
        <v>43518</v>
      </c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 t="n">
        <f aca="false">SUM(B24:K24)</f>
        <v>0</v>
      </c>
      <c r="N24" s="444" t="n">
        <v>43518</v>
      </c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 t="n">
        <f aca="false">SUM(O24:X24)</f>
        <v>0</v>
      </c>
      <c r="Z24" s="445" t="n">
        <f aca="false">L24-Y24</f>
        <v>0</v>
      </c>
    </row>
    <row r="25" customFormat="false" ht="23.25" hidden="false" customHeight="false" outlineLevel="0" collapsed="false">
      <c r="A25" s="444" t="n">
        <v>43519</v>
      </c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 t="n">
        <f aca="false">SUM(B25:K25)</f>
        <v>0</v>
      </c>
      <c r="N25" s="444" t="n">
        <v>43519</v>
      </c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 t="n">
        <f aca="false">SUM(O25:X25)</f>
        <v>0</v>
      </c>
      <c r="Z25" s="445" t="n">
        <f aca="false">L25-Y25</f>
        <v>0</v>
      </c>
    </row>
    <row r="26" customFormat="false" ht="23.25" hidden="false" customHeight="false" outlineLevel="0" collapsed="false">
      <c r="A26" s="444" t="n">
        <v>43520</v>
      </c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 t="n">
        <f aca="false">SUM(B26:K26)</f>
        <v>0</v>
      </c>
      <c r="N26" s="444" t="n">
        <v>43520</v>
      </c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 t="n">
        <f aca="false">SUM(O26:X26)</f>
        <v>0</v>
      </c>
      <c r="Z26" s="445" t="n">
        <f aca="false">L26-Y26</f>
        <v>0</v>
      </c>
    </row>
    <row r="27" customFormat="false" ht="23.25" hidden="false" customHeight="false" outlineLevel="0" collapsed="false">
      <c r="A27" s="444" t="n">
        <v>43521</v>
      </c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 t="n">
        <f aca="false">SUM(B27:K27)</f>
        <v>0</v>
      </c>
      <c r="N27" s="444" t="n">
        <v>43521</v>
      </c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 t="n">
        <f aca="false">SUM(O27:X27)</f>
        <v>0</v>
      </c>
      <c r="Z27" s="445" t="n">
        <f aca="false">L27-Y27</f>
        <v>0</v>
      </c>
    </row>
    <row r="28" customFormat="false" ht="23.25" hidden="false" customHeight="false" outlineLevel="0" collapsed="false">
      <c r="A28" s="444" t="n">
        <v>43522</v>
      </c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 t="n">
        <f aca="false">SUM(B28:K28)</f>
        <v>0</v>
      </c>
      <c r="N28" s="444" t="n">
        <v>43522</v>
      </c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 t="n">
        <f aca="false">SUM(O28:X28)</f>
        <v>0</v>
      </c>
      <c r="Z28" s="445" t="n">
        <f aca="false">L28-Y28</f>
        <v>0</v>
      </c>
    </row>
    <row r="29" customFormat="false" ht="23.25" hidden="false" customHeight="false" outlineLevel="0" collapsed="false">
      <c r="A29" s="444" t="n">
        <v>43523</v>
      </c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 t="n">
        <f aca="false">SUM(B29:K29)</f>
        <v>0</v>
      </c>
      <c r="N29" s="444" t="n">
        <v>43523</v>
      </c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 t="n">
        <f aca="false">SUM(O29:X29)</f>
        <v>0</v>
      </c>
      <c r="Z29" s="445" t="n">
        <f aca="false">L29-Y29</f>
        <v>0</v>
      </c>
    </row>
    <row r="30" customFormat="false" ht="23.25" hidden="false" customHeight="false" outlineLevel="0" collapsed="false">
      <c r="A30" s="444" t="n">
        <v>43524</v>
      </c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 t="n">
        <f aca="false">SUM(B30:K30)</f>
        <v>0</v>
      </c>
      <c r="N30" s="444" t="n">
        <v>43524</v>
      </c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 t="n">
        <f aca="false">SUM(O30:X30)</f>
        <v>0</v>
      </c>
      <c r="Z30" s="445" t="n">
        <f aca="false">L30-Y30</f>
        <v>0</v>
      </c>
    </row>
    <row r="31" customFormat="false" ht="28.5" hidden="false" customHeight="false" outlineLevel="0" collapsed="false">
      <c r="A31" s="444"/>
      <c r="B31" s="179" t="n">
        <f aca="false">SUM(B3:B30)</f>
        <v>148750</v>
      </c>
      <c r="C31" s="179" t="n">
        <f aca="false">SUM(C3:C30)</f>
        <v>63750</v>
      </c>
      <c r="D31" s="179" t="n">
        <f aca="false">SUM(D3:D30)</f>
        <v>63750</v>
      </c>
      <c r="E31" s="179" t="n">
        <f aca="false">SUM(E3:E30)</f>
        <v>63750</v>
      </c>
      <c r="F31" s="179" t="n">
        <f aca="false">SUM(F3:F30)</f>
        <v>63750</v>
      </c>
      <c r="G31" s="179" t="n">
        <f aca="false">SUM(G3:G30)</f>
        <v>21250</v>
      </c>
      <c r="H31" s="179" t="n">
        <f aca="false">SUM(H3:H30)</f>
        <v>37400</v>
      </c>
      <c r="I31" s="179" t="n">
        <f aca="false">SUM(I3:I30)</f>
        <v>47600</v>
      </c>
      <c r="J31" s="179" t="n">
        <f aca="false">SUM(J3:J30)</f>
        <v>47600</v>
      </c>
      <c r="K31" s="179" t="n">
        <f aca="false">SUM(K3:K30)</f>
        <v>170000</v>
      </c>
      <c r="L31" s="179" t="n">
        <f aca="false">SUM(B31:K31)</f>
        <v>727600</v>
      </c>
      <c r="N31" s="444"/>
      <c r="O31" s="179" t="n">
        <f aca="false">SUM(O3:O30)</f>
        <v>56000</v>
      </c>
      <c r="P31" s="179" t="n">
        <f aca="false">SUM(P3:P30)</f>
        <v>0</v>
      </c>
      <c r="Q31" s="179" t="n">
        <f aca="false">SUM(Q3:Q30)</f>
        <v>33000</v>
      </c>
      <c r="R31" s="179" t="n">
        <f aca="false">SUM(R3:R30)</f>
        <v>0</v>
      </c>
      <c r="S31" s="179" t="n">
        <f aca="false">SUM(S3:S30)</f>
        <v>34000</v>
      </c>
      <c r="T31" s="179" t="n">
        <f aca="false">SUM(T3:T30)</f>
        <v>0</v>
      </c>
      <c r="U31" s="179" t="n">
        <f aca="false">SUM(U3:U30)</f>
        <v>0</v>
      </c>
      <c r="V31" s="179" t="n">
        <f aca="false">SUM(V3:V30)</f>
        <v>0</v>
      </c>
      <c r="W31" s="179" t="n">
        <f aca="false">SUM(W3:W30)</f>
        <v>0</v>
      </c>
      <c r="X31" s="179" t="n">
        <f aca="false">SUM(X3:X30)</f>
        <v>0</v>
      </c>
      <c r="Y31" s="179" t="n">
        <f aca="false">SUM(O31:X31)</f>
        <v>123000</v>
      </c>
      <c r="Z31" s="449" t="n">
        <f aca="false">SUM(Z3:Z30)</f>
        <v>604600</v>
      </c>
    </row>
    <row r="35" customFormat="false" ht="23.25" hidden="false" customHeight="false" outlineLevel="0" collapsed="false">
      <c r="B35" s="443" t="s">
        <v>593</v>
      </c>
      <c r="C35" s="443" t="s">
        <v>594</v>
      </c>
      <c r="D35" s="443" t="s">
        <v>595</v>
      </c>
      <c r="E35" s="443" t="s">
        <v>596</v>
      </c>
      <c r="F35" s="443" t="s">
        <v>597</v>
      </c>
      <c r="G35" s="443" t="s">
        <v>598</v>
      </c>
      <c r="H35" s="443" t="s">
        <v>599</v>
      </c>
      <c r="I35" s="443" t="s">
        <v>600</v>
      </c>
      <c r="J35" s="443" t="s">
        <v>601</v>
      </c>
      <c r="K35" s="443" t="s">
        <v>602</v>
      </c>
      <c r="L35" s="193" t="s">
        <v>428</v>
      </c>
    </row>
    <row r="36" customFormat="false" ht="28.5" hidden="false" customHeight="false" outlineLevel="0" collapsed="false">
      <c r="A36" s="193" t="s">
        <v>425</v>
      </c>
      <c r="B36" s="450" t="n">
        <f aca="false">B17</f>
        <v>51000</v>
      </c>
      <c r="C36" s="450" t="n">
        <f aca="false">C17</f>
        <v>31875</v>
      </c>
      <c r="D36" s="450" t="n">
        <f aca="false">D17</f>
        <v>31875</v>
      </c>
      <c r="E36" s="450" t="n">
        <f aca="false">E17</f>
        <v>31875</v>
      </c>
      <c r="F36" s="450" t="n">
        <f aca="false">F17</f>
        <v>31875</v>
      </c>
      <c r="G36" s="450" t="n">
        <f aca="false">G17</f>
        <v>8500</v>
      </c>
      <c r="H36" s="450" t="n">
        <f aca="false">H17</f>
        <v>17000</v>
      </c>
      <c r="I36" s="450" t="n">
        <f aca="false">I17</f>
        <v>23800</v>
      </c>
      <c r="J36" s="450" t="n">
        <f aca="false">J17</f>
        <v>23800</v>
      </c>
      <c r="K36" s="450" t="n">
        <f aca="false">K17</f>
        <v>85000</v>
      </c>
      <c r="L36" s="193" t="n">
        <v>77980</v>
      </c>
      <c r="N36" s="451" t="s">
        <v>603</v>
      </c>
      <c r="O36" s="452" t="n">
        <f aca="false">Z17-Z16</f>
        <v>68600</v>
      </c>
    </row>
    <row r="37" customFormat="false" ht="23.25" hidden="false" customHeight="false" outlineLevel="0" collapsed="false">
      <c r="A37" s="193" t="s">
        <v>604</v>
      </c>
      <c r="B37" s="453" t="n">
        <v>14450</v>
      </c>
      <c r="C37" s="453" t="n">
        <v>0</v>
      </c>
      <c r="D37" s="453" t="n">
        <v>29750</v>
      </c>
      <c r="E37" s="453" t="n">
        <v>0</v>
      </c>
      <c r="F37" s="453" t="n">
        <v>29750</v>
      </c>
      <c r="G37" s="453" t="n">
        <v>0</v>
      </c>
      <c r="H37" s="453" t="n">
        <v>0</v>
      </c>
      <c r="I37" s="453" t="n">
        <v>0</v>
      </c>
      <c r="J37" s="453" t="n">
        <v>0</v>
      </c>
      <c r="K37" s="453" t="n">
        <v>0</v>
      </c>
    </row>
    <row r="38" customFormat="false" ht="31.5" hidden="false" customHeight="false" outlineLevel="0" collapsed="false">
      <c r="A38" s="193" t="s">
        <v>605</v>
      </c>
      <c r="B38" s="453" t="n">
        <v>7.2</v>
      </c>
      <c r="C38" s="453" t="n">
        <v>7.5</v>
      </c>
      <c r="D38" s="454" t="n">
        <v>3.5</v>
      </c>
      <c r="E38" s="453" t="n">
        <v>4.8</v>
      </c>
      <c r="F38" s="453" t="n">
        <v>2.9</v>
      </c>
      <c r="G38" s="453" t="n">
        <v>2.6</v>
      </c>
      <c r="H38" s="453" t="n">
        <v>4.5</v>
      </c>
      <c r="I38" s="453" t="n">
        <v>13.6</v>
      </c>
      <c r="J38" s="453" t="n">
        <v>9.8</v>
      </c>
      <c r="K38" s="453" t="n">
        <v>15.3</v>
      </c>
      <c r="N38" s="455" t="n">
        <f aca="false">B17-B39</f>
        <v>51000</v>
      </c>
      <c r="O38" s="455" t="n">
        <f aca="false">C17-C39</f>
        <v>31875</v>
      </c>
      <c r="P38" s="455" t="n">
        <f aca="false">D17-D39</f>
        <v>31875</v>
      </c>
      <c r="Q38" s="455" t="n">
        <f aca="false">E17-E39</f>
        <v>31875</v>
      </c>
      <c r="R38" s="455" t="n">
        <f aca="false">F17-F39</f>
        <v>31875</v>
      </c>
      <c r="S38" s="455" t="n">
        <v>4250</v>
      </c>
      <c r="T38" s="455" t="n">
        <v>3400</v>
      </c>
      <c r="U38" s="455" t="n">
        <f aca="false">I17-I39</f>
        <v>23800</v>
      </c>
      <c r="V38" s="455" t="n">
        <f aca="false">J17-J39</f>
        <v>23800</v>
      </c>
      <c r="W38" s="455" t="n">
        <f aca="false">SUM(N38:V38)</f>
        <v>233750</v>
      </c>
    </row>
    <row r="39" customFormat="false" ht="31.5" hidden="false" customHeight="false" outlineLevel="0" collapsed="false">
      <c r="A39" s="193" t="s">
        <v>428</v>
      </c>
      <c r="B39" s="456"/>
      <c r="C39" s="456"/>
      <c r="D39" s="456"/>
      <c r="E39" s="456"/>
      <c r="F39" s="456"/>
      <c r="G39" s="456"/>
      <c r="H39" s="456"/>
      <c r="I39" s="456"/>
      <c r="J39" s="456"/>
      <c r="K39" s="456"/>
      <c r="N39" s="457"/>
      <c r="O39" s="457"/>
      <c r="P39" s="457"/>
      <c r="Q39" s="457"/>
      <c r="R39" s="457"/>
      <c r="S39" s="457"/>
      <c r="T39" s="457"/>
      <c r="U39" s="457"/>
      <c r="V39" s="457"/>
      <c r="W39" s="457"/>
    </row>
  </sheetData>
  <mergeCells count="2">
    <mergeCell ref="A1:L1"/>
    <mergeCell ref="N1:Y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83"/>
  <sheetViews>
    <sheetView showFormulas="false" showGridLines="true" showRowColHeaders="true" showZeros="true" rightToLeft="false" tabSelected="false" showOutlineSymbols="true" defaultGridColor="true" view="normal" topLeftCell="A13" colorId="64" zoomScale="80" zoomScaleNormal="80" zoomScalePageLayoutView="100" workbookViewId="0">
      <selection pane="topLeft" activeCell="E29" activeCellId="0" sqref="E29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12.71"/>
    <col collapsed="false" customWidth="true" hidden="false" outlineLevel="0" max="3" min="3" style="0" width="10.85"/>
    <col collapsed="false" customWidth="true" hidden="false" outlineLevel="0" max="4" min="4" style="0" width="28.14"/>
    <col collapsed="false" customWidth="true" hidden="false" outlineLevel="0" max="5" min="5" style="0" width="26"/>
    <col collapsed="false" customWidth="true" hidden="false" outlineLevel="0" max="6" min="6" style="0" width="21.28"/>
    <col collapsed="false" customWidth="true" hidden="false" outlineLevel="0" max="7" min="7" style="0" width="16.85"/>
    <col collapsed="false" customWidth="true" hidden="false" outlineLevel="0" max="8" min="8" style="0" width="22.85"/>
    <col collapsed="false" customWidth="true" hidden="false" outlineLevel="0" max="11" min="11" style="0" width="10.71"/>
    <col collapsed="false" customWidth="true" hidden="false" outlineLevel="0" max="12" min="12" style="0" width="24"/>
    <col collapsed="false" customWidth="true" hidden="false" outlineLevel="0" max="13" min="13" style="0" width="21.85"/>
    <col collapsed="false" customWidth="true" hidden="false" outlineLevel="0" max="14" min="14" style="0" width="15.28"/>
    <col collapsed="false" customWidth="true" hidden="false" outlineLevel="0" max="15" min="15" style="0" width="15"/>
    <col collapsed="false" customWidth="true" hidden="false" outlineLevel="0" max="16" min="16" style="0" width="17"/>
    <col collapsed="false" customWidth="true" hidden="false" outlineLevel="0" max="17" min="17" style="0" width="12.28"/>
    <col collapsed="false" customWidth="true" hidden="false" outlineLevel="0" max="23" min="23" style="0" width="9.57"/>
  </cols>
  <sheetData>
    <row r="1" customFormat="false" ht="15" hidden="false" customHeight="true" outlineLevel="0" collapsed="false">
      <c r="A1" s="458" t="s">
        <v>606</v>
      </c>
      <c r="B1" s="458"/>
      <c r="C1" s="458"/>
      <c r="D1" s="458"/>
      <c r="E1" s="458"/>
      <c r="F1" s="458"/>
      <c r="G1" s="458"/>
      <c r="H1" s="458"/>
      <c r="I1" s="459"/>
      <c r="J1" s="460"/>
      <c r="K1" s="460"/>
      <c r="L1" s="461"/>
      <c r="M1" s="461"/>
      <c r="N1" s="461"/>
      <c r="O1" s="461"/>
      <c r="P1" s="461"/>
    </row>
    <row r="2" customFormat="false" ht="30.75" hidden="false" customHeight="true" outlineLevel="0" collapsed="false">
      <c r="A2" s="458"/>
      <c r="B2" s="458"/>
      <c r="C2" s="458"/>
      <c r="D2" s="458"/>
      <c r="E2" s="458"/>
      <c r="F2" s="458"/>
      <c r="G2" s="458"/>
      <c r="H2" s="458"/>
      <c r="I2" s="462"/>
      <c r="J2" s="462"/>
      <c r="K2" s="101"/>
      <c r="L2" s="463" t="s">
        <v>607</v>
      </c>
      <c r="M2" s="463"/>
      <c r="N2" s="463"/>
      <c r="O2" s="463"/>
      <c r="P2" s="463"/>
    </row>
    <row r="3" customFormat="false" ht="18.75" hidden="false" customHeight="false" outlineLevel="0" collapsed="false">
      <c r="A3" s="7" t="s">
        <v>6</v>
      </c>
      <c r="B3" s="7" t="s">
        <v>7</v>
      </c>
      <c r="C3" s="7" t="s">
        <v>130</v>
      </c>
      <c r="D3" s="7" t="s">
        <v>131</v>
      </c>
      <c r="E3" s="3" t="s">
        <v>11</v>
      </c>
      <c r="F3" s="464" t="s">
        <v>132</v>
      </c>
      <c r="G3" s="464" t="s">
        <v>608</v>
      </c>
      <c r="H3" s="465" t="s">
        <v>134</v>
      </c>
      <c r="I3" s="462"/>
      <c r="J3" s="462"/>
      <c r="K3" s="466" t="s">
        <v>267</v>
      </c>
      <c r="L3" s="466" t="s">
        <v>181</v>
      </c>
      <c r="M3" s="466" t="s">
        <v>609</v>
      </c>
      <c r="N3" s="466" t="s">
        <v>610</v>
      </c>
      <c r="O3" s="466" t="s">
        <v>279</v>
      </c>
      <c r="P3" s="466" t="s">
        <v>285</v>
      </c>
      <c r="R3" s="204"/>
      <c r="S3" s="204"/>
      <c r="T3" s="204"/>
      <c r="U3" s="204"/>
      <c r="V3" s="204"/>
      <c r="W3" s="157"/>
    </row>
    <row r="4" customFormat="false" ht="15.75" hidden="false" customHeight="false" outlineLevel="0" collapsed="false">
      <c r="A4" s="293" t="n">
        <v>44075</v>
      </c>
      <c r="B4" s="295" t="s">
        <v>611</v>
      </c>
      <c r="C4" s="294" t="s">
        <v>297</v>
      </c>
      <c r="D4" s="467" t="s">
        <v>181</v>
      </c>
      <c r="E4" s="467" t="s">
        <v>612</v>
      </c>
      <c r="F4" s="468" t="n">
        <v>0.541666666666667</v>
      </c>
      <c r="G4" s="469" t="n">
        <v>0.75625</v>
      </c>
      <c r="H4" s="470" t="n">
        <v>0.76</v>
      </c>
      <c r="I4" s="471"/>
      <c r="J4" s="460"/>
      <c r="K4" s="472" t="n">
        <v>44075</v>
      </c>
      <c r="L4" s="473" t="n">
        <f aca="false">SUMIFS($H$4:$H$779,$A$4:$A$779,$K4,$D$4:$D$779,L$3)*1000</f>
        <v>1500</v>
      </c>
      <c r="M4" s="473" t="n">
        <f aca="false">SUMIFS($H$4:$H$779,$A$4:$A$779,$K4,$D$4:$D$779,M$3)*1000</f>
        <v>0</v>
      </c>
      <c r="N4" s="473" t="n">
        <f aca="false">SUMIFS($H$4:$H$779,$A$4:$A$779,$K4,$D$4:$D$779,N$3)*1000</f>
        <v>0</v>
      </c>
      <c r="O4" s="473" t="n">
        <f aca="false">SUMIFS($H$4:$H$779,$A$4:$A$779,$K4,$D$4:$D$779,O$3)*1000</f>
        <v>0</v>
      </c>
      <c r="P4" s="473" t="n">
        <f aca="false">SUM(L4:O4)</f>
        <v>1500</v>
      </c>
      <c r="Q4" s="157" t="n">
        <v>0</v>
      </c>
      <c r="R4" s="204"/>
      <c r="S4" s="204"/>
      <c r="T4" s="204"/>
      <c r="U4" s="204"/>
      <c r="V4" s="204"/>
      <c r="W4" s="157"/>
    </row>
    <row r="5" customFormat="false" ht="15.75" hidden="false" customHeight="false" outlineLevel="0" collapsed="false">
      <c r="A5" s="293" t="n">
        <v>44075</v>
      </c>
      <c r="B5" s="295" t="s">
        <v>613</v>
      </c>
      <c r="C5" s="294" t="s">
        <v>297</v>
      </c>
      <c r="D5" s="467" t="s">
        <v>181</v>
      </c>
      <c r="E5" s="467" t="s">
        <v>612</v>
      </c>
      <c r="F5" s="468" t="n">
        <v>0.613194444444444</v>
      </c>
      <c r="G5" s="469" t="n">
        <v>0.767361111111111</v>
      </c>
      <c r="H5" s="470" t="n">
        <v>0.74</v>
      </c>
      <c r="I5" s="471"/>
      <c r="J5" s="460"/>
      <c r="K5" s="472" t="n">
        <v>44076</v>
      </c>
      <c r="L5" s="473" t="n">
        <f aca="false">SUMIFS($H$4:$H$779,$A$4:$A$779,$K5,$D$4:$D$779,L$3)*1000</f>
        <v>1040</v>
      </c>
      <c r="M5" s="473" t="n">
        <f aca="false">SUMIFS($H$4:$H$779,$A$4:$A$779,$K5,$D$4:$D$779,M$3)*1000</f>
        <v>0</v>
      </c>
      <c r="N5" s="473" t="n">
        <f aca="false">SUMIFS($H$4:$H$779,$A$4:$A$779,$K5,$D$4:$D$779,N$3)*1000</f>
        <v>0</v>
      </c>
      <c r="O5" s="473" t="n">
        <f aca="false">SUMIFS($H$4:$H$779,$A$4:$A$779,$K5,$D$4:$D$779,O$3)*1000</f>
        <v>0</v>
      </c>
      <c r="P5" s="473" t="n">
        <f aca="false">SUM(L5:O5)</f>
        <v>1040</v>
      </c>
      <c r="Q5" s="157" t="n">
        <v>0</v>
      </c>
      <c r="R5" s="204"/>
      <c r="S5" s="204"/>
      <c r="T5" s="204"/>
      <c r="U5" s="204"/>
      <c r="V5" s="204"/>
      <c r="W5" s="157"/>
    </row>
    <row r="6" customFormat="false" ht="15.75" hidden="false" customHeight="false" outlineLevel="0" collapsed="false">
      <c r="A6" s="293" t="n">
        <v>44076</v>
      </c>
      <c r="B6" s="295" t="s">
        <v>613</v>
      </c>
      <c r="C6" s="294" t="s">
        <v>305</v>
      </c>
      <c r="D6" s="467" t="s">
        <v>181</v>
      </c>
      <c r="E6" s="467" t="s">
        <v>612</v>
      </c>
      <c r="F6" s="468" t="n">
        <v>0.570138888888889</v>
      </c>
      <c r="G6" s="469" t="n">
        <v>0.606944444444444</v>
      </c>
      <c r="H6" s="470" t="n">
        <v>0.6</v>
      </c>
      <c r="I6" s="471"/>
      <c r="J6" s="460"/>
      <c r="K6" s="472" t="n">
        <v>44077</v>
      </c>
      <c r="L6" s="473" t="n">
        <f aca="false">SUMIFS($H$4:$H$779,$A$4:$A$779,$K6,$D$4:$D$779,L$3)*1000</f>
        <v>1500</v>
      </c>
      <c r="M6" s="473" t="n">
        <f aca="false">SUMIFS($H$4:$H$779,$A$4:$A$779,$K6,$D$4:$D$779,M$3)*1000</f>
        <v>0</v>
      </c>
      <c r="N6" s="473" t="n">
        <f aca="false">SUMIFS($H$4:$H$779,$A$4:$A$779,$K6,$D$4:$D$779,N$3)*1000</f>
        <v>0</v>
      </c>
      <c r="O6" s="473" t="n">
        <f aca="false">SUMIFS($H$4:$H$779,$A$4:$A$779,$K6,$D$4:$D$779,O$3)*1000</f>
        <v>0</v>
      </c>
      <c r="P6" s="473" t="n">
        <f aca="false">SUM(L6:O6)</f>
        <v>1500</v>
      </c>
      <c r="Q6" s="157" t="n">
        <v>0</v>
      </c>
    </row>
    <row r="7" customFormat="false" ht="15.75" hidden="false" customHeight="false" outlineLevel="0" collapsed="false">
      <c r="A7" s="293" t="n">
        <v>44076</v>
      </c>
      <c r="B7" s="295" t="s">
        <v>611</v>
      </c>
      <c r="C7" s="294" t="s">
        <v>305</v>
      </c>
      <c r="D7" s="295" t="s">
        <v>181</v>
      </c>
      <c r="E7" s="296" t="s">
        <v>612</v>
      </c>
      <c r="F7" s="474" t="n">
        <v>0.609027777777778</v>
      </c>
      <c r="G7" s="296" t="n">
        <v>0.638194444444444</v>
      </c>
      <c r="H7" s="297" t="n">
        <v>0.44</v>
      </c>
      <c r="I7" s="471"/>
      <c r="J7" s="460"/>
      <c r="K7" s="472" t="n">
        <v>44078</v>
      </c>
      <c r="L7" s="473" t="n">
        <f aca="false">SUMIFS($H$4:$H$779,$A$4:$A$779,$K7,$D$4:$D$779,L$3)*1000</f>
        <v>1220</v>
      </c>
      <c r="M7" s="473" t="n">
        <f aca="false">SUMIFS($H$4:$H$779,$A$4:$A$779,$K7,$D$4:$D$779,M$3)*1000</f>
        <v>0</v>
      </c>
      <c r="N7" s="473" t="n">
        <f aca="false">SUMIFS($H$4:$H$779,$A$4:$A$779,$K7,$D$4:$D$779,N$3)*1000</f>
        <v>0</v>
      </c>
      <c r="O7" s="473" t="n">
        <f aca="false">SUMIFS($H$4:$H$779,$A$4:$A$779,$K7,$D$4:$D$779,O$3)*1000</f>
        <v>0</v>
      </c>
      <c r="P7" s="473" t="n">
        <f aca="false">SUM(L7:O7)</f>
        <v>1220</v>
      </c>
      <c r="Q7" s="157" t="n">
        <v>0</v>
      </c>
    </row>
    <row r="8" customFormat="false" ht="15.75" hidden="false" customHeight="false" outlineLevel="0" collapsed="false">
      <c r="A8" s="293" t="n">
        <v>44077</v>
      </c>
      <c r="B8" s="295" t="s">
        <v>611</v>
      </c>
      <c r="C8" s="294" t="s">
        <v>312</v>
      </c>
      <c r="D8" s="467" t="s">
        <v>181</v>
      </c>
      <c r="E8" s="467" t="s">
        <v>612</v>
      </c>
      <c r="F8" s="468" t="n">
        <v>0.564583333333333</v>
      </c>
      <c r="G8" s="469" t="n">
        <v>0.645833333333333</v>
      </c>
      <c r="H8" s="297" t="n">
        <v>0.86</v>
      </c>
      <c r="I8" s="471"/>
      <c r="J8" s="460"/>
      <c r="K8" s="472" t="n">
        <v>44079</v>
      </c>
      <c r="L8" s="473" t="n">
        <f aca="false">SUMIFS($H$4:$H$779,$A$4:$A$779,$K8,$D$4:$D$779,L$3)*1000</f>
        <v>660</v>
      </c>
      <c r="M8" s="473" t="n">
        <f aca="false">SUMIFS($H$4:$H$779,$A$4:$A$779,$K8,$D$4:$D$779,M$3)*1000</f>
        <v>0</v>
      </c>
      <c r="N8" s="473" t="n">
        <f aca="false">SUMIFS($H$4:$H$779,$A$4:$A$779,$K8,$D$4:$D$779,N$3)*1000</f>
        <v>0</v>
      </c>
      <c r="O8" s="473" t="n">
        <f aca="false">SUMIFS($H$4:$H$779,$A$4:$A$779,$K8,$D$4:$D$779,O$3)*1000</f>
        <v>0</v>
      </c>
      <c r="P8" s="473" t="n">
        <f aca="false">SUM(L8:O8)</f>
        <v>660</v>
      </c>
      <c r="Q8" s="157" t="n">
        <v>0</v>
      </c>
    </row>
    <row r="9" customFormat="false" ht="15.75" hidden="false" customHeight="false" outlineLevel="0" collapsed="false">
      <c r="A9" s="293" t="n">
        <v>44077</v>
      </c>
      <c r="B9" s="295" t="s">
        <v>613</v>
      </c>
      <c r="C9" s="294" t="s">
        <v>312</v>
      </c>
      <c r="D9" s="295" t="s">
        <v>181</v>
      </c>
      <c r="E9" s="295" t="s">
        <v>612</v>
      </c>
      <c r="F9" s="474" t="n">
        <v>0.621527777777778</v>
      </c>
      <c r="G9" s="296" t="n">
        <v>0.648611111111111</v>
      </c>
      <c r="H9" s="297" t="n">
        <v>0.64</v>
      </c>
      <c r="I9" s="471"/>
      <c r="J9" s="460"/>
      <c r="K9" s="472" t="n">
        <v>44080</v>
      </c>
      <c r="L9" s="473" t="n">
        <f aca="false">SUMIFS($H$4:$H$779,$A$4:$A$779,$K9,$D$4:$D$779,L$3)*1000</f>
        <v>0</v>
      </c>
      <c r="M9" s="473" t="n">
        <f aca="false">SUMIFS($H$4:$H$779,$A$4:$A$779,$K9,$D$4:$D$779,M$3)*1000</f>
        <v>0</v>
      </c>
      <c r="N9" s="473" t="n">
        <f aca="false">SUMIFS($H$4:$H$779,$A$4:$A$779,$K9,$D$4:$D$779,N$3)*1000</f>
        <v>0</v>
      </c>
      <c r="O9" s="473" t="n">
        <f aca="false">SUMIFS($H$4:$H$779,$A$4:$A$779,$K9,$D$4:$D$779,O$3)*1000</f>
        <v>0</v>
      </c>
      <c r="P9" s="473" t="n">
        <f aca="false">SUM(L9:O9)</f>
        <v>0</v>
      </c>
      <c r="Q9" s="157" t="n">
        <v>0</v>
      </c>
    </row>
    <row r="10" customFormat="false" ht="15.75" hidden="false" customHeight="false" outlineLevel="0" collapsed="false">
      <c r="A10" s="293" t="n">
        <v>44078</v>
      </c>
      <c r="B10" s="295" t="s">
        <v>611</v>
      </c>
      <c r="C10" s="294" t="s">
        <v>316</v>
      </c>
      <c r="D10" s="295" t="s">
        <v>181</v>
      </c>
      <c r="E10" s="295" t="s">
        <v>612</v>
      </c>
      <c r="F10" s="474" t="n">
        <v>0.573611111111111</v>
      </c>
      <c r="G10" s="296" t="n">
        <v>0.608333333333333</v>
      </c>
      <c r="H10" s="297" t="n">
        <v>0.68</v>
      </c>
      <c r="J10" s="460"/>
      <c r="K10" s="472" t="n">
        <v>44081</v>
      </c>
      <c r="L10" s="473" t="n">
        <f aca="false">SUMIFS($H$4:$H$779,$A$4:$A$779,$K10,$D$4:$D$779,L$3)*1000</f>
        <v>0</v>
      </c>
      <c r="M10" s="473" t="n">
        <f aca="false">SUMIFS($H$4:$H$779,$A$4:$A$779,$K10,$D$4:$D$779,M$3)*1000</f>
        <v>0</v>
      </c>
      <c r="N10" s="473" t="n">
        <f aca="false">SUMIFS($H$4:$H$779,$A$4:$A$779,$K10,$D$4:$D$779,N$3)*1000</f>
        <v>0</v>
      </c>
      <c r="O10" s="473" t="n">
        <f aca="false">SUMIFS($H$4:$H$779,$A$4:$A$779,$K10,$D$4:$D$779,O$3)*1000</f>
        <v>0</v>
      </c>
      <c r="P10" s="473" t="n">
        <f aca="false">SUM(L10:O10)</f>
        <v>0</v>
      </c>
      <c r="Q10" s="157" t="n">
        <v>0</v>
      </c>
    </row>
    <row r="11" customFormat="false" ht="15.75" hidden="false" customHeight="false" outlineLevel="0" collapsed="false">
      <c r="A11" s="293" t="n">
        <v>44078</v>
      </c>
      <c r="B11" s="295" t="s">
        <v>613</v>
      </c>
      <c r="C11" s="294" t="s">
        <v>316</v>
      </c>
      <c r="D11" s="295" t="s">
        <v>181</v>
      </c>
      <c r="E11" s="296" t="s">
        <v>612</v>
      </c>
      <c r="F11" s="474" t="n">
        <v>0.590972222222222</v>
      </c>
      <c r="G11" s="296" t="n">
        <v>0.622916666666667</v>
      </c>
      <c r="H11" s="297" t="n">
        <v>0.54</v>
      </c>
      <c r="J11" s="460"/>
      <c r="K11" s="472" t="n">
        <v>44082</v>
      </c>
      <c r="L11" s="473" t="n">
        <f aca="false">SUMIFS($H$4:$H$779,$A$4:$A$779,$K11,$D$4:$D$779,L$3)*1000</f>
        <v>1280</v>
      </c>
      <c r="M11" s="473" t="n">
        <f aca="false">SUMIFS($H$4:$H$779,$A$4:$A$779,$K11,$D$4:$D$779,M$3)*1000</f>
        <v>0</v>
      </c>
      <c r="N11" s="473" t="n">
        <f aca="false">SUMIFS($H$4:$H$779,$A$4:$A$779,$K11,$D$4:$D$779,N$3)*1000</f>
        <v>0</v>
      </c>
      <c r="O11" s="473" t="n">
        <f aca="false">SUMIFS($H$4:$H$779,$A$4:$A$779,$K11,$D$4:$D$779,O$3)*1000</f>
        <v>0</v>
      </c>
      <c r="P11" s="473" t="n">
        <f aca="false">SUM(L11:O11)</f>
        <v>1280</v>
      </c>
      <c r="Q11" s="157" t="n">
        <v>0</v>
      </c>
    </row>
    <row r="12" customFormat="false" ht="15.75" hidden="false" customHeight="false" outlineLevel="0" collapsed="false">
      <c r="A12" s="475" t="n">
        <v>44079</v>
      </c>
      <c r="B12" s="476" t="s">
        <v>611</v>
      </c>
      <c r="C12" s="477" t="s">
        <v>320</v>
      </c>
      <c r="D12" s="476" t="s">
        <v>181</v>
      </c>
      <c r="E12" s="478" t="s">
        <v>612</v>
      </c>
      <c r="F12" s="479" t="n">
        <v>0.395833333333333</v>
      </c>
      <c r="G12" s="478" t="n">
        <v>0.429861111111111</v>
      </c>
      <c r="H12" s="480" t="n">
        <v>0.38</v>
      </c>
      <c r="J12" s="460"/>
      <c r="K12" s="472" t="n">
        <v>44083</v>
      </c>
      <c r="L12" s="473" t="n">
        <f aca="false">SUMIFS($H$4:$H$779,$A$4:$A$779,$K12,$D$4:$D$779,L$3)*1000</f>
        <v>1360</v>
      </c>
      <c r="M12" s="473" t="n">
        <f aca="false">SUMIFS($H$4:$H$779,$A$4:$A$779,$K12,$D$4:$D$779,M$3)*1000</f>
        <v>0</v>
      </c>
      <c r="N12" s="473" t="n">
        <f aca="false">SUMIFS($H$4:$H$779,$A$4:$A$779,$K12,$D$4:$D$779,N$3)*1000</f>
        <v>0</v>
      </c>
      <c r="O12" s="473" t="n">
        <f aca="false">SUMIFS($H$4:$H$779,$A$4:$A$779,$K12,$D$4:$D$779,O$3)*1000</f>
        <v>0</v>
      </c>
      <c r="P12" s="473" t="n">
        <f aca="false">SUM(L12:O12)</f>
        <v>1360</v>
      </c>
      <c r="Q12" s="157" t="n">
        <v>0</v>
      </c>
    </row>
    <row r="13" customFormat="false" ht="15.75" hidden="false" customHeight="false" outlineLevel="0" collapsed="false">
      <c r="A13" s="475" t="n">
        <v>44079</v>
      </c>
      <c r="B13" s="476" t="s">
        <v>613</v>
      </c>
      <c r="C13" s="477" t="s">
        <v>320</v>
      </c>
      <c r="D13" s="481" t="s">
        <v>181</v>
      </c>
      <c r="E13" s="481" t="s">
        <v>612</v>
      </c>
      <c r="F13" s="479" t="n">
        <v>0.45</v>
      </c>
      <c r="G13" s="478" t="n">
        <v>0.461805555555556</v>
      </c>
      <c r="H13" s="480" t="n">
        <v>0.28</v>
      </c>
      <c r="J13" s="460"/>
      <c r="K13" s="472" t="n">
        <v>44084</v>
      </c>
      <c r="L13" s="473" t="n">
        <f aca="false">SUMIFS($H$4:$H$779,$A$4:$A$779,$K13,$D$4:$D$779,L$3)*1000</f>
        <v>1700</v>
      </c>
      <c r="M13" s="473" t="n">
        <f aca="false">SUMIFS($H$4:$H$779,$A$4:$A$779,$K13,$D$4:$D$779,M$3)*1000</f>
        <v>0</v>
      </c>
      <c r="N13" s="473" t="n">
        <f aca="false">SUMIFS($H$4:$H$779,$A$4:$A$779,$K13,$D$4:$D$779,N$3)*1000</f>
        <v>0</v>
      </c>
      <c r="O13" s="473" t="n">
        <f aca="false">SUMIFS($H$4:$H$779,$A$4:$A$779,$K13,$D$4:$D$779,O$3)*1000</f>
        <v>0</v>
      </c>
      <c r="P13" s="473" t="n">
        <f aca="false">SUM(L13:O13)</f>
        <v>1700</v>
      </c>
      <c r="Q13" s="157" t="n">
        <v>0</v>
      </c>
    </row>
    <row r="14" customFormat="false" ht="15.75" hidden="false" customHeight="false" outlineLevel="0" collapsed="false">
      <c r="A14" s="293" t="n">
        <v>44082</v>
      </c>
      <c r="B14" s="295" t="s">
        <v>611</v>
      </c>
      <c r="C14" s="294" t="s">
        <v>331</v>
      </c>
      <c r="D14" s="467" t="s">
        <v>181</v>
      </c>
      <c r="E14" s="467" t="s">
        <v>612</v>
      </c>
      <c r="F14" s="468" t="n">
        <v>0.59375</v>
      </c>
      <c r="G14" s="469" t="n">
        <v>0.634027777777778</v>
      </c>
      <c r="H14" s="470" t="n">
        <v>0.6</v>
      </c>
      <c r="J14" s="460"/>
      <c r="K14" s="472" t="n">
        <v>44085</v>
      </c>
      <c r="L14" s="473" t="n">
        <f aca="false">SUMIFS($H$4:$H$779,$A$4:$A$779,$K14,$D$4:$D$779,L$3)*1000</f>
        <v>1500</v>
      </c>
      <c r="M14" s="473" t="n">
        <f aca="false">SUMIFS($H$4:$H$779,$A$4:$A$779,$K14,$D$4:$D$779,M$3)*1000</f>
        <v>0</v>
      </c>
      <c r="N14" s="473" t="n">
        <f aca="false">SUMIFS($H$4:$H$779,$A$4:$A$779,$K14,$D$4:$D$779,N$3)*1000</f>
        <v>0</v>
      </c>
      <c r="O14" s="473" t="n">
        <f aca="false">SUMIFS($H$4:$H$779,$A$4:$A$779,$K14,$D$4:$D$779,O$3)*1000</f>
        <v>0</v>
      </c>
      <c r="P14" s="473" t="n">
        <f aca="false">SUM(L14:O14)</f>
        <v>1500</v>
      </c>
      <c r="Q14" s="157" t="n">
        <v>0</v>
      </c>
    </row>
    <row r="15" customFormat="false" ht="15.75" hidden="false" customHeight="false" outlineLevel="0" collapsed="false">
      <c r="A15" s="293" t="n">
        <v>44082</v>
      </c>
      <c r="B15" s="295" t="s">
        <v>613</v>
      </c>
      <c r="C15" s="294" t="s">
        <v>331</v>
      </c>
      <c r="D15" s="467" t="s">
        <v>181</v>
      </c>
      <c r="E15" s="467" t="s">
        <v>612</v>
      </c>
      <c r="F15" s="468" t="n">
        <v>0.648611111111111</v>
      </c>
      <c r="G15" s="469" t="n">
        <v>0.691666666666667</v>
      </c>
      <c r="H15" s="297" t="n">
        <v>0.68</v>
      </c>
      <c r="J15" s="460"/>
      <c r="K15" s="472" t="n">
        <v>44086</v>
      </c>
      <c r="L15" s="473" t="n">
        <f aca="false">SUMIFS($H$4:$H$779,$A$4:$A$779,$K15,$D$4:$D$779,L$3)*1000</f>
        <v>600</v>
      </c>
      <c r="M15" s="473" t="n">
        <f aca="false">SUMIFS($H$4:$H$779,$A$4:$A$779,$K15,$D$4:$D$779,M$3)*1000</f>
        <v>0</v>
      </c>
      <c r="N15" s="473" t="n">
        <f aca="false">SUMIFS($H$4:$H$779,$A$4:$A$779,$K15,$D$4:$D$779,N$3)*1000</f>
        <v>0</v>
      </c>
      <c r="O15" s="473" t="n">
        <f aca="false">SUMIFS($H$4:$H$779,$A$4:$A$779,$K15,$D$4:$D$779,O$3)*1000</f>
        <v>0</v>
      </c>
      <c r="P15" s="473" t="n">
        <f aca="false">SUM(L15:O15)</f>
        <v>600</v>
      </c>
      <c r="Q15" s="157" t="n">
        <v>0</v>
      </c>
    </row>
    <row r="16" customFormat="false" ht="15.75" hidden="false" customHeight="false" outlineLevel="0" collapsed="false">
      <c r="A16" s="293" t="n">
        <v>44083</v>
      </c>
      <c r="B16" s="295" t="s">
        <v>613</v>
      </c>
      <c r="C16" s="294" t="s">
        <v>334</v>
      </c>
      <c r="D16" s="295" t="s">
        <v>181</v>
      </c>
      <c r="E16" s="296" t="s">
        <v>612</v>
      </c>
      <c r="F16" s="474" t="n">
        <v>0.499305555555555</v>
      </c>
      <c r="G16" s="296" t="n">
        <v>0.573611111111111</v>
      </c>
      <c r="H16" s="470" t="n">
        <v>0.68</v>
      </c>
      <c r="J16" s="460"/>
      <c r="K16" s="472" t="n">
        <v>44087</v>
      </c>
      <c r="L16" s="473" t="n">
        <f aca="false">SUMIFS($H$4:$H$779,$A$4:$A$779,$K16,$D$4:$D$779,L$3)*1000</f>
        <v>0</v>
      </c>
      <c r="M16" s="473" t="n">
        <f aca="false">SUMIFS($H$4:$H$779,$A$4:$A$779,$K16,$D$4:$D$779,M$3)*1000</f>
        <v>0</v>
      </c>
      <c r="N16" s="473" t="n">
        <f aca="false">SUMIFS($H$4:$H$779,$A$4:$A$779,$K16,$D$4:$D$779,N$3)*1000</f>
        <v>0</v>
      </c>
      <c r="O16" s="473" t="n">
        <f aca="false">SUMIFS($H$4:$H$779,$A$4:$A$779,$K16,$D$4:$D$779,O$3)*1000</f>
        <v>0</v>
      </c>
      <c r="P16" s="473" t="n">
        <f aca="false">SUM(L16:O16)</f>
        <v>0</v>
      </c>
      <c r="Q16" s="157" t="n">
        <v>0</v>
      </c>
    </row>
    <row r="17" customFormat="false" ht="15.75" hidden="false" customHeight="false" outlineLevel="0" collapsed="false">
      <c r="A17" s="293" t="n">
        <v>44083</v>
      </c>
      <c r="B17" s="295" t="s">
        <v>611</v>
      </c>
      <c r="C17" s="294" t="s">
        <v>334</v>
      </c>
      <c r="D17" s="467" t="s">
        <v>181</v>
      </c>
      <c r="E17" s="467" t="s">
        <v>612</v>
      </c>
      <c r="F17" s="474" t="n">
        <v>0.572222222222222</v>
      </c>
      <c r="G17" s="296" t="n">
        <v>0.601388888888889</v>
      </c>
      <c r="H17" s="470" t="n">
        <v>0.68</v>
      </c>
      <c r="J17" s="460"/>
      <c r="K17" s="472" t="n">
        <v>44088</v>
      </c>
      <c r="L17" s="473" t="n">
        <f aca="false">SUMIFS($H$4:$H$779,$A$4:$A$779,$K17,$D$4:$D$779,L$3)*1000</f>
        <v>660</v>
      </c>
      <c r="M17" s="473" t="n">
        <f aca="false">SUMIFS($H$4:$H$779,$A$4:$A$779,$K17,$D$4:$D$779,M$3)*1000</f>
        <v>0</v>
      </c>
      <c r="N17" s="473" t="n">
        <f aca="false">SUMIFS($H$4:$H$779,$A$4:$A$779,$K17,$D$4:$D$779,N$3)*1000</f>
        <v>0</v>
      </c>
      <c r="O17" s="473" t="n">
        <f aca="false">SUMIFS($H$4:$H$779,$A$4:$A$779,$K17,$D$4:$D$779,O$3)*1000</f>
        <v>0</v>
      </c>
      <c r="P17" s="473" t="n">
        <f aca="false">SUM(L17:O17)</f>
        <v>660</v>
      </c>
      <c r="Q17" s="157" t="n">
        <v>0</v>
      </c>
    </row>
    <row r="18" customFormat="false" ht="15.75" hidden="false" customHeight="false" outlineLevel="0" collapsed="false">
      <c r="A18" s="293" t="n">
        <v>44084</v>
      </c>
      <c r="B18" s="295" t="s">
        <v>611</v>
      </c>
      <c r="C18" s="294" t="s">
        <v>341</v>
      </c>
      <c r="D18" s="295" t="s">
        <v>181</v>
      </c>
      <c r="E18" s="295" t="s">
        <v>612</v>
      </c>
      <c r="F18" s="482" t="n">
        <v>0.304166666666667</v>
      </c>
      <c r="G18" s="482" t="n">
        <v>0.321527777777778</v>
      </c>
      <c r="H18" s="483" t="n">
        <v>0.66</v>
      </c>
      <c r="I18" s="471"/>
      <c r="J18" s="460"/>
      <c r="K18" s="472" t="n">
        <v>44089</v>
      </c>
      <c r="L18" s="473" t="n">
        <f aca="false">SUMIFS($H$4:$H$779,$A$4:$A$779,$K18,$D$4:$D$779,L$3)*1000</f>
        <v>680</v>
      </c>
      <c r="M18" s="473" t="n">
        <f aca="false">SUMIFS($H$4:$H$779,$A$4:$A$779,$K18,$D$4:$D$779,M$3)*1000</f>
        <v>0</v>
      </c>
      <c r="N18" s="473" t="n">
        <f aca="false">SUMIFS($H$4:$H$779,$A$4:$A$779,$K18,$D$4:$D$779,N$3)*1000</f>
        <v>0</v>
      </c>
      <c r="O18" s="473" t="n">
        <f aca="false">SUMIFS($H$4:$H$779,$A$4:$A$779,$K18,$D$4:$D$779,O$3)*1000</f>
        <v>0</v>
      </c>
      <c r="P18" s="473" t="n">
        <f aca="false">SUM(L18:O18)</f>
        <v>680</v>
      </c>
      <c r="Q18" s="157" t="n">
        <v>0</v>
      </c>
    </row>
    <row r="19" customFormat="false" ht="15.75" hidden="false" customHeight="false" outlineLevel="0" collapsed="false">
      <c r="A19" s="293" t="n">
        <v>44084</v>
      </c>
      <c r="B19" s="295" t="s">
        <v>613</v>
      </c>
      <c r="C19" s="294" t="s">
        <v>341</v>
      </c>
      <c r="D19" s="295" t="s">
        <v>181</v>
      </c>
      <c r="E19" s="295" t="s">
        <v>612</v>
      </c>
      <c r="F19" s="482" t="n">
        <v>0.631944444444444</v>
      </c>
      <c r="G19" s="482" t="n">
        <v>0.686805555555556</v>
      </c>
      <c r="H19" s="483" t="n">
        <v>0.6</v>
      </c>
      <c r="I19" s="471"/>
      <c r="J19" s="460"/>
      <c r="K19" s="472" t="n">
        <v>44090</v>
      </c>
      <c r="L19" s="473" t="n">
        <f aca="false">SUMIFS($H$4:$H$779,$A$4:$A$779,$K19,$D$4:$D$779,L$3)*1000</f>
        <v>660</v>
      </c>
      <c r="M19" s="473" t="n">
        <f aca="false">SUMIFS($H$4:$H$779,$A$4:$A$779,$K19,$D$4:$D$779,M$3)*1000</f>
        <v>0</v>
      </c>
      <c r="N19" s="473" t="n">
        <f aca="false">SUMIFS($H$4:$H$779,$A$4:$A$779,$K19,$D$4:$D$779,N$3)*1000</f>
        <v>0</v>
      </c>
      <c r="O19" s="473" t="n">
        <f aca="false">SUMIFS($H$4:$H$779,$A$4:$A$779,$K19,$D$4:$D$779,O$3)*1000</f>
        <v>0</v>
      </c>
      <c r="P19" s="473" t="n">
        <f aca="false">SUM(L19:O19)</f>
        <v>660</v>
      </c>
      <c r="Q19" s="157" t="n">
        <v>0</v>
      </c>
    </row>
    <row r="20" customFormat="false" ht="15.75" hidden="false" customHeight="false" outlineLevel="0" collapsed="false">
      <c r="A20" s="293" t="n">
        <v>44084</v>
      </c>
      <c r="B20" s="295" t="s">
        <v>611</v>
      </c>
      <c r="C20" s="294" t="s">
        <v>341</v>
      </c>
      <c r="D20" s="295" t="s">
        <v>181</v>
      </c>
      <c r="E20" s="295" t="s">
        <v>612</v>
      </c>
      <c r="F20" s="482" t="n">
        <v>0.74375</v>
      </c>
      <c r="G20" s="482" t="n">
        <v>0.769444444444444</v>
      </c>
      <c r="H20" s="483" t="n">
        <v>0.44</v>
      </c>
      <c r="J20" s="460"/>
      <c r="K20" s="472" t="n">
        <v>44091</v>
      </c>
      <c r="L20" s="473" t="n">
        <f aca="false">SUMIFS($H$4:$H$779,$A$4:$A$779,$K20,$D$4:$D$779,L$3)*1000</f>
        <v>860</v>
      </c>
      <c r="M20" s="473" t="n">
        <f aca="false">SUMIFS($H$4:$H$779,$A$4:$A$779,$K20,$D$4:$D$779,M$3)*1000</f>
        <v>0</v>
      </c>
      <c r="N20" s="473" t="n">
        <f aca="false">SUMIFS($H$4:$H$779,$A$4:$A$779,$K20,$D$4:$D$779,N$3)*1000</f>
        <v>0</v>
      </c>
      <c r="O20" s="473" t="n">
        <f aca="false">SUMIFS($H$4:$H$779,$A$4:$A$779,$K20,$D$4:$D$779,O$3)*1000</f>
        <v>0</v>
      </c>
      <c r="P20" s="473" t="n">
        <f aca="false">SUM(L20:O20)</f>
        <v>860</v>
      </c>
      <c r="Q20" s="157" t="n">
        <v>0</v>
      </c>
    </row>
    <row r="21" customFormat="false" ht="15.75" hidden="false" customHeight="false" outlineLevel="0" collapsed="false">
      <c r="A21" s="293" t="n">
        <v>44085</v>
      </c>
      <c r="B21" s="295" t="s">
        <v>611</v>
      </c>
      <c r="C21" s="294" t="s">
        <v>344</v>
      </c>
      <c r="D21" s="295" t="s">
        <v>181</v>
      </c>
      <c r="E21" s="295" t="s">
        <v>612</v>
      </c>
      <c r="F21" s="474" t="n">
        <v>0.546527777777778</v>
      </c>
      <c r="G21" s="296" t="n">
        <v>0.5875</v>
      </c>
      <c r="H21" s="484" t="n">
        <v>0.74</v>
      </c>
      <c r="J21" s="460"/>
      <c r="K21" s="472" t="n">
        <v>44092</v>
      </c>
      <c r="L21" s="473" t="n">
        <f aca="false">SUMIFS($H$4:$H$779,$A$4:$A$779,$K21,$D$4:$D$779,L$3)*1000</f>
        <v>1280</v>
      </c>
      <c r="M21" s="473" t="n">
        <f aca="false">SUMIFS($H$4:$H$779,$A$4:$A$779,$K21,$D$4:$D$779,M$3)*1000</f>
        <v>0</v>
      </c>
      <c r="N21" s="473" t="n">
        <f aca="false">SUMIFS($H$4:$H$779,$A$4:$A$779,$K21,$D$4:$D$779,N$3)*1000</f>
        <v>0</v>
      </c>
      <c r="O21" s="473" t="n">
        <f aca="false">SUMIFS($H$4:$H$779,$A$4:$A$779,$K21,$D$4:$D$779,O$3)*1000</f>
        <v>0</v>
      </c>
      <c r="P21" s="473" t="n">
        <f aca="false">SUM(L21:O21)</f>
        <v>1280</v>
      </c>
      <c r="Q21" s="157" t="n">
        <v>0</v>
      </c>
    </row>
    <row r="22" customFormat="false" ht="15.75" hidden="false" customHeight="false" outlineLevel="0" collapsed="false">
      <c r="A22" s="293" t="n">
        <v>44085</v>
      </c>
      <c r="B22" s="295" t="s">
        <v>613</v>
      </c>
      <c r="C22" s="294" t="s">
        <v>344</v>
      </c>
      <c r="D22" s="295" t="s">
        <v>181</v>
      </c>
      <c r="E22" s="295" t="s">
        <v>612</v>
      </c>
      <c r="F22" s="474" t="n">
        <v>0.619444444444445</v>
      </c>
      <c r="G22" s="296" t="n">
        <v>0.651388888888889</v>
      </c>
      <c r="H22" s="484" t="n">
        <v>0.76</v>
      </c>
      <c r="J22" s="460"/>
      <c r="K22" s="472" t="n">
        <v>44093</v>
      </c>
      <c r="L22" s="473" t="n">
        <f aca="false">SUMIFS($H$4:$H$779,$A$4:$A$779,$K22,$D$4:$D$779,L$3)*1000</f>
        <v>0</v>
      </c>
      <c r="M22" s="473" t="n">
        <f aca="false">SUMIFS($H$4:$H$779,$A$4:$A$779,$K22,$D$4:$D$779,M$3)*1000</f>
        <v>0</v>
      </c>
      <c r="N22" s="473" t="n">
        <f aca="false">SUMIFS($H$4:$H$779,$A$4:$A$779,$K22,$D$4:$D$779,N$3)*1000</f>
        <v>0</v>
      </c>
      <c r="O22" s="473" t="n">
        <f aca="false">SUMIFS($H$4:$H$779,$A$4:$A$779,$K22,$D$4:$D$779,O$3)*1000</f>
        <v>0</v>
      </c>
      <c r="P22" s="473" t="n">
        <f aca="false">SUM(L22:O22)</f>
        <v>0</v>
      </c>
      <c r="Q22" s="157" t="n">
        <v>0</v>
      </c>
    </row>
    <row r="23" customFormat="false" ht="15.75" hidden="false" customHeight="false" outlineLevel="0" collapsed="false">
      <c r="A23" s="293" t="n">
        <v>44086</v>
      </c>
      <c r="B23" s="295" t="s">
        <v>611</v>
      </c>
      <c r="C23" s="294" t="s">
        <v>348</v>
      </c>
      <c r="D23" s="295" t="s">
        <v>181</v>
      </c>
      <c r="E23" s="295" t="s">
        <v>612</v>
      </c>
      <c r="F23" s="468" t="n">
        <v>0.470138888888889</v>
      </c>
      <c r="G23" s="296" t="n">
        <v>0.502777777777778</v>
      </c>
      <c r="H23" s="485" t="n">
        <v>0.6</v>
      </c>
      <c r="J23" s="460"/>
      <c r="K23" s="472" t="n">
        <v>44094</v>
      </c>
      <c r="L23" s="473" t="n">
        <f aca="false">SUMIFS($H$4:$H$779,$A$4:$A$779,$K23,$D$4:$D$779,L$3)*1000</f>
        <v>0</v>
      </c>
      <c r="M23" s="473" t="n">
        <f aca="false">SUMIFS($H$4:$H$779,$A$4:$A$779,$K23,$D$4:$D$779,M$3)*1000</f>
        <v>0</v>
      </c>
      <c r="N23" s="473" t="n">
        <f aca="false">SUMIFS($H$4:$H$779,$A$4:$A$779,$K23,$D$4:$D$779,N$3)*1000</f>
        <v>0</v>
      </c>
      <c r="O23" s="473" t="n">
        <f aca="false">SUMIFS($H$4:$H$779,$A$4:$A$779,$K23,$D$4:$D$779,O$3)*1000</f>
        <v>0</v>
      </c>
      <c r="P23" s="473" t="n">
        <f aca="false">SUM(L23:O23)</f>
        <v>0</v>
      </c>
      <c r="Q23" s="157" t="n">
        <v>0</v>
      </c>
    </row>
    <row r="24" customFormat="false" ht="15.75" hidden="false" customHeight="false" outlineLevel="0" collapsed="false">
      <c r="A24" s="293" t="n">
        <v>44088</v>
      </c>
      <c r="B24" s="295" t="s">
        <v>613</v>
      </c>
      <c r="C24" s="294" t="s">
        <v>356</v>
      </c>
      <c r="D24" s="295" t="s">
        <v>181</v>
      </c>
      <c r="E24" s="295" t="s">
        <v>612</v>
      </c>
      <c r="F24" s="468" t="n">
        <v>0.652777777777778</v>
      </c>
      <c r="G24" s="296" t="n">
        <v>0.682638888888889</v>
      </c>
      <c r="H24" s="485" t="n">
        <v>0.66</v>
      </c>
      <c r="J24" s="460"/>
      <c r="K24" s="472" t="n">
        <v>44095</v>
      </c>
      <c r="L24" s="473" t="n">
        <f aca="false">SUMIFS($H$4:$H$779,$A$4:$A$779,$K24,$D$4:$D$779,L$3)*1000</f>
        <v>840</v>
      </c>
      <c r="M24" s="473" t="n">
        <f aca="false">SUMIFS($H$4:$H$779,$A$4:$A$779,$K24,$D$4:$D$779,M$3)*1000</f>
        <v>0</v>
      </c>
      <c r="N24" s="473" t="n">
        <f aca="false">SUMIFS($H$4:$H$779,$A$4:$A$779,$K24,$D$4:$D$779,N$3)*1000</f>
        <v>0</v>
      </c>
      <c r="O24" s="473" t="n">
        <f aca="false">SUMIFS($H$4:$H$779,$A$4:$A$779,$K24,$D$4:$D$779,O$3)*1000</f>
        <v>0</v>
      </c>
      <c r="P24" s="473" t="n">
        <f aca="false">SUM(L24:O24)</f>
        <v>840</v>
      </c>
      <c r="Q24" s="157" t="n">
        <v>0</v>
      </c>
    </row>
    <row r="25" customFormat="false" ht="15.75" hidden="false" customHeight="false" outlineLevel="0" collapsed="false">
      <c r="A25" s="293" t="n">
        <v>44089</v>
      </c>
      <c r="B25" s="295" t="s">
        <v>613</v>
      </c>
      <c r="C25" s="294" t="s">
        <v>361</v>
      </c>
      <c r="D25" s="295" t="s">
        <v>181</v>
      </c>
      <c r="E25" s="295" t="s">
        <v>612</v>
      </c>
      <c r="F25" s="468" t="n">
        <v>0.613888888888889</v>
      </c>
      <c r="G25" s="296" t="n">
        <v>0.644444444444444</v>
      </c>
      <c r="H25" s="485" t="n">
        <v>0.68</v>
      </c>
      <c r="J25" s="460"/>
      <c r="K25" s="472" t="n">
        <v>44096</v>
      </c>
      <c r="L25" s="473" t="n">
        <f aca="false">SUMIFS($H$4:$H$779,$A$4:$A$779,$K25,$D$4:$D$779,L$3)*1000</f>
        <v>1100</v>
      </c>
      <c r="M25" s="473" t="n">
        <f aca="false">SUMIFS($H$4:$H$779,$A$4:$A$779,$K25,$D$4:$D$779,M$3)*1000</f>
        <v>0</v>
      </c>
      <c r="N25" s="473" t="n">
        <f aca="false">SUMIFS($H$4:$H$779,$A$4:$A$779,$K25,$D$4:$D$779,N$3)*1000</f>
        <v>0</v>
      </c>
      <c r="O25" s="473" t="n">
        <f aca="false">SUMIFS($H$4:$H$779,$A$4:$A$779,$K25,$D$4:$D$779,O$3)*1000</f>
        <v>0</v>
      </c>
      <c r="P25" s="473" t="n">
        <f aca="false">SUM(L25:O25)</f>
        <v>1100</v>
      </c>
      <c r="Q25" s="157" t="n">
        <v>0</v>
      </c>
    </row>
    <row r="26" customFormat="false" ht="15.75" hidden="false" customHeight="false" outlineLevel="0" collapsed="false">
      <c r="A26" s="293" t="n">
        <v>44090</v>
      </c>
      <c r="B26" s="295" t="s">
        <v>613</v>
      </c>
      <c r="C26" s="294" t="s">
        <v>366</v>
      </c>
      <c r="D26" s="295" t="s">
        <v>181</v>
      </c>
      <c r="E26" s="295" t="s">
        <v>612</v>
      </c>
      <c r="F26" s="474" t="n">
        <v>0.565972222222222</v>
      </c>
      <c r="G26" s="296" t="n">
        <v>0.603472222222222</v>
      </c>
      <c r="H26" s="484" t="n">
        <v>0.66</v>
      </c>
      <c r="I26" s="471"/>
      <c r="J26" s="460"/>
      <c r="K26" s="472" t="n">
        <v>44097</v>
      </c>
      <c r="L26" s="473" t="n">
        <f aca="false">SUMIFS($H$4:$H$779,$A$4:$A$779,$K26,$D$4:$D$779,L$3)*1000</f>
        <v>1060</v>
      </c>
      <c r="M26" s="473" t="n">
        <f aca="false">SUMIFS($H$4:$H$779,$A$4:$A$779,$K26,$D$4:$D$779,M$3)*1000</f>
        <v>0</v>
      </c>
      <c r="N26" s="473" t="n">
        <f aca="false">SUMIFS($H$4:$H$779,$A$4:$A$779,$K26,$D$4:$D$779,N$3)*1000</f>
        <v>0</v>
      </c>
      <c r="O26" s="473" t="n">
        <f aca="false">SUMIFS($H$4:$H$779,$A$4:$A$779,$K26,$D$4:$D$779,O$3)*1000</f>
        <v>0</v>
      </c>
      <c r="P26" s="473" t="n">
        <f aca="false">SUM(L26:O26)</f>
        <v>1060</v>
      </c>
      <c r="Q26" s="157" t="n">
        <v>0</v>
      </c>
    </row>
    <row r="27" customFormat="false" ht="15.75" hidden="false" customHeight="false" outlineLevel="0" collapsed="false">
      <c r="A27" s="293" t="n">
        <v>44091</v>
      </c>
      <c r="B27" s="295" t="s">
        <v>613</v>
      </c>
      <c r="C27" s="294" t="s">
        <v>373</v>
      </c>
      <c r="D27" s="295" t="s">
        <v>181</v>
      </c>
      <c r="E27" s="295" t="s">
        <v>612</v>
      </c>
      <c r="F27" s="468" t="n">
        <v>0.576388888888889</v>
      </c>
      <c r="G27" s="296" t="n">
        <v>0.616666666666667</v>
      </c>
      <c r="H27" s="485" t="n">
        <v>0.86</v>
      </c>
      <c r="I27" s="471"/>
      <c r="J27" s="460"/>
      <c r="K27" s="472" t="n">
        <v>44098</v>
      </c>
      <c r="L27" s="473" t="n">
        <f aca="false">SUMIFS($H$4:$H$779,$A$4:$A$779,$K27,$D$4:$D$779,L$3)*1000</f>
        <v>780</v>
      </c>
      <c r="M27" s="473" t="n">
        <f aca="false">SUMIFS($H$4:$H$779,$A$4:$A$779,$K27,$D$4:$D$779,M$3)*1000</f>
        <v>0</v>
      </c>
      <c r="N27" s="473" t="n">
        <f aca="false">SUMIFS($H$4:$H$779,$A$4:$A$779,$K27,$D$4:$D$779,N$3)*1000</f>
        <v>0</v>
      </c>
      <c r="O27" s="473" t="n">
        <f aca="false">SUMIFS($H$4:$H$779,$A$4:$A$779,$K27,$D$4:$D$779,O$3)*1000</f>
        <v>0</v>
      </c>
      <c r="P27" s="473" t="n">
        <f aca="false">SUM(L27:O27)</f>
        <v>780</v>
      </c>
      <c r="Q27" s="157" t="n">
        <v>0</v>
      </c>
    </row>
    <row r="28" customFormat="false" ht="15.75" hidden="false" customHeight="false" outlineLevel="0" collapsed="false">
      <c r="A28" s="293" t="n">
        <v>44092</v>
      </c>
      <c r="B28" s="295" t="s">
        <v>613</v>
      </c>
      <c r="C28" s="486" t="s">
        <v>381</v>
      </c>
      <c r="D28" s="295" t="s">
        <v>181</v>
      </c>
      <c r="E28" s="295" t="s">
        <v>612</v>
      </c>
      <c r="F28" s="468" t="n">
        <v>0.542361111111111</v>
      </c>
      <c r="G28" s="296" t="n">
        <v>0.568055555555556</v>
      </c>
      <c r="H28" s="485" t="n">
        <v>0.66</v>
      </c>
      <c r="I28" s="471"/>
      <c r="J28" s="460"/>
      <c r="K28" s="472" t="n">
        <v>44099</v>
      </c>
      <c r="L28" s="473" t="n">
        <f aca="false">SUMIFS($H$4:$H$779,$A$4:$A$779,$K28,$D$4:$D$779,L$3)*1000</f>
        <v>720</v>
      </c>
      <c r="M28" s="473" t="n">
        <f aca="false">SUMIFS($H$4:$H$779,$A$4:$A$779,$K28,$D$4:$D$779,M$3)*1000</f>
        <v>0</v>
      </c>
      <c r="N28" s="473" t="n">
        <f aca="false">SUMIFS($H$4:$H$779,$A$4:$A$779,$K28,$D$4:$D$779,N$3)*1000</f>
        <v>0</v>
      </c>
      <c r="O28" s="473" t="n">
        <f aca="false">SUMIFS($H$4:$H$779,$A$4:$A$779,$K28,$D$4:$D$779,O$3)*1000</f>
        <v>0</v>
      </c>
      <c r="P28" s="473" t="n">
        <f aca="false">SUM(L28:O28)</f>
        <v>720</v>
      </c>
      <c r="Q28" s="157" t="n">
        <v>0</v>
      </c>
    </row>
    <row r="29" customFormat="false" ht="15.75" hidden="false" customHeight="false" outlineLevel="0" collapsed="false">
      <c r="A29" s="293" t="n">
        <v>44092</v>
      </c>
      <c r="B29" s="295" t="s">
        <v>613</v>
      </c>
      <c r="C29" s="486" t="s">
        <v>381</v>
      </c>
      <c r="D29" s="295" t="s">
        <v>181</v>
      </c>
      <c r="E29" s="295" t="s">
        <v>612</v>
      </c>
      <c r="F29" s="468" t="n">
        <v>0.735416666666667</v>
      </c>
      <c r="G29" s="296" t="n">
        <v>0.773611111111111</v>
      </c>
      <c r="H29" s="485" t="n">
        <v>0.62</v>
      </c>
      <c r="I29" s="471"/>
      <c r="J29" s="460"/>
      <c r="K29" s="472" t="n">
        <v>44100</v>
      </c>
      <c r="L29" s="473" t="n">
        <f aca="false">SUMIFS($H$4:$H$779,$A$4:$A$779,$K29,$D$4:$D$779,L$3)*1000</f>
        <v>580</v>
      </c>
      <c r="M29" s="473" t="n">
        <f aca="false">SUMIFS($H$4:$H$779,$A$4:$A$779,$K29,$D$4:$D$779,M$3)*1000</f>
        <v>0</v>
      </c>
      <c r="N29" s="473" t="n">
        <f aca="false">SUMIFS($H$4:$H$779,$A$4:$A$779,$K29,$D$4:$D$779,N$3)*1000</f>
        <v>0</v>
      </c>
      <c r="O29" s="473" t="n">
        <f aca="false">SUMIFS($H$4:$H$779,$A$4:$A$779,$K29,$D$4:$D$779,O$3)*1000</f>
        <v>0</v>
      </c>
      <c r="P29" s="473" t="n">
        <f aca="false">SUM(L29:O29)</f>
        <v>580</v>
      </c>
      <c r="Q29" s="157" t="n">
        <v>0</v>
      </c>
    </row>
    <row r="30" customFormat="false" ht="15.75" hidden="false" customHeight="false" outlineLevel="0" collapsed="false">
      <c r="A30" s="293" t="n">
        <v>44095</v>
      </c>
      <c r="B30" s="467" t="s">
        <v>613</v>
      </c>
      <c r="C30" s="486" t="s">
        <v>614</v>
      </c>
      <c r="D30" s="467" t="s">
        <v>181</v>
      </c>
      <c r="E30" s="467" t="s">
        <v>612</v>
      </c>
      <c r="F30" s="468" t="n">
        <v>0.599305555555556</v>
      </c>
      <c r="G30" s="469" t="n">
        <v>0.772916666666667</v>
      </c>
      <c r="H30" s="485" t="n">
        <v>0.84</v>
      </c>
      <c r="J30" s="460"/>
      <c r="K30" s="472" t="n">
        <v>44101</v>
      </c>
      <c r="L30" s="473" t="n">
        <f aca="false">SUMIFS($H$4:$H$779,$A$4:$A$779,$K30,$D$4:$D$779,L$3)*1000</f>
        <v>0</v>
      </c>
      <c r="M30" s="473" t="n">
        <f aca="false">SUMIFS($H$4:$H$779,$A$4:$A$779,$K30,$D$4:$D$779,M$3)*1000</f>
        <v>0</v>
      </c>
      <c r="N30" s="473" t="n">
        <f aca="false">SUMIFS($H$4:$H$779,$A$4:$A$779,$K30,$D$4:$D$779,N$3)*1000</f>
        <v>0</v>
      </c>
      <c r="O30" s="473" t="n">
        <f aca="false">SUMIFS($H$4:$H$779,$A$4:$A$779,$K30,$D$4:$D$779,O$3)*1000</f>
        <v>0</v>
      </c>
      <c r="P30" s="473" t="n">
        <f aca="false">SUM(L30:O30)</f>
        <v>0</v>
      </c>
      <c r="Q30" s="157" t="n">
        <v>0</v>
      </c>
    </row>
    <row r="31" customFormat="false" ht="15.75" hidden="false" customHeight="false" outlineLevel="0" collapsed="false">
      <c r="A31" s="487" t="n">
        <v>44096</v>
      </c>
      <c r="B31" s="467" t="s">
        <v>613</v>
      </c>
      <c r="C31" s="486" t="s">
        <v>615</v>
      </c>
      <c r="D31" s="467" t="s">
        <v>181</v>
      </c>
      <c r="E31" s="467" t="s">
        <v>612</v>
      </c>
      <c r="F31" s="468" t="n">
        <v>0.521527777777778</v>
      </c>
      <c r="G31" s="469" t="n">
        <v>0.584027777777778</v>
      </c>
      <c r="H31" s="485" t="n">
        <v>0.8</v>
      </c>
      <c r="J31" s="460"/>
      <c r="K31" s="472" t="n">
        <v>44102</v>
      </c>
      <c r="L31" s="473" t="n">
        <f aca="false">SUMIFS($H$4:$H$779,$A$4:$A$779,$K31,$D$4:$D$779,L$3)*1000</f>
        <v>0</v>
      </c>
      <c r="M31" s="473" t="n">
        <f aca="false">SUMIFS($H$4:$H$779,$A$4:$A$779,$K31,$D$4:$D$779,M$3)*1000</f>
        <v>0</v>
      </c>
      <c r="N31" s="473" t="n">
        <f aca="false">SUMIFS($H$4:$H$779,$A$4:$A$779,$K31,$D$4:$D$779,N$3)*1000</f>
        <v>0</v>
      </c>
      <c r="O31" s="473" t="n">
        <f aca="false">SUMIFS($H$4:$H$779,$A$4:$A$779,$K31,$D$4:$D$779,O$3)*1000</f>
        <v>0</v>
      </c>
      <c r="P31" s="473" t="n">
        <f aca="false">SUM(L31:O31)</f>
        <v>0</v>
      </c>
      <c r="Q31" s="157" t="n">
        <v>0</v>
      </c>
    </row>
    <row r="32" customFormat="false" ht="15.75" hidden="false" customHeight="false" outlineLevel="0" collapsed="false">
      <c r="A32" s="487" t="n">
        <v>44096</v>
      </c>
      <c r="B32" s="467" t="s">
        <v>613</v>
      </c>
      <c r="C32" s="486" t="s">
        <v>615</v>
      </c>
      <c r="D32" s="467" t="s">
        <v>181</v>
      </c>
      <c r="E32" s="467" t="s">
        <v>612</v>
      </c>
      <c r="F32" s="468" t="n">
        <v>0.7</v>
      </c>
      <c r="G32" s="469" t="n">
        <v>0.717361111111111</v>
      </c>
      <c r="H32" s="485" t="n">
        <v>0.3</v>
      </c>
      <c r="I32" s="471"/>
      <c r="J32" s="460"/>
      <c r="K32" s="472" t="n">
        <v>44103</v>
      </c>
      <c r="L32" s="473" t="n">
        <f aca="false">SUMIFS($H$4:$H$997,$A$4:$A$997,$K32,$D$4:$D$997,L$3)*1000</f>
        <v>0</v>
      </c>
      <c r="M32" s="473" t="n">
        <f aca="false">SUMIFS($H$4:$H$779,$A$4:$A$779,$K32,$D$4:$D$779,M$3)*1000</f>
        <v>0</v>
      </c>
      <c r="N32" s="473" t="n">
        <f aca="false">SUMIFS($H$4:$H$997,$A$4:$A$997,$K32,$D$4:$D$997,N$3)*1000</f>
        <v>0</v>
      </c>
      <c r="O32" s="473" t="n">
        <f aca="false">SUMIFS($H$4:$H$997,$A$4:$A$997,$K32,$D$4:$D$997,O$3)*1000</f>
        <v>0</v>
      </c>
      <c r="P32" s="473" t="n">
        <f aca="false">SUM(L32:O32)</f>
        <v>0</v>
      </c>
      <c r="Q32" s="157" t="n">
        <v>0</v>
      </c>
    </row>
    <row r="33" customFormat="false" ht="15.75" hidden="false" customHeight="false" outlineLevel="0" collapsed="false">
      <c r="A33" s="487" t="n">
        <v>44097</v>
      </c>
      <c r="B33" s="467" t="s">
        <v>613</v>
      </c>
      <c r="C33" s="486" t="s">
        <v>396</v>
      </c>
      <c r="D33" s="467" t="s">
        <v>181</v>
      </c>
      <c r="E33" s="467" t="s">
        <v>612</v>
      </c>
      <c r="F33" s="468" t="n">
        <v>0.734722222222222</v>
      </c>
      <c r="G33" s="469" t="n">
        <v>0.758333333333333</v>
      </c>
      <c r="H33" s="485" t="n">
        <v>0.72</v>
      </c>
      <c r="J33" s="460"/>
      <c r="K33" s="472" t="n">
        <v>44104</v>
      </c>
      <c r="L33" s="473" t="n">
        <f aca="false">SUMIFS($H$4:$H$779,$A$4:$A$779,$K33,$D$4:$D$779,L$3)*1000</f>
        <v>0</v>
      </c>
      <c r="M33" s="473" t="n">
        <f aca="false">SUMIFS($H$4:$H$779,$A$4:$A$779,$K33,$D$4:$D$779,M$3)*1000</f>
        <v>0</v>
      </c>
      <c r="N33" s="473" t="n">
        <f aca="false">SUMIFS($H$4:$H$779,$A$4:$A$779,$K33,$D$4:$D$779,N$3)*1000</f>
        <v>0</v>
      </c>
      <c r="O33" s="473" t="n">
        <f aca="false">SUMIFS($H$4:$H$779,$A$4:$A$779,$K33,$D$4:$D$779,O$3)*1000</f>
        <v>0</v>
      </c>
      <c r="P33" s="473" t="n">
        <f aca="false">SUM(L33:O33)</f>
        <v>0</v>
      </c>
      <c r="Q33" s="157"/>
    </row>
    <row r="34" customFormat="false" ht="15.75" hidden="false" customHeight="false" outlineLevel="0" collapsed="false">
      <c r="A34" s="487" t="n">
        <v>44097</v>
      </c>
      <c r="B34" s="467" t="s">
        <v>613</v>
      </c>
      <c r="C34" s="486" t="s">
        <v>396</v>
      </c>
      <c r="D34" s="467" t="s">
        <v>181</v>
      </c>
      <c r="E34" s="467" t="s">
        <v>612</v>
      </c>
      <c r="F34" s="468" t="n">
        <v>0.734722222222222</v>
      </c>
      <c r="G34" s="469" t="n">
        <v>0.758333333333333</v>
      </c>
      <c r="H34" s="485" t="n">
        <v>0.34</v>
      </c>
      <c r="J34" s="460"/>
      <c r="K34" s="472"/>
      <c r="L34" s="473" t="n">
        <f aca="false">SUMIFS($H$4:$H$779,$A$4:$A$779,$K34,$D$4:$D$779,L$3)*1000</f>
        <v>0</v>
      </c>
      <c r="M34" s="473" t="n">
        <f aca="false">SUMIFS($H$4:$H$779,$A$4:$A$779,$K34,$D$4:$D$779,M$3)*1000</f>
        <v>0</v>
      </c>
      <c r="N34" s="473" t="n">
        <f aca="false">SUMIFS($H$4:$H$779,$A$4:$A$779,$K34,$D$4:$D$779,N$3)*1000</f>
        <v>0</v>
      </c>
      <c r="O34" s="473" t="n">
        <f aca="false">SUMIFS($H$4:$H$779,$A$4:$A$779,$K34,$D$4:$D$779,O$3)*1000</f>
        <v>0</v>
      </c>
      <c r="P34" s="473" t="n">
        <f aca="false">SUM(L34:O34)</f>
        <v>0</v>
      </c>
      <c r="Q34" s="157" t="n">
        <v>0</v>
      </c>
    </row>
    <row r="35" customFormat="false" ht="15.75" hidden="false" customHeight="false" outlineLevel="0" collapsed="false">
      <c r="A35" s="487" t="n">
        <v>44098</v>
      </c>
      <c r="B35" s="467" t="s">
        <v>613</v>
      </c>
      <c r="C35" s="486" t="s">
        <v>408</v>
      </c>
      <c r="D35" s="467" t="s">
        <v>181</v>
      </c>
      <c r="E35" s="467" t="s">
        <v>612</v>
      </c>
      <c r="F35" s="468" t="n">
        <v>0.608333333333333</v>
      </c>
      <c r="G35" s="469" t="n">
        <v>0.647916666666667</v>
      </c>
      <c r="H35" s="485" t="n">
        <v>0.78</v>
      </c>
      <c r="I35" s="471"/>
      <c r="J35" s="460"/>
      <c r="K35" s="472" t="s">
        <v>172</v>
      </c>
      <c r="L35" s="473" t="n">
        <f aca="false">SUM(L4:L34)</f>
        <v>21580</v>
      </c>
      <c r="M35" s="473" t="n">
        <f aca="false">SUM(M4:M34)</f>
        <v>0</v>
      </c>
      <c r="N35" s="473" t="n">
        <f aca="false">SUM(N4:N34)</f>
        <v>0</v>
      </c>
      <c r="O35" s="473" t="n">
        <f aca="false">SUM(O4:O34)</f>
        <v>0</v>
      </c>
      <c r="P35" s="473" t="n">
        <f aca="false">SUM(L35:O35)</f>
        <v>21580</v>
      </c>
      <c r="Q35" s="157" t="n">
        <v>0</v>
      </c>
    </row>
    <row r="36" customFormat="false" ht="15.75" hidden="false" customHeight="false" outlineLevel="0" collapsed="false">
      <c r="A36" s="487" t="n">
        <v>44099</v>
      </c>
      <c r="B36" s="467" t="s">
        <v>613</v>
      </c>
      <c r="C36" s="486" t="s">
        <v>415</v>
      </c>
      <c r="D36" s="467" t="s">
        <v>181</v>
      </c>
      <c r="E36" s="467" t="s">
        <v>612</v>
      </c>
      <c r="F36" s="468"/>
      <c r="G36" s="469"/>
      <c r="H36" s="485" t="n">
        <v>0.72</v>
      </c>
      <c r="I36" s="471"/>
      <c r="J36" s="460"/>
      <c r="K36" s="463" t="s">
        <v>172</v>
      </c>
      <c r="L36" s="463"/>
      <c r="M36" s="463"/>
      <c r="N36" s="463"/>
      <c r="O36" s="463"/>
      <c r="P36" s="488"/>
    </row>
    <row r="37" customFormat="false" ht="15.75" hidden="false" customHeight="false" outlineLevel="0" collapsed="false">
      <c r="A37" s="487" t="n">
        <v>44100</v>
      </c>
      <c r="B37" s="295" t="s">
        <v>613</v>
      </c>
      <c r="C37" s="486" t="s">
        <v>415</v>
      </c>
      <c r="D37" s="467" t="s">
        <v>181</v>
      </c>
      <c r="E37" s="467" t="s">
        <v>612</v>
      </c>
      <c r="F37" s="468"/>
      <c r="G37" s="469"/>
      <c r="H37" s="485" t="n">
        <v>0.58</v>
      </c>
      <c r="J37" s="460"/>
      <c r="K37" s="460"/>
      <c r="L37" s="460"/>
      <c r="M37" s="460"/>
      <c r="N37" s="460"/>
      <c r="O37" s="460"/>
      <c r="P37" s="460"/>
    </row>
    <row r="38" customFormat="false" ht="15" hidden="false" customHeight="false" outlineLevel="0" collapsed="false">
      <c r="A38" s="489"/>
      <c r="B38" s="490"/>
      <c r="C38" s="491"/>
      <c r="D38" s="12"/>
      <c r="E38" s="12"/>
      <c r="F38" s="492"/>
      <c r="G38" s="492"/>
      <c r="H38" s="493"/>
      <c r="I38" s="471"/>
      <c r="J38" s="460"/>
      <c r="K38" s="460"/>
      <c r="L38" s="460"/>
      <c r="M38" s="460"/>
      <c r="N38" s="460"/>
      <c r="O38" s="460"/>
      <c r="P38" s="460"/>
    </row>
    <row r="39" customFormat="false" ht="15" hidden="false" customHeight="false" outlineLevel="0" collapsed="false">
      <c r="A39" s="489"/>
      <c r="B39" s="490"/>
      <c r="C39" s="491"/>
      <c r="D39" s="12"/>
      <c r="E39" s="12"/>
      <c r="F39" s="492"/>
      <c r="G39" s="492"/>
      <c r="H39" s="493"/>
      <c r="I39" s="471"/>
      <c r="J39" s="460"/>
      <c r="K39" s="460"/>
      <c r="L39" s="460"/>
      <c r="M39" s="460"/>
      <c r="N39" s="460"/>
      <c r="O39" s="460"/>
      <c r="P39" s="460"/>
    </row>
    <row r="40" customFormat="false" ht="15" hidden="false" customHeight="false" outlineLevel="0" collapsed="false">
      <c r="A40" s="489"/>
      <c r="B40" s="490"/>
      <c r="C40" s="491"/>
      <c r="D40" s="12"/>
      <c r="E40" s="12"/>
      <c r="F40" s="492"/>
      <c r="G40" s="492"/>
      <c r="H40" s="493"/>
      <c r="I40" s="471"/>
      <c r="J40" s="460"/>
      <c r="K40" s="494"/>
      <c r="L40" s="494" t="str">
        <f aca="false">L3</f>
        <v>OLEO PRAÇA</v>
      </c>
      <c r="M40" s="494" t="str">
        <f aca="false">M3</f>
        <v>MUNDI AMBIENTAL</v>
      </c>
      <c r="N40" s="494" t="str">
        <f aca="false">N3</f>
        <v>OLEO JOELIO</v>
      </c>
      <c r="O40" s="494" t="str">
        <f aca="false">O3</f>
        <v>MULTIOLEOS</v>
      </c>
      <c r="P40" s="495" t="s">
        <v>432</v>
      </c>
    </row>
    <row r="41" customFormat="false" ht="15" hidden="false" customHeight="false" outlineLevel="0" collapsed="false">
      <c r="A41" s="489"/>
      <c r="B41" s="490"/>
      <c r="C41" s="491"/>
      <c r="D41" s="12"/>
      <c r="E41" s="12"/>
      <c r="F41" s="492"/>
      <c r="G41" s="492"/>
      <c r="H41" s="493"/>
      <c r="I41" s="471"/>
      <c r="J41" s="460"/>
      <c r="K41" s="496"/>
      <c r="L41" s="497" t="n">
        <f aca="false">L35</f>
        <v>21580</v>
      </c>
      <c r="M41" s="497" t="n">
        <f aca="false">M35</f>
        <v>0</v>
      </c>
      <c r="N41" s="497" t="n">
        <f aca="false">N35</f>
        <v>0</v>
      </c>
      <c r="O41" s="497" t="n">
        <f aca="false">O35</f>
        <v>0</v>
      </c>
      <c r="P41" s="497" t="n">
        <f aca="false">P35</f>
        <v>21580</v>
      </c>
    </row>
    <row r="42" customFormat="false" ht="15" hidden="false" customHeight="false" outlineLevel="0" collapsed="false">
      <c r="A42" s="489"/>
      <c r="B42" s="490"/>
      <c r="C42" s="498"/>
      <c r="D42" s="490"/>
      <c r="E42" s="490"/>
      <c r="F42" s="492"/>
      <c r="G42" s="499"/>
      <c r="H42" s="500"/>
      <c r="I42" s="471"/>
      <c r="J42" s="460"/>
      <c r="K42" s="460"/>
      <c r="L42" s="501"/>
      <c r="M42" s="501"/>
      <c r="N42" s="501"/>
      <c r="O42" s="501"/>
      <c r="P42" s="460"/>
    </row>
    <row r="43" customFormat="false" ht="15" hidden="false" customHeight="false" outlineLevel="0" collapsed="false">
      <c r="A43" s="489"/>
      <c r="B43" s="490"/>
      <c r="C43" s="498"/>
      <c r="D43" s="490"/>
      <c r="E43" s="490"/>
      <c r="F43" s="492"/>
      <c r="G43" s="499"/>
      <c r="H43" s="500"/>
      <c r="I43" s="471"/>
      <c r="J43" s="460"/>
      <c r="K43" s="460"/>
      <c r="L43" s="502"/>
      <c r="M43" s="502"/>
      <c r="N43" s="502"/>
      <c r="O43" s="502"/>
      <c r="P43" s="460"/>
    </row>
    <row r="44" customFormat="false" ht="15" hidden="false" customHeight="false" outlineLevel="0" collapsed="false">
      <c r="A44" s="489"/>
      <c r="B44" s="490"/>
      <c r="C44" s="498"/>
      <c r="D44" s="490"/>
      <c r="E44" s="490"/>
      <c r="F44" s="492"/>
      <c r="G44" s="499"/>
      <c r="H44" s="500"/>
      <c r="I44" s="471"/>
      <c r="J44" s="460"/>
      <c r="K44" s="460"/>
      <c r="L44" s="460"/>
      <c r="M44" s="460"/>
      <c r="N44" s="461"/>
      <c r="O44" s="460"/>
      <c r="P44" s="460"/>
    </row>
    <row r="45" customFormat="false" ht="15" hidden="false" customHeight="false" outlineLevel="0" collapsed="false">
      <c r="A45" s="489"/>
      <c r="B45" s="490"/>
      <c r="C45" s="498"/>
      <c r="D45" s="490"/>
      <c r="E45" s="490"/>
      <c r="F45" s="492"/>
      <c r="G45" s="499"/>
      <c r="H45" s="500"/>
      <c r="I45" s="471"/>
      <c r="J45" s="460"/>
      <c r="K45" s="460"/>
      <c r="L45" s="460"/>
      <c r="M45" s="460"/>
      <c r="N45" s="460"/>
      <c r="O45" s="460"/>
      <c r="P45" s="460"/>
    </row>
    <row r="46" customFormat="false" ht="15" hidden="false" customHeight="false" outlineLevel="0" collapsed="false">
      <c r="A46" s="489"/>
      <c r="B46" s="490"/>
      <c r="C46" s="491"/>
      <c r="D46" s="490"/>
      <c r="E46" s="490"/>
      <c r="F46" s="499"/>
      <c r="G46" s="499"/>
      <c r="H46" s="503"/>
      <c r="I46" s="471"/>
      <c r="J46" s="460"/>
      <c r="K46" s="460"/>
      <c r="L46" s="460"/>
      <c r="M46" s="460"/>
      <c r="N46" s="460"/>
      <c r="O46" s="460"/>
      <c r="P46" s="460"/>
    </row>
    <row r="47" customFormat="false" ht="15" hidden="false" customHeight="false" outlineLevel="0" collapsed="false">
      <c r="A47" s="489"/>
      <c r="B47" s="490"/>
      <c r="C47" s="491"/>
      <c r="D47" s="490"/>
      <c r="E47" s="490"/>
      <c r="F47" s="499"/>
      <c r="G47" s="499"/>
      <c r="H47" s="503"/>
      <c r="I47" s="471"/>
      <c r="J47" s="460"/>
      <c r="K47" s="460"/>
      <c r="L47" s="460"/>
      <c r="M47" s="460"/>
      <c r="N47" s="460"/>
      <c r="O47" s="460"/>
      <c r="P47" s="460"/>
    </row>
    <row r="48" customFormat="false" ht="15" hidden="false" customHeight="false" outlineLevel="0" collapsed="false">
      <c r="A48" s="489"/>
      <c r="B48" s="490"/>
      <c r="C48" s="498"/>
      <c r="D48" s="490"/>
      <c r="E48" s="490"/>
      <c r="F48" s="492"/>
      <c r="G48" s="499"/>
      <c r="H48" s="500"/>
      <c r="I48" s="471"/>
      <c r="J48" s="460"/>
      <c r="K48" s="460"/>
      <c r="L48" s="460"/>
      <c r="M48" s="460"/>
      <c r="N48" s="460"/>
      <c r="O48" s="460"/>
      <c r="P48" s="460"/>
    </row>
    <row r="49" customFormat="false" ht="15" hidden="false" customHeight="false" outlineLevel="0" collapsed="false">
      <c r="A49" s="489"/>
      <c r="B49" s="490"/>
      <c r="C49" s="498"/>
      <c r="D49" s="490"/>
      <c r="E49" s="490"/>
      <c r="F49" s="492"/>
      <c r="G49" s="499"/>
      <c r="H49" s="500"/>
      <c r="I49" s="471"/>
      <c r="J49" s="460"/>
      <c r="K49" s="460"/>
      <c r="L49" s="460"/>
      <c r="M49" s="460"/>
      <c r="N49" s="460"/>
      <c r="O49" s="460"/>
      <c r="P49" s="460"/>
    </row>
    <row r="50" customFormat="false" ht="15" hidden="false" customHeight="false" outlineLevel="0" collapsed="false">
      <c r="A50" s="489"/>
      <c r="B50" s="490"/>
      <c r="C50" s="498"/>
      <c r="D50" s="490"/>
      <c r="E50" s="490"/>
      <c r="F50" s="504"/>
      <c r="G50" s="499"/>
      <c r="H50" s="500"/>
      <c r="I50" s="471"/>
      <c r="J50" s="460"/>
      <c r="K50" s="460"/>
      <c r="L50" s="460"/>
      <c r="M50" s="460"/>
      <c r="N50" s="460"/>
      <c r="O50" s="460"/>
      <c r="P50" s="460"/>
    </row>
    <row r="51" customFormat="false" ht="15" hidden="false" customHeight="false" outlineLevel="0" collapsed="false">
      <c r="A51" s="489"/>
      <c r="B51" s="490"/>
      <c r="C51" s="498"/>
      <c r="D51" s="490"/>
      <c r="E51" s="490"/>
      <c r="F51" s="504"/>
      <c r="G51" s="499"/>
      <c r="H51" s="500"/>
      <c r="I51" s="471"/>
      <c r="J51" s="460"/>
      <c r="K51" s="460"/>
      <c r="L51" s="460"/>
      <c r="M51" s="460"/>
      <c r="N51" s="460"/>
      <c r="O51" s="460"/>
      <c r="P51" s="460"/>
    </row>
    <row r="52" customFormat="false" ht="15" hidden="false" customHeight="false" outlineLevel="0" collapsed="false">
      <c r="A52" s="489"/>
      <c r="B52" s="12"/>
      <c r="C52" s="498"/>
      <c r="D52" s="12"/>
      <c r="E52" s="12"/>
      <c r="F52" s="504"/>
      <c r="G52" s="499"/>
      <c r="H52" s="500"/>
      <c r="I52" s="471"/>
      <c r="J52" s="460"/>
      <c r="K52" s="460"/>
      <c r="L52" s="460"/>
      <c r="M52" s="460"/>
      <c r="N52" s="460"/>
      <c r="O52" s="460"/>
      <c r="P52" s="460"/>
    </row>
    <row r="53" customFormat="false" ht="15" hidden="false" customHeight="false" outlineLevel="0" collapsed="false">
      <c r="A53" s="489"/>
      <c r="B53" s="12"/>
      <c r="C53" s="498"/>
      <c r="D53" s="12"/>
      <c r="E53" s="12"/>
      <c r="F53" s="504"/>
      <c r="G53" s="499"/>
      <c r="H53" s="500"/>
      <c r="I53" s="471"/>
      <c r="J53" s="460"/>
      <c r="K53" s="460"/>
      <c r="L53" s="460"/>
      <c r="M53" s="460"/>
      <c r="N53" s="460"/>
      <c r="O53" s="460"/>
      <c r="P53" s="460"/>
    </row>
    <row r="54" customFormat="false" ht="15" hidden="false" customHeight="false" outlineLevel="0" collapsed="false">
      <c r="A54" s="13"/>
      <c r="B54" s="12"/>
      <c r="C54" s="498"/>
      <c r="D54" s="12"/>
      <c r="E54" s="12"/>
      <c r="F54" s="504"/>
      <c r="G54" s="492"/>
      <c r="H54" s="500"/>
      <c r="I54" s="471"/>
      <c r="J54" s="460"/>
      <c r="K54" s="460"/>
      <c r="L54" s="460"/>
      <c r="M54" s="460"/>
      <c r="N54" s="460"/>
      <c r="O54" s="460"/>
      <c r="P54" s="460"/>
    </row>
    <row r="55" customFormat="false" ht="15" hidden="false" customHeight="false" outlineLevel="0" collapsed="false">
      <c r="A55" s="13"/>
      <c r="B55" s="12"/>
      <c r="C55" s="498"/>
      <c r="D55" s="12"/>
      <c r="E55" s="12"/>
      <c r="F55" s="504"/>
      <c r="G55" s="492"/>
      <c r="H55" s="500"/>
      <c r="I55" s="471"/>
      <c r="J55" s="460"/>
      <c r="K55" s="460"/>
      <c r="L55" s="460"/>
      <c r="M55" s="460"/>
      <c r="N55" s="460"/>
      <c r="O55" s="460"/>
      <c r="P55" s="460"/>
    </row>
    <row r="56" customFormat="false" ht="15" hidden="false" customHeight="false" outlineLevel="0" collapsed="false">
      <c r="A56" s="13"/>
      <c r="B56" s="12"/>
      <c r="C56" s="498"/>
      <c r="D56" s="12"/>
      <c r="E56" s="12"/>
      <c r="F56" s="504"/>
      <c r="G56" s="492"/>
      <c r="H56" s="500"/>
      <c r="I56" s="471"/>
      <c r="J56" s="460"/>
      <c r="K56" s="460"/>
      <c r="L56" s="460"/>
      <c r="M56" s="460"/>
      <c r="N56" s="460"/>
      <c r="O56" s="460"/>
      <c r="P56" s="460"/>
    </row>
    <row r="57" customFormat="false" ht="15" hidden="false" customHeight="false" outlineLevel="0" collapsed="false">
      <c r="A57" s="13"/>
      <c r="B57" s="12"/>
      <c r="C57" s="498"/>
      <c r="D57" s="12"/>
      <c r="E57" s="12"/>
      <c r="F57" s="504"/>
      <c r="G57" s="492"/>
      <c r="H57" s="500"/>
      <c r="I57" s="471"/>
      <c r="J57" s="460"/>
      <c r="K57" s="460"/>
      <c r="L57" s="460"/>
      <c r="M57" s="460"/>
      <c r="N57" s="460"/>
      <c r="O57" s="460"/>
      <c r="P57" s="460"/>
    </row>
    <row r="58" customFormat="false" ht="15" hidden="false" customHeight="false" outlineLevel="0" collapsed="false">
      <c r="A58" s="13"/>
      <c r="B58" s="12"/>
      <c r="C58" s="498"/>
      <c r="D58" s="12"/>
      <c r="E58" s="12"/>
      <c r="F58" s="504"/>
      <c r="G58" s="492"/>
      <c r="H58" s="500"/>
      <c r="I58" s="471"/>
      <c r="J58" s="460"/>
      <c r="K58" s="460"/>
      <c r="L58" s="460"/>
      <c r="M58" s="460"/>
      <c r="N58" s="460"/>
      <c r="O58" s="460"/>
      <c r="P58" s="460"/>
    </row>
    <row r="59" customFormat="false" ht="15" hidden="false" customHeight="false" outlineLevel="0" collapsed="false">
      <c r="A59" s="13"/>
      <c r="B59" s="12"/>
      <c r="C59" s="498"/>
      <c r="D59" s="12"/>
      <c r="E59" s="12"/>
      <c r="F59" s="504"/>
      <c r="G59" s="492"/>
      <c r="H59" s="500"/>
      <c r="I59" s="471"/>
      <c r="J59" s="460"/>
      <c r="K59" s="460"/>
      <c r="L59" s="460"/>
      <c r="M59" s="460"/>
      <c r="N59" s="460"/>
      <c r="O59" s="460"/>
      <c r="P59" s="460"/>
    </row>
    <row r="60" customFormat="false" ht="15" hidden="false" customHeight="false" outlineLevel="0" collapsed="false">
      <c r="A60" s="13"/>
      <c r="B60" s="12"/>
      <c r="C60" s="498"/>
      <c r="D60" s="12"/>
      <c r="E60" s="12"/>
      <c r="F60" s="504"/>
      <c r="G60" s="492"/>
      <c r="H60" s="500"/>
      <c r="I60" s="471"/>
      <c r="J60" s="460"/>
      <c r="K60" s="460"/>
      <c r="L60" s="460"/>
      <c r="M60" s="460"/>
      <c r="N60" s="460"/>
      <c r="O60" s="460"/>
      <c r="P60" s="460"/>
    </row>
    <row r="61" customFormat="false" ht="15" hidden="false" customHeight="false" outlineLevel="0" collapsed="false">
      <c r="A61" s="13"/>
      <c r="B61" s="12"/>
      <c r="C61" s="498"/>
      <c r="D61" s="12"/>
      <c r="E61" s="12"/>
      <c r="F61" s="504"/>
      <c r="G61" s="492"/>
      <c r="H61" s="500"/>
      <c r="I61" s="471"/>
      <c r="J61" s="460"/>
      <c r="K61" s="460"/>
      <c r="L61" s="460"/>
      <c r="M61" s="460"/>
      <c r="N61" s="460"/>
      <c r="O61" s="460"/>
      <c r="P61" s="460"/>
    </row>
    <row r="62" customFormat="false" ht="15" hidden="false" customHeight="false" outlineLevel="0" collapsed="false">
      <c r="A62" s="13"/>
      <c r="B62" s="12"/>
      <c r="C62" s="498"/>
      <c r="D62" s="12"/>
      <c r="E62" s="12"/>
      <c r="F62" s="504"/>
      <c r="G62" s="492"/>
      <c r="H62" s="500"/>
      <c r="I62" s="471"/>
      <c r="J62" s="460"/>
      <c r="K62" s="460"/>
      <c r="L62" s="460"/>
      <c r="M62" s="460"/>
      <c r="N62" s="460"/>
      <c r="O62" s="460"/>
      <c r="P62" s="460"/>
    </row>
    <row r="63" customFormat="false" ht="15" hidden="false" customHeight="false" outlineLevel="0" collapsed="false">
      <c r="A63" s="13"/>
      <c r="B63" s="12"/>
      <c r="C63" s="498"/>
      <c r="D63" s="12"/>
      <c r="E63" s="12"/>
      <c r="F63" s="504"/>
      <c r="G63" s="492"/>
      <c r="H63" s="500"/>
      <c r="I63" s="471"/>
      <c r="J63" s="460"/>
      <c r="K63" s="460"/>
      <c r="L63" s="460"/>
      <c r="M63" s="460"/>
      <c r="N63" s="460"/>
      <c r="O63" s="460"/>
      <c r="P63" s="460"/>
    </row>
    <row r="64" customFormat="false" ht="15" hidden="false" customHeight="false" outlineLevel="0" collapsed="false">
      <c r="A64" s="13"/>
      <c r="B64" s="12"/>
      <c r="C64" s="498"/>
      <c r="D64" s="12"/>
      <c r="E64" s="12"/>
      <c r="F64" s="504"/>
      <c r="G64" s="492"/>
      <c r="H64" s="500"/>
      <c r="I64" s="471"/>
      <c r="J64" s="460"/>
      <c r="K64" s="460"/>
      <c r="L64" s="460"/>
      <c r="M64" s="460"/>
      <c r="N64" s="460"/>
      <c r="O64" s="460"/>
      <c r="P64" s="460"/>
    </row>
    <row r="65" customFormat="false" ht="15" hidden="false" customHeight="false" outlineLevel="0" collapsed="false">
      <c r="A65" s="13"/>
      <c r="B65" s="505"/>
      <c r="C65" s="498"/>
      <c r="D65" s="12"/>
      <c r="E65" s="12"/>
      <c r="F65" s="504"/>
      <c r="G65" s="492"/>
      <c r="H65" s="500"/>
      <c r="I65" s="471"/>
      <c r="J65" s="460"/>
      <c r="K65" s="460"/>
      <c r="L65" s="460"/>
      <c r="M65" s="460"/>
      <c r="N65" s="460"/>
      <c r="O65" s="460"/>
      <c r="P65" s="460"/>
    </row>
    <row r="66" customFormat="false" ht="15" hidden="false" customHeight="false" outlineLevel="0" collapsed="false">
      <c r="A66" s="13"/>
      <c r="B66" s="505"/>
      <c r="C66" s="498"/>
      <c r="D66" s="12"/>
      <c r="E66" s="12"/>
      <c r="F66" s="504"/>
      <c r="G66" s="492"/>
      <c r="H66" s="500"/>
      <c r="I66" s="471"/>
      <c r="J66" s="460"/>
      <c r="K66" s="460"/>
      <c r="L66" s="460"/>
      <c r="M66" s="460"/>
      <c r="N66" s="460"/>
      <c r="O66" s="460"/>
      <c r="P66" s="460"/>
    </row>
    <row r="67" customFormat="false" ht="15" hidden="false" customHeight="false" outlineLevel="0" collapsed="false">
      <c r="A67" s="506"/>
      <c r="B67" s="507"/>
      <c r="C67" s="507"/>
      <c r="D67" s="507"/>
      <c r="E67" s="507"/>
      <c r="F67" s="508"/>
      <c r="G67" s="508"/>
      <c r="H67" s="509"/>
      <c r="I67" s="471"/>
      <c r="J67" s="460"/>
      <c r="K67" s="460"/>
      <c r="L67" s="460"/>
      <c r="M67" s="460"/>
      <c r="N67" s="460"/>
      <c r="O67" s="460"/>
      <c r="P67" s="460"/>
    </row>
    <row r="68" customFormat="false" ht="15" hidden="false" customHeight="false" outlineLevel="0" collapsed="false">
      <c r="A68" s="506"/>
      <c r="B68" s="507"/>
      <c r="C68" s="507"/>
      <c r="D68" s="507"/>
      <c r="E68" s="507"/>
      <c r="F68" s="508"/>
      <c r="G68" s="508"/>
      <c r="H68" s="509"/>
      <c r="I68" s="471"/>
      <c r="J68" s="460"/>
      <c r="K68" s="460"/>
      <c r="L68" s="460"/>
      <c r="M68" s="460"/>
      <c r="N68" s="460"/>
      <c r="O68" s="460"/>
      <c r="P68" s="460"/>
    </row>
    <row r="69" customFormat="false" ht="15" hidden="false" customHeight="false" outlineLevel="0" collapsed="false">
      <c r="A69" s="506"/>
      <c r="B69" s="507"/>
      <c r="C69" s="507"/>
      <c r="D69" s="507"/>
      <c r="E69" s="507"/>
      <c r="F69" s="508"/>
      <c r="G69" s="508"/>
      <c r="H69" s="509"/>
      <c r="I69" s="471"/>
      <c r="J69" s="460"/>
      <c r="K69" s="460"/>
      <c r="L69" s="460"/>
      <c r="M69" s="460"/>
      <c r="N69" s="460"/>
      <c r="O69" s="460"/>
      <c r="P69" s="460"/>
    </row>
    <row r="70" customFormat="false" ht="15" hidden="false" customHeight="false" outlineLevel="0" collapsed="false">
      <c r="A70" s="506"/>
      <c r="B70" s="507"/>
      <c r="C70" s="507"/>
      <c r="D70" s="507"/>
      <c r="E70" s="507"/>
      <c r="F70" s="508"/>
      <c r="G70" s="508"/>
      <c r="H70" s="509"/>
      <c r="I70" s="471"/>
      <c r="J70" s="460"/>
      <c r="K70" s="460"/>
      <c r="L70" s="460"/>
      <c r="M70" s="460"/>
      <c r="N70" s="460"/>
      <c r="O70" s="460"/>
      <c r="P70" s="460"/>
    </row>
    <row r="71" customFormat="false" ht="15" hidden="false" customHeight="false" outlineLevel="0" collapsed="false">
      <c r="A71" s="506"/>
      <c r="B71" s="506"/>
      <c r="C71" s="507"/>
      <c r="D71" s="507"/>
      <c r="E71" s="507"/>
      <c r="F71" s="508"/>
      <c r="G71" s="508"/>
      <c r="H71" s="509"/>
      <c r="I71" s="471"/>
      <c r="J71" s="460"/>
      <c r="K71" s="460"/>
      <c r="L71" s="460"/>
      <c r="M71" s="460"/>
      <c r="N71" s="460"/>
      <c r="O71" s="460"/>
      <c r="P71" s="460"/>
    </row>
    <row r="72" customFormat="false" ht="15" hidden="false" customHeight="false" outlineLevel="0" collapsed="false">
      <c r="A72" s="506"/>
      <c r="B72" s="507"/>
      <c r="C72" s="507"/>
      <c r="D72" s="507"/>
      <c r="E72" s="507"/>
      <c r="F72" s="508"/>
      <c r="G72" s="508"/>
      <c r="H72" s="509"/>
      <c r="I72" s="471"/>
      <c r="J72" s="460"/>
      <c r="K72" s="460"/>
      <c r="L72" s="460"/>
      <c r="M72" s="460"/>
      <c r="N72" s="460"/>
      <c r="O72" s="460"/>
      <c r="P72" s="460"/>
    </row>
    <row r="73" customFormat="false" ht="15" hidden="false" customHeight="false" outlineLevel="0" collapsed="false">
      <c r="A73" s="506"/>
      <c r="B73" s="507"/>
      <c r="C73" s="507"/>
      <c r="D73" s="507"/>
      <c r="E73" s="507"/>
      <c r="F73" s="508"/>
      <c r="G73" s="508"/>
      <c r="H73" s="509"/>
      <c r="I73" s="510"/>
      <c r="J73" s="460"/>
      <c r="K73" s="460"/>
      <c r="L73" s="460"/>
      <c r="M73" s="460"/>
      <c r="N73" s="460"/>
      <c r="O73" s="501"/>
      <c r="P73" s="501"/>
    </row>
    <row r="74" customFormat="false" ht="15" hidden="false" customHeight="false" outlineLevel="0" collapsed="false">
      <c r="A74" s="506"/>
      <c r="B74" s="507"/>
      <c r="C74" s="507"/>
      <c r="D74" s="507"/>
      <c r="E74" s="507"/>
      <c r="F74" s="508"/>
      <c r="G74" s="508"/>
      <c r="H74" s="509"/>
      <c r="I74" s="471"/>
      <c r="J74" s="460"/>
      <c r="K74" s="460"/>
      <c r="L74" s="460"/>
      <c r="M74" s="460"/>
      <c r="N74" s="460"/>
      <c r="O74" s="461"/>
      <c r="P74" s="461"/>
    </row>
    <row r="75" customFormat="false" ht="15" hidden="false" customHeight="false" outlineLevel="0" collapsed="false">
      <c r="A75" s="506"/>
      <c r="B75" s="507"/>
      <c r="C75" s="507"/>
      <c r="D75" s="507"/>
      <c r="E75" s="507"/>
      <c r="F75" s="508"/>
      <c r="G75" s="508"/>
      <c r="H75" s="509"/>
      <c r="I75" s="471"/>
      <c r="J75" s="460"/>
      <c r="K75" s="460"/>
      <c r="L75" s="460"/>
      <c r="M75" s="460"/>
      <c r="N75" s="460"/>
      <c r="O75" s="460"/>
      <c r="P75" s="460"/>
    </row>
    <row r="76" customFormat="false" ht="15" hidden="false" customHeight="false" outlineLevel="0" collapsed="false">
      <c r="A76" s="506"/>
      <c r="B76" s="506"/>
      <c r="C76" s="507"/>
      <c r="D76" s="507"/>
      <c r="E76" s="507"/>
      <c r="F76" s="508"/>
      <c r="G76" s="508"/>
      <c r="H76" s="509"/>
      <c r="I76" s="471"/>
      <c r="J76" s="460"/>
      <c r="K76" s="460"/>
      <c r="L76" s="460"/>
      <c r="M76" s="460"/>
      <c r="N76" s="460"/>
      <c r="O76" s="460"/>
      <c r="P76" s="460"/>
    </row>
    <row r="77" customFormat="false" ht="15" hidden="false" customHeight="false" outlineLevel="0" collapsed="false">
      <c r="A77" s="506"/>
      <c r="B77" s="507"/>
      <c r="C77" s="507"/>
      <c r="D77" s="507"/>
      <c r="E77" s="507"/>
      <c r="F77" s="508"/>
      <c r="G77" s="508"/>
      <c r="H77" s="509"/>
      <c r="I77" s="471"/>
      <c r="J77" s="460"/>
      <c r="K77" s="460"/>
      <c r="L77" s="460"/>
      <c r="M77" s="460"/>
      <c r="N77" s="460"/>
      <c r="O77" s="460"/>
      <c r="P77" s="460"/>
    </row>
    <row r="78" customFormat="false" ht="15" hidden="false" customHeight="false" outlineLevel="0" collapsed="false">
      <c r="A78" s="506"/>
      <c r="B78" s="507"/>
      <c r="C78" s="507"/>
      <c r="D78" s="507"/>
      <c r="E78" s="507"/>
      <c r="F78" s="508"/>
      <c r="G78" s="508"/>
      <c r="H78" s="509"/>
      <c r="I78" s="471"/>
      <c r="J78" s="460"/>
      <c r="K78" s="460"/>
      <c r="L78" s="460"/>
      <c r="M78" s="460"/>
      <c r="N78" s="460"/>
      <c r="O78" s="460"/>
      <c r="P78" s="460"/>
    </row>
    <row r="79" customFormat="false" ht="15" hidden="false" customHeight="false" outlineLevel="0" collapsed="false">
      <c r="A79" s="506"/>
      <c r="B79" s="507"/>
      <c r="C79" s="507"/>
      <c r="D79" s="507"/>
      <c r="E79" s="507"/>
      <c r="F79" s="508"/>
      <c r="G79" s="508"/>
      <c r="H79" s="509"/>
      <c r="I79" s="471"/>
      <c r="J79" s="460"/>
      <c r="K79" s="460"/>
      <c r="L79" s="460"/>
      <c r="M79" s="460"/>
      <c r="N79" s="460"/>
      <c r="O79" s="460"/>
      <c r="P79" s="460"/>
    </row>
    <row r="80" customFormat="false" ht="15" hidden="false" customHeight="false" outlineLevel="0" collapsed="false">
      <c r="A80" s="511"/>
      <c r="B80" s="512"/>
      <c r="C80" s="512"/>
      <c r="D80" s="512"/>
      <c r="E80" s="512"/>
      <c r="F80" s="513"/>
      <c r="G80" s="513"/>
      <c r="H80" s="514"/>
      <c r="I80" s="471"/>
      <c r="J80" s="460"/>
      <c r="K80" s="460"/>
      <c r="L80" s="460"/>
      <c r="M80" s="460"/>
      <c r="N80" s="460"/>
      <c r="O80" s="460"/>
      <c r="P80" s="460"/>
    </row>
    <row r="81" customFormat="false" ht="15" hidden="false" customHeight="false" outlineLevel="0" collapsed="false">
      <c r="A81" s="511"/>
      <c r="B81" s="512"/>
      <c r="C81" s="512"/>
      <c r="D81" s="512"/>
      <c r="E81" s="512"/>
      <c r="F81" s="513"/>
      <c r="G81" s="513"/>
      <c r="H81" s="514"/>
      <c r="I81" s="471"/>
      <c r="J81" s="460"/>
      <c r="K81" s="460"/>
      <c r="L81" s="460"/>
      <c r="M81" s="460"/>
      <c r="N81" s="460"/>
      <c r="O81" s="460"/>
      <c r="P81" s="460"/>
    </row>
    <row r="82" customFormat="false" ht="15" hidden="false" customHeight="false" outlineLevel="0" collapsed="false">
      <c r="A82" s="511"/>
      <c r="B82" s="512"/>
      <c r="C82" s="512"/>
      <c r="D82" s="512"/>
      <c r="E82" s="512"/>
      <c r="F82" s="513"/>
      <c r="G82" s="513"/>
      <c r="H82" s="514"/>
      <c r="I82" s="471"/>
      <c r="J82" s="460"/>
      <c r="K82" s="460"/>
      <c r="L82" s="460"/>
      <c r="M82" s="460"/>
      <c r="N82" s="460"/>
      <c r="O82" s="460"/>
      <c r="P82" s="460"/>
    </row>
    <row r="83" customFormat="false" ht="15" hidden="false" customHeight="false" outlineLevel="0" collapsed="false">
      <c r="A83" s="511"/>
      <c r="B83" s="512"/>
      <c r="C83" s="512"/>
      <c r="D83" s="512"/>
      <c r="E83" s="512"/>
      <c r="F83" s="513"/>
      <c r="G83" s="513"/>
      <c r="H83" s="514"/>
      <c r="I83" s="471"/>
      <c r="J83" s="460"/>
      <c r="K83" s="460"/>
      <c r="L83" s="460"/>
      <c r="M83" s="460"/>
      <c r="N83" s="460"/>
      <c r="O83" s="460"/>
      <c r="P83" s="460"/>
    </row>
    <row r="84" customFormat="false" ht="15" hidden="false" customHeight="false" outlineLevel="0" collapsed="false">
      <c r="A84" s="511"/>
      <c r="B84" s="512"/>
      <c r="C84" s="512"/>
      <c r="D84" s="512"/>
      <c r="E84" s="512"/>
      <c r="F84" s="513"/>
      <c r="G84" s="513"/>
      <c r="H84" s="514"/>
      <c r="I84" s="471"/>
      <c r="J84" s="460"/>
      <c r="K84" s="460"/>
      <c r="L84" s="460"/>
      <c r="M84" s="460"/>
      <c r="N84" s="460"/>
      <c r="O84" s="460"/>
      <c r="P84" s="460"/>
    </row>
    <row r="85" customFormat="false" ht="15" hidden="false" customHeight="false" outlineLevel="0" collapsed="false">
      <c r="A85" s="511"/>
      <c r="B85" s="512"/>
      <c r="C85" s="512"/>
      <c r="D85" s="512"/>
      <c r="E85" s="512"/>
      <c r="F85" s="513"/>
      <c r="G85" s="513"/>
      <c r="H85" s="514"/>
      <c r="I85" s="471"/>
      <c r="J85" s="460"/>
      <c r="K85" s="460"/>
      <c r="L85" s="460"/>
      <c r="M85" s="460"/>
      <c r="N85" s="460"/>
      <c r="O85" s="460"/>
      <c r="P85" s="460"/>
    </row>
    <row r="86" customFormat="false" ht="15" hidden="false" customHeight="false" outlineLevel="0" collapsed="false">
      <c r="A86" s="511"/>
      <c r="B86" s="512"/>
      <c r="C86" s="512"/>
      <c r="D86" s="512"/>
      <c r="E86" s="512"/>
      <c r="F86" s="513"/>
      <c r="G86" s="513"/>
      <c r="H86" s="514"/>
      <c r="I86" s="471"/>
      <c r="J86" s="460"/>
      <c r="K86" s="460"/>
      <c r="L86" s="460"/>
      <c r="M86" s="460"/>
      <c r="N86" s="460"/>
      <c r="O86" s="460"/>
      <c r="P86" s="460"/>
    </row>
    <row r="87" customFormat="false" ht="15" hidden="false" customHeight="false" outlineLevel="0" collapsed="false">
      <c r="A87" s="511"/>
      <c r="B87" s="512"/>
      <c r="C87" s="512"/>
      <c r="D87" s="512"/>
      <c r="E87" s="512"/>
      <c r="F87" s="513"/>
      <c r="G87" s="513"/>
      <c r="H87" s="514"/>
      <c r="I87" s="471"/>
      <c r="J87" s="460"/>
      <c r="K87" s="460"/>
      <c r="L87" s="460"/>
      <c r="M87" s="460"/>
      <c r="N87" s="460"/>
      <c r="O87" s="460"/>
      <c r="P87" s="460"/>
    </row>
    <row r="88" customFormat="false" ht="15" hidden="false" customHeight="false" outlineLevel="0" collapsed="false">
      <c r="A88" s="511"/>
      <c r="B88" s="512"/>
      <c r="C88" s="512"/>
      <c r="D88" s="512"/>
      <c r="E88" s="512"/>
      <c r="F88" s="513"/>
      <c r="G88" s="513"/>
      <c r="H88" s="514"/>
      <c r="I88" s="471"/>
      <c r="J88" s="460"/>
      <c r="K88" s="460"/>
      <c r="L88" s="460"/>
      <c r="M88" s="460"/>
      <c r="N88" s="460"/>
      <c r="O88" s="460"/>
      <c r="P88" s="460"/>
    </row>
    <row r="89" customFormat="false" ht="15" hidden="false" customHeight="false" outlineLevel="0" collapsed="false">
      <c r="A89" s="511"/>
      <c r="B89" s="512"/>
      <c r="C89" s="512"/>
      <c r="D89" s="512"/>
      <c r="E89" s="512"/>
      <c r="F89" s="513"/>
      <c r="G89" s="513"/>
      <c r="H89" s="514"/>
      <c r="I89" s="471"/>
      <c r="J89" s="460"/>
      <c r="K89" s="460"/>
      <c r="L89" s="460"/>
      <c r="M89" s="460"/>
      <c r="N89" s="460"/>
      <c r="O89" s="460"/>
      <c r="P89" s="460"/>
    </row>
    <row r="90" customFormat="false" ht="15" hidden="false" customHeight="false" outlineLevel="0" collapsed="false">
      <c r="A90" s="511"/>
      <c r="B90" s="512"/>
      <c r="C90" s="512"/>
      <c r="D90" s="512"/>
      <c r="E90" s="512"/>
      <c r="F90" s="513"/>
      <c r="G90" s="513"/>
      <c r="H90" s="514"/>
      <c r="I90" s="471"/>
      <c r="J90" s="460"/>
      <c r="K90" s="460"/>
      <c r="L90" s="460"/>
      <c r="M90" s="460"/>
      <c r="N90" s="460"/>
      <c r="O90" s="460"/>
      <c r="P90" s="460"/>
    </row>
    <row r="91" customFormat="false" ht="15" hidden="false" customHeight="false" outlineLevel="0" collapsed="false">
      <c r="A91" s="511"/>
      <c r="B91" s="512"/>
      <c r="C91" s="512"/>
      <c r="D91" s="512"/>
      <c r="E91" s="512"/>
      <c r="F91" s="513"/>
      <c r="G91" s="513"/>
      <c r="H91" s="514"/>
      <c r="I91" s="471"/>
      <c r="J91" s="460"/>
      <c r="K91" s="460"/>
      <c r="L91" s="460"/>
      <c r="M91" s="460"/>
      <c r="N91" s="460"/>
      <c r="O91" s="460"/>
      <c r="P91" s="460"/>
    </row>
    <row r="92" customFormat="false" ht="15" hidden="false" customHeight="false" outlineLevel="0" collapsed="false">
      <c r="A92" s="511"/>
      <c r="B92" s="512"/>
      <c r="C92" s="512"/>
      <c r="D92" s="512"/>
      <c r="E92" s="512"/>
      <c r="F92" s="513"/>
      <c r="G92" s="513"/>
      <c r="H92" s="514"/>
      <c r="I92" s="471"/>
      <c r="J92" s="460"/>
      <c r="K92" s="460"/>
      <c r="L92" s="460"/>
      <c r="M92" s="460"/>
      <c r="N92" s="460"/>
      <c r="O92" s="460"/>
      <c r="P92" s="460"/>
    </row>
    <row r="93" customFormat="false" ht="15" hidden="false" customHeight="false" outlineLevel="0" collapsed="false">
      <c r="A93" s="511"/>
      <c r="B93" s="512"/>
      <c r="C93" s="512"/>
      <c r="D93" s="512"/>
      <c r="E93" s="512"/>
      <c r="F93" s="513"/>
      <c r="G93" s="513"/>
      <c r="H93" s="514"/>
      <c r="I93" s="471"/>
      <c r="J93" s="460"/>
      <c r="K93" s="460"/>
      <c r="L93" s="460"/>
      <c r="M93" s="460"/>
      <c r="N93" s="460"/>
      <c r="O93" s="460"/>
      <c r="P93" s="460"/>
    </row>
    <row r="94" customFormat="false" ht="15" hidden="false" customHeight="false" outlineLevel="0" collapsed="false">
      <c r="A94" s="511"/>
      <c r="B94" s="512"/>
      <c r="C94" s="512"/>
      <c r="D94" s="512"/>
      <c r="E94" s="512"/>
      <c r="F94" s="515"/>
      <c r="G94" s="515"/>
      <c r="H94" s="514"/>
      <c r="I94" s="471"/>
      <c r="J94" s="460"/>
      <c r="K94" s="460"/>
      <c r="L94" s="460"/>
      <c r="M94" s="460"/>
      <c r="N94" s="460"/>
      <c r="O94" s="460"/>
      <c r="P94" s="460"/>
    </row>
    <row r="95" customFormat="false" ht="15" hidden="false" customHeight="false" outlineLevel="0" collapsed="false">
      <c r="A95" s="511"/>
      <c r="B95" s="512"/>
      <c r="C95" s="512"/>
      <c r="D95" s="512"/>
      <c r="E95" s="512"/>
      <c r="F95" s="513"/>
      <c r="G95" s="513"/>
      <c r="H95" s="514"/>
      <c r="I95" s="471"/>
      <c r="J95" s="460"/>
      <c r="K95" s="460"/>
      <c r="L95" s="460"/>
      <c r="M95" s="460"/>
      <c r="N95" s="460"/>
      <c r="O95" s="460"/>
      <c r="P95" s="460"/>
    </row>
    <row r="96" customFormat="false" ht="15" hidden="false" customHeight="false" outlineLevel="0" collapsed="false">
      <c r="A96" s="511"/>
      <c r="B96" s="512"/>
      <c r="C96" s="512"/>
      <c r="D96" s="512"/>
      <c r="E96" s="512"/>
      <c r="F96" s="513"/>
      <c r="G96" s="513"/>
      <c r="H96" s="514"/>
      <c r="I96" s="471"/>
      <c r="J96" s="460"/>
      <c r="K96" s="516"/>
      <c r="L96" s="516"/>
      <c r="M96" s="516"/>
      <c r="N96" s="516"/>
      <c r="O96" s="516"/>
      <c r="P96" s="516"/>
    </row>
    <row r="97" customFormat="false" ht="15" hidden="false" customHeight="false" outlineLevel="0" collapsed="false">
      <c r="A97" s="511"/>
      <c r="B97" s="512"/>
      <c r="C97" s="512"/>
      <c r="D97" s="512"/>
      <c r="E97" s="512"/>
      <c r="F97" s="513"/>
      <c r="G97" s="513"/>
      <c r="H97" s="514"/>
      <c r="I97" s="471"/>
      <c r="J97" s="460"/>
      <c r="K97" s="516"/>
      <c r="L97" s="516"/>
      <c r="M97" s="516"/>
      <c r="N97" s="516"/>
      <c r="O97" s="516"/>
      <c r="P97" s="516"/>
    </row>
    <row r="98" customFormat="false" ht="15" hidden="false" customHeight="false" outlineLevel="0" collapsed="false">
      <c r="A98" s="511"/>
      <c r="B98" s="512"/>
      <c r="C98" s="512"/>
      <c r="D98" s="512"/>
      <c r="E98" s="512"/>
      <c r="F98" s="513"/>
      <c r="G98" s="513"/>
      <c r="H98" s="514"/>
      <c r="I98" s="471"/>
      <c r="J98" s="516"/>
      <c r="K98" s="516"/>
      <c r="L98" s="516"/>
      <c r="M98" s="516"/>
      <c r="N98" s="516"/>
      <c r="O98" s="516"/>
      <c r="P98" s="516"/>
    </row>
    <row r="99" customFormat="false" ht="15" hidden="false" customHeight="false" outlineLevel="0" collapsed="false">
      <c r="A99" s="511"/>
      <c r="B99" s="512"/>
      <c r="C99" s="512"/>
      <c r="D99" s="512"/>
      <c r="E99" s="512"/>
      <c r="F99" s="513"/>
      <c r="G99" s="513"/>
      <c r="H99" s="514"/>
      <c r="I99" s="471"/>
      <c r="J99" s="516"/>
      <c r="K99" s="516"/>
      <c r="L99" s="516"/>
      <c r="M99" s="516"/>
      <c r="N99" s="516"/>
      <c r="O99" s="516"/>
      <c r="P99" s="516"/>
    </row>
    <row r="100" customFormat="false" ht="15" hidden="false" customHeight="false" outlineLevel="0" collapsed="false">
      <c r="A100" s="511"/>
      <c r="B100" s="512"/>
      <c r="C100" s="512"/>
      <c r="D100" s="512"/>
      <c r="E100" s="512"/>
      <c r="F100" s="513"/>
      <c r="G100" s="513"/>
      <c r="H100" s="514"/>
      <c r="I100" s="471"/>
      <c r="J100" s="516"/>
      <c r="K100" s="516"/>
      <c r="L100" s="516"/>
      <c r="M100" s="516"/>
      <c r="N100" s="516"/>
      <c r="O100" s="516"/>
      <c r="P100" s="516"/>
    </row>
    <row r="101" customFormat="false" ht="15" hidden="false" customHeight="false" outlineLevel="0" collapsed="false">
      <c r="A101" s="511"/>
      <c r="B101" s="512"/>
      <c r="C101" s="512"/>
      <c r="D101" s="512"/>
      <c r="E101" s="512"/>
      <c r="F101" s="513"/>
      <c r="G101" s="513"/>
      <c r="H101" s="514"/>
      <c r="I101" s="471"/>
      <c r="J101" s="516"/>
      <c r="K101" s="516"/>
      <c r="L101" s="516"/>
      <c r="M101" s="516"/>
      <c r="N101" s="516"/>
      <c r="O101" s="516"/>
      <c r="P101" s="516"/>
    </row>
    <row r="102" customFormat="false" ht="15" hidden="false" customHeight="false" outlineLevel="0" collapsed="false">
      <c r="A102" s="511"/>
      <c r="B102" s="512"/>
      <c r="C102" s="512"/>
      <c r="D102" s="512"/>
      <c r="E102" s="512"/>
      <c r="F102" s="513"/>
      <c r="G102" s="513"/>
      <c r="H102" s="514"/>
      <c r="I102" s="471"/>
      <c r="J102" s="516"/>
      <c r="K102" s="516"/>
      <c r="L102" s="516"/>
      <c r="M102" s="516"/>
      <c r="N102" s="516"/>
      <c r="O102" s="516"/>
      <c r="P102" s="516"/>
    </row>
    <row r="103" customFormat="false" ht="15" hidden="false" customHeight="false" outlineLevel="0" collapsed="false">
      <c r="A103" s="511"/>
      <c r="B103" s="512"/>
      <c r="C103" s="512"/>
      <c r="D103" s="512"/>
      <c r="E103" s="512"/>
      <c r="F103" s="513"/>
      <c r="G103" s="513"/>
      <c r="H103" s="514"/>
      <c r="I103" s="471"/>
      <c r="J103" s="516"/>
      <c r="K103" s="516"/>
      <c r="L103" s="516"/>
      <c r="M103" s="516"/>
      <c r="N103" s="516"/>
      <c r="O103" s="516"/>
      <c r="P103" s="516"/>
    </row>
    <row r="104" customFormat="false" ht="15" hidden="false" customHeight="false" outlineLevel="0" collapsed="false">
      <c r="A104" s="511"/>
      <c r="B104" s="512"/>
      <c r="C104" s="512"/>
      <c r="D104" s="512"/>
      <c r="E104" s="512"/>
      <c r="F104" s="513"/>
      <c r="G104" s="513"/>
      <c r="H104" s="514"/>
      <c r="I104" s="471"/>
      <c r="J104" s="516"/>
      <c r="K104" s="516"/>
      <c r="L104" s="516"/>
      <c r="M104" s="516"/>
      <c r="N104" s="516"/>
      <c r="O104" s="516"/>
      <c r="P104" s="516"/>
    </row>
    <row r="105" customFormat="false" ht="15" hidden="false" customHeight="false" outlineLevel="0" collapsed="false">
      <c r="A105" s="511"/>
      <c r="B105" s="512"/>
      <c r="C105" s="512"/>
      <c r="D105" s="512"/>
      <c r="E105" s="512"/>
      <c r="F105" s="515"/>
      <c r="G105" s="515"/>
      <c r="H105" s="514"/>
      <c r="I105" s="471"/>
      <c r="J105" s="516"/>
      <c r="K105" s="516"/>
      <c r="L105" s="516"/>
      <c r="M105" s="516"/>
      <c r="N105" s="516"/>
      <c r="O105" s="516"/>
      <c r="P105" s="516"/>
    </row>
    <row r="106" customFormat="false" ht="15" hidden="false" customHeight="false" outlineLevel="0" collapsed="false">
      <c r="A106" s="511"/>
      <c r="B106" s="512"/>
      <c r="C106" s="512"/>
      <c r="D106" s="512"/>
      <c r="E106" s="512"/>
      <c r="F106" s="513"/>
      <c r="G106" s="513"/>
      <c r="H106" s="514"/>
      <c r="I106" s="460"/>
      <c r="J106" s="516"/>
      <c r="K106" s="516"/>
      <c r="L106" s="516"/>
      <c r="M106" s="516"/>
      <c r="N106" s="516"/>
      <c r="O106" s="516"/>
      <c r="P106" s="516"/>
    </row>
    <row r="107" customFormat="false" ht="15" hidden="false" customHeight="false" outlineLevel="0" collapsed="false">
      <c r="A107" s="511"/>
      <c r="B107" s="512"/>
      <c r="C107" s="512"/>
      <c r="D107" s="512"/>
      <c r="E107" s="512"/>
      <c r="F107" s="513"/>
      <c r="G107" s="513"/>
      <c r="H107" s="514"/>
      <c r="I107" s="471"/>
      <c r="J107" s="516"/>
      <c r="K107" s="516"/>
      <c r="L107" s="516"/>
      <c r="M107" s="516"/>
      <c r="N107" s="516"/>
      <c r="O107" s="516"/>
      <c r="P107" s="516"/>
    </row>
    <row r="108" customFormat="false" ht="15" hidden="false" customHeight="false" outlineLevel="0" collapsed="false">
      <c r="A108" s="511"/>
      <c r="B108" s="512"/>
      <c r="C108" s="512"/>
      <c r="D108" s="512"/>
      <c r="E108" s="512"/>
      <c r="F108" s="513"/>
      <c r="G108" s="513"/>
      <c r="H108" s="514"/>
      <c r="I108" s="471"/>
      <c r="J108" s="516"/>
      <c r="K108" s="516"/>
      <c r="L108" s="516"/>
      <c r="M108" s="516"/>
      <c r="N108" s="516"/>
      <c r="O108" s="516"/>
      <c r="P108" s="516"/>
    </row>
    <row r="109" customFormat="false" ht="15" hidden="false" customHeight="false" outlineLevel="0" collapsed="false">
      <c r="A109" s="511"/>
      <c r="B109" s="512"/>
      <c r="C109" s="512"/>
      <c r="D109" s="512"/>
      <c r="E109" s="512"/>
      <c r="F109" s="513"/>
      <c r="G109" s="513"/>
      <c r="H109" s="514"/>
      <c r="I109" s="471"/>
      <c r="J109" s="516"/>
      <c r="K109" s="516"/>
      <c r="L109" s="516"/>
      <c r="M109" s="516"/>
      <c r="N109" s="516"/>
      <c r="O109" s="516"/>
      <c r="P109" s="516"/>
    </row>
    <row r="110" customFormat="false" ht="15" hidden="false" customHeight="false" outlineLevel="0" collapsed="false">
      <c r="A110" s="511"/>
      <c r="B110" s="512"/>
      <c r="C110" s="512"/>
      <c r="D110" s="512"/>
      <c r="E110" s="512"/>
      <c r="F110" s="513"/>
      <c r="G110" s="513"/>
      <c r="H110" s="514"/>
      <c r="I110" s="471"/>
      <c r="J110" s="516"/>
      <c r="K110" s="516"/>
      <c r="L110" s="516"/>
      <c r="M110" s="516"/>
      <c r="N110" s="516"/>
      <c r="O110" s="516"/>
      <c r="P110" s="516"/>
    </row>
    <row r="111" customFormat="false" ht="15" hidden="false" customHeight="false" outlineLevel="0" collapsed="false">
      <c r="A111" s="511"/>
      <c r="B111" s="512"/>
      <c r="C111" s="512"/>
      <c r="D111" s="512"/>
      <c r="E111" s="512"/>
      <c r="F111" s="513"/>
      <c r="G111" s="513"/>
      <c r="H111" s="514"/>
      <c r="I111" s="471"/>
      <c r="J111" s="516"/>
      <c r="K111" s="516"/>
      <c r="L111" s="516"/>
      <c r="M111" s="516"/>
      <c r="N111" s="516"/>
      <c r="O111" s="516"/>
      <c r="P111" s="516"/>
    </row>
    <row r="112" customFormat="false" ht="15" hidden="false" customHeight="false" outlineLevel="0" collapsed="false">
      <c r="A112" s="511"/>
      <c r="B112" s="512"/>
      <c r="C112" s="512"/>
      <c r="D112" s="512"/>
      <c r="E112" s="512"/>
      <c r="F112" s="513"/>
      <c r="G112" s="513"/>
      <c r="H112" s="514"/>
      <c r="I112" s="471"/>
      <c r="J112" s="516"/>
      <c r="K112" s="516"/>
      <c r="L112" s="516"/>
      <c r="M112" s="516"/>
      <c r="N112" s="516"/>
      <c r="O112" s="516"/>
      <c r="P112" s="516"/>
    </row>
    <row r="113" customFormat="false" ht="15" hidden="false" customHeight="false" outlineLevel="0" collapsed="false">
      <c r="A113" s="511"/>
      <c r="B113" s="512"/>
      <c r="C113" s="512"/>
      <c r="D113" s="512"/>
      <c r="E113" s="512"/>
      <c r="F113" s="513"/>
      <c r="G113" s="513"/>
      <c r="H113" s="514"/>
      <c r="I113" s="471"/>
      <c r="J113" s="516"/>
      <c r="K113" s="516"/>
      <c r="L113" s="516"/>
      <c r="M113" s="516"/>
      <c r="N113" s="516"/>
      <c r="O113" s="516"/>
      <c r="P113" s="516"/>
    </row>
    <row r="114" customFormat="false" ht="15" hidden="false" customHeight="false" outlineLevel="0" collapsed="false">
      <c r="A114" s="511"/>
      <c r="B114" s="512"/>
      <c r="C114" s="512"/>
      <c r="D114" s="512"/>
      <c r="E114" s="512"/>
      <c r="F114" s="513"/>
      <c r="G114" s="513"/>
      <c r="H114" s="514"/>
      <c r="I114" s="471"/>
      <c r="J114" s="516"/>
      <c r="K114" s="516"/>
      <c r="L114" s="516"/>
      <c r="M114" s="516"/>
      <c r="N114" s="516"/>
      <c r="O114" s="516"/>
      <c r="P114" s="516"/>
    </row>
    <row r="115" customFormat="false" ht="15" hidden="false" customHeight="false" outlineLevel="0" collapsed="false">
      <c r="A115" s="511"/>
      <c r="B115" s="512"/>
      <c r="C115" s="512"/>
      <c r="D115" s="512"/>
      <c r="E115" s="512"/>
      <c r="F115" s="513"/>
      <c r="G115" s="513"/>
      <c r="H115" s="514"/>
      <c r="I115" s="471"/>
      <c r="J115" s="516"/>
      <c r="K115" s="516"/>
      <c r="L115" s="516"/>
      <c r="M115" s="516"/>
      <c r="N115" s="516"/>
      <c r="O115" s="516"/>
      <c r="P115" s="516"/>
    </row>
    <row r="116" customFormat="false" ht="15" hidden="false" customHeight="false" outlineLevel="0" collapsed="false">
      <c r="A116" s="511"/>
      <c r="B116" s="512"/>
      <c r="C116" s="512"/>
      <c r="D116" s="512"/>
      <c r="E116" s="512"/>
      <c r="F116" s="513"/>
      <c r="G116" s="513"/>
      <c r="H116" s="514"/>
      <c r="I116" s="471"/>
      <c r="J116" s="516"/>
      <c r="K116" s="516"/>
      <c r="L116" s="516"/>
      <c r="M116" s="516"/>
      <c r="N116" s="516"/>
      <c r="O116" s="516"/>
      <c r="P116" s="516"/>
    </row>
    <row r="117" customFormat="false" ht="15" hidden="false" customHeight="false" outlineLevel="0" collapsed="false">
      <c r="A117" s="511"/>
      <c r="B117" s="512"/>
      <c r="C117" s="512"/>
      <c r="D117" s="512"/>
      <c r="E117" s="512"/>
      <c r="F117" s="513"/>
      <c r="G117" s="513"/>
      <c r="H117" s="514"/>
      <c r="I117" s="471"/>
      <c r="J117" s="516"/>
      <c r="K117" s="516"/>
      <c r="L117" s="516"/>
      <c r="M117" s="516"/>
      <c r="N117" s="516"/>
      <c r="O117" s="516"/>
      <c r="P117" s="516"/>
    </row>
    <row r="118" customFormat="false" ht="15" hidden="false" customHeight="false" outlineLevel="0" collapsed="false">
      <c r="A118" s="511"/>
      <c r="B118" s="512"/>
      <c r="C118" s="512"/>
      <c r="D118" s="512"/>
      <c r="E118" s="512"/>
      <c r="F118" s="513"/>
      <c r="G118" s="513"/>
      <c r="H118" s="514"/>
      <c r="I118" s="471"/>
      <c r="J118" s="516"/>
      <c r="K118" s="516"/>
      <c r="L118" s="516"/>
      <c r="M118" s="516"/>
      <c r="N118" s="516"/>
      <c r="O118" s="516"/>
      <c r="P118" s="516"/>
    </row>
    <row r="119" customFormat="false" ht="15" hidden="false" customHeight="false" outlineLevel="0" collapsed="false">
      <c r="A119" s="511"/>
      <c r="B119" s="512"/>
      <c r="C119" s="512"/>
      <c r="D119" s="512"/>
      <c r="E119" s="512"/>
      <c r="F119" s="513"/>
      <c r="G119" s="513"/>
      <c r="H119" s="514"/>
      <c r="I119" s="471"/>
      <c r="J119" s="516"/>
      <c r="K119" s="517"/>
      <c r="L119" s="517"/>
      <c r="M119" s="517"/>
      <c r="N119" s="517"/>
      <c r="O119" s="517"/>
      <c r="P119" s="516"/>
    </row>
    <row r="120" customFormat="false" ht="15" hidden="false" customHeight="false" outlineLevel="0" collapsed="false">
      <c r="A120" s="511"/>
      <c r="B120" s="512"/>
      <c r="C120" s="512"/>
      <c r="D120" s="512"/>
      <c r="E120" s="512"/>
      <c r="F120" s="513"/>
      <c r="G120" s="513"/>
      <c r="H120" s="514"/>
      <c r="I120" s="471"/>
      <c r="J120" s="516"/>
      <c r="K120" s="517"/>
      <c r="L120" s="517"/>
      <c r="M120" s="517"/>
      <c r="N120" s="517"/>
      <c r="O120" s="517"/>
      <c r="P120" s="516"/>
    </row>
    <row r="121" customFormat="false" ht="15" hidden="false" customHeight="false" outlineLevel="0" collapsed="false">
      <c r="A121" s="511"/>
      <c r="B121" s="512"/>
      <c r="C121" s="512"/>
      <c r="D121" s="512"/>
      <c r="E121" s="512"/>
      <c r="F121" s="513"/>
      <c r="G121" s="513"/>
      <c r="H121" s="514"/>
      <c r="I121" s="471"/>
      <c r="J121" s="517"/>
      <c r="K121" s="517"/>
      <c r="L121" s="517"/>
      <c r="M121" s="517"/>
      <c r="N121" s="517"/>
      <c r="O121" s="517"/>
      <c r="P121" s="516"/>
    </row>
    <row r="122" customFormat="false" ht="15" hidden="false" customHeight="false" outlineLevel="0" collapsed="false">
      <c r="A122" s="511"/>
      <c r="B122" s="512"/>
      <c r="C122" s="512"/>
      <c r="D122" s="512"/>
      <c r="E122" s="512"/>
      <c r="F122" s="513"/>
      <c r="G122" s="513"/>
      <c r="H122" s="514"/>
      <c r="I122" s="471"/>
      <c r="J122" s="517"/>
      <c r="K122" s="517"/>
      <c r="L122" s="517"/>
      <c r="M122" s="517"/>
      <c r="N122" s="517"/>
      <c r="O122" s="517"/>
      <c r="P122" s="516"/>
    </row>
    <row r="123" customFormat="false" ht="15" hidden="false" customHeight="false" outlineLevel="0" collapsed="false">
      <c r="A123" s="511"/>
      <c r="B123" s="512"/>
      <c r="C123" s="512"/>
      <c r="D123" s="512"/>
      <c r="E123" s="512"/>
      <c r="F123" s="513"/>
      <c r="G123" s="513"/>
      <c r="H123" s="514"/>
      <c r="I123" s="471"/>
      <c r="J123" s="517"/>
      <c r="K123" s="517"/>
      <c r="L123" s="517"/>
      <c r="M123" s="517"/>
      <c r="N123" s="517"/>
      <c r="O123" s="517"/>
      <c r="P123" s="516"/>
    </row>
    <row r="124" customFormat="false" ht="15" hidden="false" customHeight="false" outlineLevel="0" collapsed="false">
      <c r="A124" s="511"/>
      <c r="B124" s="512"/>
      <c r="C124" s="512"/>
      <c r="D124" s="512"/>
      <c r="E124" s="512"/>
      <c r="F124" s="513"/>
      <c r="G124" s="513"/>
      <c r="H124" s="514"/>
      <c r="I124" s="471"/>
      <c r="J124" s="517"/>
      <c r="K124" s="460"/>
      <c r="L124" s="460"/>
      <c r="M124" s="460"/>
      <c r="N124" s="460"/>
      <c r="O124" s="460"/>
      <c r="P124" s="460"/>
    </row>
    <row r="125" customFormat="false" ht="15" hidden="false" customHeight="false" outlineLevel="0" collapsed="false">
      <c r="A125" s="511"/>
      <c r="B125" s="512"/>
      <c r="C125" s="512"/>
      <c r="D125" s="512"/>
      <c r="E125" s="512"/>
      <c r="F125" s="513"/>
      <c r="G125" s="513"/>
      <c r="H125" s="514"/>
      <c r="I125" s="471"/>
      <c r="J125" s="517"/>
      <c r="K125" s="460"/>
      <c r="L125" s="460"/>
      <c r="M125" s="460"/>
      <c r="N125" s="460"/>
      <c r="O125" s="460"/>
      <c r="P125" s="460"/>
    </row>
    <row r="126" customFormat="false" ht="15" hidden="false" customHeight="false" outlineLevel="0" collapsed="false">
      <c r="A126" s="511"/>
      <c r="B126" s="512"/>
      <c r="C126" s="512"/>
      <c r="D126" s="512"/>
      <c r="E126" s="512"/>
      <c r="F126" s="513"/>
      <c r="G126" s="513"/>
      <c r="H126" s="514"/>
      <c r="I126" s="471"/>
      <c r="J126" s="460"/>
      <c r="K126" s="518"/>
      <c r="L126" s="518"/>
      <c r="M126" s="518"/>
      <c r="N126" s="518"/>
      <c r="O126" s="518"/>
      <c r="P126" s="460"/>
    </row>
    <row r="127" customFormat="false" ht="15" hidden="false" customHeight="false" outlineLevel="0" collapsed="false">
      <c r="A127" s="511"/>
      <c r="B127" s="512"/>
      <c r="C127" s="512"/>
      <c r="D127" s="512"/>
      <c r="E127" s="512"/>
      <c r="F127" s="513"/>
      <c r="G127" s="513"/>
      <c r="H127" s="514"/>
      <c r="I127" s="471"/>
      <c r="J127" s="460"/>
      <c r="K127" s="518"/>
      <c r="L127" s="518"/>
      <c r="M127" s="518"/>
      <c r="N127" s="518"/>
      <c r="O127" s="518"/>
      <c r="P127" s="460"/>
    </row>
    <row r="128" customFormat="false" ht="15" hidden="false" customHeight="false" outlineLevel="0" collapsed="false">
      <c r="A128" s="511"/>
      <c r="B128" s="512"/>
      <c r="C128" s="512"/>
      <c r="D128" s="512"/>
      <c r="E128" s="512"/>
      <c r="F128" s="513"/>
      <c r="G128" s="513"/>
      <c r="H128" s="514"/>
      <c r="I128" s="471"/>
      <c r="J128" s="518"/>
      <c r="K128" s="518"/>
      <c r="L128" s="518"/>
      <c r="M128" s="518"/>
      <c r="N128" s="518"/>
      <c r="O128" s="518"/>
      <c r="P128" s="460"/>
    </row>
    <row r="129" customFormat="false" ht="15" hidden="false" customHeight="false" outlineLevel="0" collapsed="false">
      <c r="A129" s="511"/>
      <c r="B129" s="512"/>
      <c r="C129" s="512"/>
      <c r="D129" s="512"/>
      <c r="E129" s="512"/>
      <c r="F129" s="513"/>
      <c r="G129" s="513"/>
      <c r="H129" s="514"/>
      <c r="I129" s="471"/>
      <c r="J129" s="518"/>
      <c r="K129" s="460"/>
      <c r="L129" s="460"/>
      <c r="M129" s="460"/>
      <c r="N129" s="460"/>
      <c r="O129" s="460"/>
      <c r="P129" s="460"/>
    </row>
    <row r="130" customFormat="false" ht="15" hidden="false" customHeight="false" outlineLevel="0" collapsed="false">
      <c r="A130" s="511"/>
      <c r="B130" s="512"/>
      <c r="C130" s="512"/>
      <c r="D130" s="512"/>
      <c r="E130" s="512"/>
      <c r="F130" s="513"/>
      <c r="G130" s="513"/>
      <c r="H130" s="514"/>
      <c r="I130" s="471"/>
      <c r="J130" s="518"/>
      <c r="K130" s="460"/>
      <c r="L130" s="460"/>
      <c r="M130" s="460"/>
      <c r="N130" s="460"/>
      <c r="O130" s="460"/>
      <c r="P130" s="460"/>
    </row>
    <row r="131" customFormat="false" ht="15" hidden="false" customHeight="false" outlineLevel="0" collapsed="false">
      <c r="A131" s="511"/>
      <c r="B131" s="512"/>
      <c r="C131" s="512"/>
      <c r="D131" s="512"/>
      <c r="E131" s="512"/>
      <c r="F131" s="513"/>
      <c r="G131" s="513"/>
      <c r="H131" s="514"/>
      <c r="I131" s="471"/>
      <c r="J131" s="460"/>
      <c r="K131" s="460"/>
      <c r="L131" s="460"/>
      <c r="M131" s="460"/>
      <c r="N131" s="460"/>
      <c r="O131" s="460"/>
      <c r="P131" s="460"/>
    </row>
    <row r="132" customFormat="false" ht="15" hidden="false" customHeight="false" outlineLevel="0" collapsed="false">
      <c r="A132" s="511"/>
      <c r="B132" s="512"/>
      <c r="C132" s="512"/>
      <c r="D132" s="512"/>
      <c r="E132" s="512"/>
      <c r="F132" s="519"/>
      <c r="G132" s="519"/>
      <c r="H132" s="520"/>
      <c r="I132" s="471"/>
      <c r="J132" s="460"/>
      <c r="K132" s="460"/>
      <c r="L132" s="460"/>
      <c r="M132" s="460"/>
      <c r="N132" s="460"/>
      <c r="O132" s="460"/>
      <c r="P132" s="460"/>
    </row>
    <row r="133" customFormat="false" ht="15" hidden="false" customHeight="false" outlineLevel="0" collapsed="false">
      <c r="A133" s="511"/>
      <c r="B133" s="512"/>
      <c r="C133" s="512"/>
      <c r="D133" s="512"/>
      <c r="E133" s="512"/>
      <c r="F133" s="519"/>
      <c r="G133" s="519"/>
      <c r="H133" s="520"/>
      <c r="I133" s="471"/>
      <c r="J133" s="460"/>
      <c r="K133" s="460"/>
      <c r="L133" s="460"/>
      <c r="M133" s="460"/>
      <c r="N133" s="460"/>
      <c r="O133" s="460"/>
      <c r="P133" s="460"/>
    </row>
    <row r="134" customFormat="false" ht="15" hidden="false" customHeight="false" outlineLevel="0" collapsed="false">
      <c r="A134" s="511"/>
      <c r="B134" s="512"/>
      <c r="C134" s="512"/>
      <c r="D134" s="512"/>
      <c r="E134" s="512"/>
      <c r="F134" s="519"/>
      <c r="G134" s="519"/>
      <c r="H134" s="520"/>
      <c r="I134" s="471"/>
      <c r="J134" s="460"/>
      <c r="K134" s="460"/>
      <c r="L134" s="460"/>
      <c r="M134" s="460"/>
      <c r="N134" s="460"/>
      <c r="O134" s="460"/>
      <c r="P134" s="460"/>
    </row>
    <row r="135" customFormat="false" ht="15" hidden="false" customHeight="false" outlineLevel="0" collapsed="false">
      <c r="A135" s="511"/>
      <c r="B135" s="512"/>
      <c r="C135" s="512"/>
      <c r="D135" s="512"/>
      <c r="E135" s="512"/>
      <c r="F135" s="513"/>
      <c r="G135" s="513"/>
      <c r="H135" s="514"/>
      <c r="I135" s="471"/>
      <c r="J135" s="460"/>
      <c r="K135" s="460"/>
      <c r="L135" s="460"/>
      <c r="M135" s="460"/>
      <c r="N135" s="460"/>
      <c r="O135" s="460"/>
      <c r="P135" s="460"/>
    </row>
    <row r="136" customFormat="false" ht="15" hidden="false" customHeight="false" outlineLevel="0" collapsed="false">
      <c r="A136" s="511"/>
      <c r="B136" s="511"/>
      <c r="C136" s="512"/>
      <c r="D136" s="512"/>
      <c r="E136" s="512"/>
      <c r="F136" s="513"/>
      <c r="G136" s="513"/>
      <c r="H136" s="514"/>
      <c r="I136" s="471"/>
      <c r="J136" s="460"/>
      <c r="K136" s="460"/>
      <c r="L136" s="460"/>
      <c r="M136" s="460"/>
      <c r="N136" s="460"/>
      <c r="O136" s="460"/>
      <c r="P136" s="460"/>
    </row>
    <row r="137" customFormat="false" ht="15" hidden="false" customHeight="false" outlineLevel="0" collapsed="false">
      <c r="A137" s="511"/>
      <c r="B137" s="512"/>
      <c r="C137" s="512"/>
      <c r="D137" s="512"/>
      <c r="E137" s="512"/>
      <c r="F137" s="513"/>
      <c r="G137" s="513"/>
      <c r="H137" s="514"/>
      <c r="I137" s="471"/>
      <c r="J137" s="460"/>
      <c r="K137" s="460"/>
      <c r="L137" s="460"/>
      <c r="M137" s="460"/>
      <c r="N137" s="460"/>
      <c r="O137" s="460"/>
      <c r="P137" s="460"/>
    </row>
    <row r="138" customFormat="false" ht="15" hidden="false" customHeight="false" outlineLevel="0" collapsed="false">
      <c r="A138" s="511"/>
      <c r="B138" s="512"/>
      <c r="C138" s="512"/>
      <c r="D138" s="512"/>
      <c r="E138" s="512"/>
      <c r="F138" s="513"/>
      <c r="G138" s="513"/>
      <c r="H138" s="514"/>
      <c r="I138" s="471"/>
      <c r="J138" s="460"/>
      <c r="K138" s="460"/>
      <c r="L138" s="460"/>
      <c r="M138" s="460"/>
      <c r="N138" s="460"/>
      <c r="O138" s="460"/>
      <c r="P138" s="460"/>
    </row>
    <row r="139" customFormat="false" ht="15" hidden="false" customHeight="false" outlineLevel="0" collapsed="false">
      <c r="A139" s="511"/>
      <c r="B139" s="512"/>
      <c r="C139" s="512"/>
      <c r="D139" s="512"/>
      <c r="E139" s="512"/>
      <c r="F139" s="513"/>
      <c r="G139" s="513"/>
      <c r="H139" s="514"/>
      <c r="I139" s="471"/>
      <c r="J139" s="460"/>
      <c r="K139" s="460"/>
      <c r="L139" s="460"/>
      <c r="M139" s="460"/>
      <c r="N139" s="460"/>
      <c r="O139" s="460"/>
      <c r="P139" s="460"/>
    </row>
    <row r="140" customFormat="false" ht="15" hidden="false" customHeight="false" outlineLevel="0" collapsed="false">
      <c r="A140" s="511"/>
      <c r="B140" s="512"/>
      <c r="C140" s="512"/>
      <c r="D140" s="512"/>
      <c r="E140" s="512"/>
      <c r="F140" s="513"/>
      <c r="G140" s="513"/>
      <c r="H140" s="514"/>
      <c r="I140" s="471"/>
      <c r="J140" s="460"/>
      <c r="K140" s="460"/>
      <c r="L140" s="460"/>
      <c r="M140" s="460"/>
      <c r="N140" s="460"/>
      <c r="O140" s="460"/>
      <c r="P140" s="460"/>
    </row>
    <row r="141" customFormat="false" ht="15" hidden="false" customHeight="false" outlineLevel="0" collapsed="false">
      <c r="A141" s="511"/>
      <c r="B141" s="512"/>
      <c r="C141" s="512"/>
      <c r="D141" s="512"/>
      <c r="E141" s="512"/>
      <c r="F141" s="513"/>
      <c r="G141" s="513"/>
      <c r="H141" s="514"/>
      <c r="I141" s="471"/>
      <c r="J141" s="460"/>
      <c r="K141" s="460"/>
      <c r="L141" s="460"/>
      <c r="M141" s="460"/>
      <c r="N141" s="460"/>
      <c r="O141" s="460"/>
      <c r="P141" s="460"/>
    </row>
    <row r="142" customFormat="false" ht="15" hidden="false" customHeight="false" outlineLevel="0" collapsed="false">
      <c r="A142" s="511"/>
      <c r="B142" s="512"/>
      <c r="C142" s="512"/>
      <c r="D142" s="512"/>
      <c r="E142" s="512"/>
      <c r="F142" s="513"/>
      <c r="G142" s="513"/>
      <c r="H142" s="514"/>
      <c r="I142" s="471"/>
      <c r="J142" s="460"/>
      <c r="K142" s="460"/>
      <c r="L142" s="460"/>
      <c r="M142" s="460"/>
      <c r="N142" s="460"/>
      <c r="O142" s="460"/>
      <c r="P142" s="460"/>
    </row>
    <row r="143" customFormat="false" ht="15" hidden="false" customHeight="false" outlineLevel="0" collapsed="false">
      <c r="A143" s="511"/>
      <c r="B143" s="512"/>
      <c r="C143" s="512"/>
      <c r="D143" s="512"/>
      <c r="E143" s="512"/>
      <c r="F143" s="513"/>
      <c r="G143" s="513"/>
      <c r="H143" s="514"/>
      <c r="I143" s="471"/>
      <c r="J143" s="460"/>
      <c r="K143" s="460"/>
      <c r="L143" s="460"/>
      <c r="M143" s="460"/>
      <c r="N143" s="460"/>
      <c r="O143" s="460"/>
      <c r="P143" s="460"/>
    </row>
    <row r="144" customFormat="false" ht="15" hidden="false" customHeight="false" outlineLevel="0" collapsed="false">
      <c r="A144" s="511"/>
      <c r="B144" s="512"/>
      <c r="C144" s="512"/>
      <c r="D144" s="512"/>
      <c r="E144" s="512"/>
      <c r="F144" s="513"/>
      <c r="G144" s="513"/>
      <c r="H144" s="514"/>
      <c r="I144" s="471"/>
      <c r="J144" s="460"/>
      <c r="K144" s="460"/>
      <c r="L144" s="460"/>
      <c r="M144" s="460"/>
      <c r="N144" s="460"/>
      <c r="O144" s="460"/>
      <c r="P144" s="460"/>
    </row>
    <row r="145" customFormat="false" ht="15" hidden="false" customHeight="false" outlineLevel="0" collapsed="false">
      <c r="A145" s="511"/>
      <c r="B145" s="512"/>
      <c r="C145" s="512"/>
      <c r="D145" s="512"/>
      <c r="E145" s="512"/>
      <c r="F145" s="513"/>
      <c r="G145" s="513"/>
      <c r="H145" s="514"/>
      <c r="I145" s="471"/>
      <c r="J145" s="460"/>
      <c r="K145" s="460"/>
      <c r="L145" s="460"/>
      <c r="M145" s="460"/>
      <c r="N145" s="460"/>
      <c r="O145" s="460"/>
      <c r="P145" s="460"/>
    </row>
    <row r="146" customFormat="false" ht="15" hidden="false" customHeight="false" outlineLevel="0" collapsed="false">
      <c r="A146" s="511"/>
      <c r="B146" s="512"/>
      <c r="C146" s="512"/>
      <c r="D146" s="512"/>
      <c r="E146" s="512"/>
      <c r="F146" s="513"/>
      <c r="G146" s="513"/>
      <c r="H146" s="514"/>
      <c r="I146" s="471"/>
      <c r="J146" s="460"/>
      <c r="K146" s="460"/>
      <c r="L146" s="460"/>
      <c r="M146" s="460"/>
      <c r="N146" s="460"/>
      <c r="O146" s="460"/>
      <c r="P146" s="460"/>
    </row>
    <row r="147" customFormat="false" ht="15" hidden="false" customHeight="false" outlineLevel="0" collapsed="false">
      <c r="A147" s="511"/>
      <c r="B147" s="512"/>
      <c r="C147" s="512"/>
      <c r="D147" s="512"/>
      <c r="E147" s="512"/>
      <c r="F147" s="513"/>
      <c r="G147" s="513"/>
      <c r="H147" s="514"/>
      <c r="I147" s="471"/>
      <c r="J147" s="460"/>
      <c r="K147" s="460"/>
      <c r="L147" s="460"/>
      <c r="M147" s="460"/>
      <c r="N147" s="460"/>
      <c r="O147" s="460"/>
      <c r="P147" s="460"/>
    </row>
    <row r="148" customFormat="false" ht="15" hidden="false" customHeight="false" outlineLevel="0" collapsed="false">
      <c r="A148" s="511"/>
      <c r="B148" s="512"/>
      <c r="C148" s="512"/>
      <c r="D148" s="512"/>
      <c r="E148" s="512"/>
      <c r="F148" s="513"/>
      <c r="G148" s="513"/>
      <c r="H148" s="514"/>
      <c r="I148" s="471"/>
      <c r="J148" s="460"/>
      <c r="K148" s="460"/>
      <c r="L148" s="460"/>
      <c r="M148" s="460"/>
      <c r="N148" s="460"/>
      <c r="O148" s="460"/>
      <c r="P148" s="460"/>
    </row>
    <row r="149" customFormat="false" ht="15" hidden="false" customHeight="false" outlineLevel="0" collapsed="false">
      <c r="A149" s="511"/>
      <c r="B149" s="512"/>
      <c r="C149" s="512"/>
      <c r="D149" s="512"/>
      <c r="E149" s="512"/>
      <c r="F149" s="513"/>
      <c r="G149" s="513"/>
      <c r="H149" s="514"/>
      <c r="I149" s="471"/>
      <c r="J149" s="460"/>
      <c r="K149" s="460"/>
      <c r="L149" s="460"/>
      <c r="M149" s="460"/>
      <c r="N149" s="460"/>
      <c r="O149" s="460"/>
      <c r="P149" s="460"/>
    </row>
    <row r="150" customFormat="false" ht="15" hidden="false" customHeight="false" outlineLevel="0" collapsed="false">
      <c r="A150" s="511"/>
      <c r="B150" s="512"/>
      <c r="C150" s="512"/>
      <c r="D150" s="512"/>
      <c r="E150" s="512"/>
      <c r="F150" s="513"/>
      <c r="G150" s="513"/>
      <c r="H150" s="514"/>
      <c r="I150" s="471"/>
      <c r="J150" s="460"/>
      <c r="K150" s="460"/>
      <c r="L150" s="460"/>
      <c r="M150" s="460"/>
      <c r="N150" s="460"/>
      <c r="O150" s="460"/>
      <c r="P150" s="460"/>
    </row>
    <row r="151" customFormat="false" ht="15" hidden="false" customHeight="false" outlineLevel="0" collapsed="false">
      <c r="A151" s="511"/>
      <c r="B151" s="512"/>
      <c r="C151" s="512"/>
      <c r="D151" s="512"/>
      <c r="E151" s="512"/>
      <c r="F151" s="513"/>
      <c r="G151" s="513"/>
      <c r="H151" s="514"/>
      <c r="I151" s="471"/>
      <c r="J151" s="460"/>
      <c r="K151" s="460"/>
      <c r="L151" s="460"/>
      <c r="M151" s="460"/>
      <c r="N151" s="460"/>
      <c r="O151" s="460"/>
      <c r="P151" s="460"/>
    </row>
    <row r="152" customFormat="false" ht="15" hidden="false" customHeight="false" outlineLevel="0" collapsed="false">
      <c r="A152" s="511"/>
      <c r="B152" s="512"/>
      <c r="C152" s="512"/>
      <c r="D152" s="512"/>
      <c r="E152" s="521"/>
      <c r="F152" s="513"/>
      <c r="G152" s="513"/>
      <c r="H152" s="514"/>
      <c r="I152" s="471"/>
      <c r="J152" s="460"/>
      <c r="K152" s="460"/>
      <c r="L152" s="460"/>
      <c r="M152" s="460"/>
      <c r="N152" s="460"/>
      <c r="O152" s="460"/>
      <c r="P152" s="460"/>
    </row>
    <row r="153" customFormat="false" ht="15" hidden="false" customHeight="false" outlineLevel="0" collapsed="false">
      <c r="A153" s="511"/>
      <c r="B153" s="512"/>
      <c r="C153" s="512"/>
      <c r="D153" s="512"/>
      <c r="E153" s="512"/>
      <c r="F153" s="513"/>
      <c r="G153" s="513"/>
      <c r="H153" s="514"/>
      <c r="I153" s="471"/>
      <c r="J153" s="460"/>
      <c r="K153" s="460"/>
      <c r="L153" s="460"/>
      <c r="M153" s="460"/>
      <c r="N153" s="460"/>
      <c r="O153" s="460"/>
      <c r="P153" s="460"/>
    </row>
    <row r="154" customFormat="false" ht="15" hidden="false" customHeight="false" outlineLevel="0" collapsed="false">
      <c r="A154" s="511"/>
      <c r="B154" s="512"/>
      <c r="C154" s="512"/>
      <c r="D154" s="512"/>
      <c r="E154" s="512"/>
      <c r="F154" s="513"/>
      <c r="G154" s="513"/>
      <c r="H154" s="514"/>
      <c r="I154" s="471"/>
      <c r="J154" s="460"/>
      <c r="K154" s="460"/>
      <c r="L154" s="460"/>
      <c r="M154" s="460"/>
      <c r="N154" s="460"/>
      <c r="O154" s="460"/>
      <c r="P154" s="460"/>
    </row>
    <row r="155" customFormat="false" ht="15" hidden="false" customHeight="false" outlineLevel="0" collapsed="false">
      <c r="A155" s="511"/>
      <c r="B155" s="512"/>
      <c r="C155" s="512"/>
      <c r="D155" s="512"/>
      <c r="E155" s="512"/>
      <c r="F155" s="513"/>
      <c r="G155" s="513"/>
      <c r="H155" s="514"/>
      <c r="I155" s="471"/>
      <c r="J155" s="460"/>
      <c r="K155" s="460"/>
      <c r="L155" s="460"/>
      <c r="M155" s="460"/>
      <c r="N155" s="460"/>
      <c r="O155" s="460"/>
      <c r="P155" s="460"/>
    </row>
    <row r="156" customFormat="false" ht="15" hidden="false" customHeight="false" outlineLevel="0" collapsed="false">
      <c r="A156" s="511"/>
      <c r="B156" s="512"/>
      <c r="C156" s="512"/>
      <c r="D156" s="512"/>
      <c r="E156" s="512"/>
      <c r="F156" s="513"/>
      <c r="G156" s="513"/>
      <c r="H156" s="514"/>
      <c r="I156" s="471"/>
      <c r="J156" s="460"/>
      <c r="K156" s="460"/>
      <c r="L156" s="460"/>
      <c r="M156" s="460"/>
      <c r="N156" s="460"/>
      <c r="O156" s="460"/>
      <c r="P156" s="460"/>
    </row>
    <row r="157" customFormat="false" ht="15" hidden="false" customHeight="false" outlineLevel="0" collapsed="false">
      <c r="A157" s="511"/>
      <c r="B157" s="512"/>
      <c r="C157" s="512"/>
      <c r="D157" s="512"/>
      <c r="E157" s="512"/>
      <c r="F157" s="513"/>
      <c r="G157" s="513"/>
      <c r="H157" s="514"/>
      <c r="I157" s="471"/>
      <c r="J157" s="460"/>
      <c r="K157" s="460"/>
      <c r="L157" s="460"/>
      <c r="M157" s="460"/>
      <c r="N157" s="460"/>
      <c r="O157" s="460"/>
      <c r="P157" s="460"/>
    </row>
    <row r="158" customFormat="false" ht="15" hidden="false" customHeight="false" outlineLevel="0" collapsed="false">
      <c r="A158" s="511"/>
      <c r="B158" s="512"/>
      <c r="C158" s="512"/>
      <c r="D158" s="512"/>
      <c r="E158" s="512"/>
      <c r="F158" s="513"/>
      <c r="G158" s="513"/>
      <c r="H158" s="514"/>
      <c r="I158" s="471"/>
      <c r="J158" s="460"/>
      <c r="K158" s="460"/>
      <c r="L158" s="460"/>
      <c r="M158" s="460"/>
      <c r="N158" s="460"/>
      <c r="O158" s="460"/>
      <c r="P158" s="460"/>
    </row>
    <row r="159" customFormat="false" ht="15" hidden="false" customHeight="false" outlineLevel="0" collapsed="false">
      <c r="A159" s="511"/>
      <c r="B159" s="512"/>
      <c r="C159" s="512"/>
      <c r="D159" s="512"/>
      <c r="E159" s="512"/>
      <c r="F159" s="513"/>
      <c r="G159" s="513"/>
      <c r="H159" s="514"/>
      <c r="I159" s="471"/>
      <c r="J159" s="460"/>
      <c r="K159" s="460"/>
      <c r="L159" s="460"/>
      <c r="M159" s="460"/>
      <c r="N159" s="460"/>
      <c r="O159" s="460"/>
      <c r="P159" s="460"/>
    </row>
    <row r="160" customFormat="false" ht="15" hidden="false" customHeight="false" outlineLevel="0" collapsed="false">
      <c r="A160" s="511"/>
      <c r="B160" s="522"/>
      <c r="C160" s="512"/>
      <c r="D160" s="512"/>
      <c r="E160" s="512"/>
      <c r="F160" s="513"/>
      <c r="G160" s="513"/>
      <c r="H160" s="514"/>
      <c r="I160" s="471"/>
      <c r="J160" s="460"/>
      <c r="K160" s="460"/>
      <c r="L160" s="460"/>
      <c r="M160" s="460"/>
      <c r="N160" s="460"/>
      <c r="O160" s="460"/>
      <c r="P160" s="460"/>
    </row>
    <row r="161" customFormat="false" ht="15" hidden="false" customHeight="false" outlineLevel="0" collapsed="false">
      <c r="A161" s="511"/>
      <c r="B161" s="522"/>
      <c r="C161" s="512"/>
      <c r="D161" s="512"/>
      <c r="E161" s="512"/>
      <c r="F161" s="513"/>
      <c r="G161" s="513"/>
      <c r="H161" s="514"/>
      <c r="I161" s="471"/>
      <c r="J161" s="460"/>
      <c r="K161" s="460"/>
      <c r="L161" s="460"/>
      <c r="M161" s="460"/>
      <c r="N161" s="460"/>
      <c r="O161" s="460"/>
      <c r="P161" s="460"/>
    </row>
    <row r="162" customFormat="false" ht="15" hidden="false" customHeight="false" outlineLevel="0" collapsed="false">
      <c r="A162" s="511"/>
      <c r="B162" s="512"/>
      <c r="C162" s="512"/>
      <c r="D162" s="512"/>
      <c r="E162" s="512"/>
      <c r="F162" s="513"/>
      <c r="G162" s="513"/>
      <c r="H162" s="514"/>
      <c r="I162" s="471"/>
      <c r="J162" s="460"/>
      <c r="K162" s="460"/>
      <c r="L162" s="460"/>
      <c r="M162" s="460"/>
      <c r="N162" s="460"/>
      <c r="O162" s="460"/>
      <c r="P162" s="460"/>
    </row>
    <row r="163" customFormat="false" ht="15" hidden="false" customHeight="false" outlineLevel="0" collapsed="false">
      <c r="A163" s="511"/>
      <c r="B163" s="512"/>
      <c r="C163" s="512"/>
      <c r="D163" s="512"/>
      <c r="E163" s="512"/>
      <c r="F163" s="513"/>
      <c r="G163" s="513"/>
      <c r="H163" s="514"/>
      <c r="I163" s="471"/>
      <c r="J163" s="460"/>
      <c r="K163" s="460"/>
      <c r="L163" s="460"/>
      <c r="M163" s="460"/>
      <c r="N163" s="460"/>
      <c r="O163" s="460"/>
      <c r="P163" s="460"/>
    </row>
    <row r="164" customFormat="false" ht="15" hidden="false" customHeight="false" outlineLevel="0" collapsed="false">
      <c r="A164" s="511"/>
      <c r="B164" s="512"/>
      <c r="C164" s="512"/>
      <c r="D164" s="512"/>
      <c r="E164" s="512"/>
      <c r="F164" s="513"/>
      <c r="G164" s="513"/>
      <c r="H164" s="514"/>
      <c r="I164" s="471"/>
      <c r="J164" s="460"/>
      <c r="K164" s="460"/>
      <c r="L164" s="460"/>
      <c r="M164" s="460"/>
      <c r="N164" s="460"/>
      <c r="O164" s="460"/>
      <c r="P164" s="460"/>
    </row>
    <row r="165" customFormat="false" ht="15" hidden="false" customHeight="false" outlineLevel="0" collapsed="false">
      <c r="A165" s="511"/>
      <c r="B165" s="512"/>
      <c r="C165" s="512"/>
      <c r="D165" s="512"/>
      <c r="E165" s="512"/>
      <c r="F165" s="513"/>
      <c r="G165" s="513"/>
      <c r="H165" s="514"/>
      <c r="I165" s="471"/>
      <c r="J165" s="460"/>
      <c r="K165" s="460"/>
      <c r="L165" s="460"/>
      <c r="M165" s="460"/>
      <c r="N165" s="460"/>
      <c r="O165" s="460"/>
      <c r="P165" s="460"/>
    </row>
    <row r="166" customFormat="false" ht="15" hidden="false" customHeight="false" outlineLevel="0" collapsed="false">
      <c r="A166" s="511"/>
      <c r="B166" s="512"/>
      <c r="C166" s="512"/>
      <c r="D166" s="512"/>
      <c r="E166" s="512"/>
      <c r="F166" s="513"/>
      <c r="G166" s="513"/>
      <c r="H166" s="514"/>
      <c r="I166" s="471"/>
      <c r="J166" s="460"/>
      <c r="K166" s="460"/>
      <c r="L166" s="460"/>
      <c r="M166" s="460"/>
      <c r="N166" s="460"/>
      <c r="O166" s="460"/>
      <c r="P166" s="460"/>
    </row>
    <row r="167" customFormat="false" ht="15" hidden="false" customHeight="false" outlineLevel="0" collapsed="false">
      <c r="A167" s="511"/>
      <c r="B167" s="512"/>
      <c r="C167" s="512"/>
      <c r="D167" s="512"/>
      <c r="E167" s="512"/>
      <c r="F167" s="513"/>
      <c r="G167" s="513"/>
      <c r="H167" s="514"/>
      <c r="I167" s="471"/>
      <c r="J167" s="460"/>
      <c r="K167" s="460"/>
      <c r="L167" s="460"/>
      <c r="M167" s="460"/>
      <c r="N167" s="460"/>
      <c r="O167" s="460"/>
      <c r="P167" s="460"/>
    </row>
    <row r="168" customFormat="false" ht="15" hidden="false" customHeight="false" outlineLevel="0" collapsed="false">
      <c r="A168" s="511"/>
      <c r="B168" s="512"/>
      <c r="C168" s="512"/>
      <c r="D168" s="512"/>
      <c r="E168" s="512"/>
      <c r="F168" s="513"/>
      <c r="G168" s="513"/>
      <c r="H168" s="514"/>
      <c r="I168" s="471"/>
      <c r="J168" s="460"/>
      <c r="K168" s="460"/>
      <c r="L168" s="460"/>
      <c r="M168" s="460"/>
      <c r="N168" s="460"/>
      <c r="O168" s="460"/>
      <c r="P168" s="460"/>
    </row>
    <row r="169" customFormat="false" ht="15" hidden="false" customHeight="false" outlineLevel="0" collapsed="false">
      <c r="A169" s="511"/>
      <c r="B169" s="512"/>
      <c r="C169" s="512"/>
      <c r="D169" s="512"/>
      <c r="E169" s="512"/>
      <c r="F169" s="513"/>
      <c r="G169" s="513"/>
      <c r="H169" s="514"/>
      <c r="I169" s="471"/>
      <c r="J169" s="460"/>
      <c r="K169" s="460"/>
      <c r="L169" s="460"/>
      <c r="M169" s="460"/>
      <c r="N169" s="460"/>
      <c r="O169" s="460"/>
      <c r="P169" s="460"/>
    </row>
    <row r="170" customFormat="false" ht="15" hidden="false" customHeight="false" outlineLevel="0" collapsed="false">
      <c r="A170" s="511"/>
      <c r="B170" s="512"/>
      <c r="C170" s="512"/>
      <c r="D170" s="512"/>
      <c r="E170" s="512"/>
      <c r="F170" s="513"/>
      <c r="G170" s="513"/>
      <c r="H170" s="514"/>
      <c r="I170" s="471"/>
      <c r="J170" s="460"/>
      <c r="K170" s="460"/>
      <c r="L170" s="460"/>
      <c r="M170" s="460"/>
      <c r="N170" s="460"/>
      <c r="O170" s="460"/>
      <c r="P170" s="460"/>
    </row>
    <row r="171" customFormat="false" ht="15" hidden="false" customHeight="false" outlineLevel="0" collapsed="false">
      <c r="A171" s="511"/>
      <c r="B171" s="512"/>
      <c r="C171" s="512"/>
      <c r="D171" s="512"/>
      <c r="E171" s="512"/>
      <c r="F171" s="513"/>
      <c r="G171" s="513"/>
      <c r="H171" s="514"/>
      <c r="I171" s="471"/>
      <c r="J171" s="460"/>
      <c r="K171" s="460"/>
      <c r="L171" s="460"/>
      <c r="M171" s="460"/>
      <c r="N171" s="460"/>
      <c r="O171" s="460"/>
      <c r="P171" s="460"/>
    </row>
    <row r="172" customFormat="false" ht="15" hidden="false" customHeight="false" outlineLevel="0" collapsed="false">
      <c r="A172" s="511"/>
      <c r="B172" s="512"/>
      <c r="C172" s="512"/>
      <c r="D172" s="512"/>
      <c r="E172" s="512"/>
      <c r="F172" s="513"/>
      <c r="G172" s="513"/>
      <c r="H172" s="514"/>
      <c r="I172" s="471"/>
      <c r="J172" s="460"/>
      <c r="K172" s="460"/>
      <c r="L172" s="460"/>
      <c r="M172" s="460"/>
      <c r="N172" s="460"/>
      <c r="O172" s="460"/>
      <c r="P172" s="460"/>
    </row>
    <row r="173" customFormat="false" ht="15" hidden="false" customHeight="false" outlineLevel="0" collapsed="false">
      <c r="A173" s="511"/>
      <c r="B173" s="512"/>
      <c r="C173" s="512"/>
      <c r="D173" s="512"/>
      <c r="E173" s="512"/>
      <c r="F173" s="513"/>
      <c r="G173" s="513"/>
      <c r="H173" s="514"/>
      <c r="I173" s="471"/>
      <c r="J173" s="460"/>
      <c r="K173" s="460"/>
      <c r="L173" s="460"/>
      <c r="M173" s="460"/>
      <c r="N173" s="460"/>
      <c r="O173" s="460"/>
      <c r="P173" s="460"/>
    </row>
    <row r="174" customFormat="false" ht="15" hidden="false" customHeight="false" outlineLevel="0" collapsed="false">
      <c r="A174" s="511"/>
      <c r="B174" s="512"/>
      <c r="C174" s="512"/>
      <c r="D174" s="512"/>
      <c r="E174" s="512"/>
      <c r="F174" s="513"/>
      <c r="G174" s="513"/>
      <c r="H174" s="514"/>
      <c r="I174" s="471"/>
      <c r="J174" s="460"/>
      <c r="K174" s="460"/>
      <c r="L174" s="460"/>
      <c r="M174" s="460"/>
      <c r="N174" s="460"/>
      <c r="O174" s="460"/>
      <c r="P174" s="460"/>
    </row>
    <row r="175" customFormat="false" ht="15" hidden="false" customHeight="false" outlineLevel="0" collapsed="false">
      <c r="A175" s="511"/>
      <c r="B175" s="512"/>
      <c r="C175" s="512"/>
      <c r="D175" s="512"/>
      <c r="E175" s="512"/>
      <c r="F175" s="513"/>
      <c r="G175" s="513"/>
      <c r="H175" s="514"/>
      <c r="I175" s="471"/>
      <c r="J175" s="460"/>
      <c r="K175" s="460"/>
      <c r="L175" s="460"/>
      <c r="M175" s="460"/>
      <c r="N175" s="460"/>
      <c r="O175" s="460"/>
      <c r="P175" s="460"/>
    </row>
    <row r="176" customFormat="false" ht="15" hidden="false" customHeight="false" outlineLevel="0" collapsed="false">
      <c r="A176" s="511"/>
      <c r="B176" s="512"/>
      <c r="C176" s="512"/>
      <c r="D176" s="512"/>
      <c r="E176" s="512"/>
      <c r="F176" s="513"/>
      <c r="G176" s="513"/>
      <c r="H176" s="514"/>
      <c r="I176" s="471"/>
      <c r="J176" s="460"/>
      <c r="K176" s="460"/>
      <c r="L176" s="460"/>
      <c r="M176" s="460"/>
      <c r="N176" s="460"/>
      <c r="O176" s="460"/>
      <c r="P176" s="460"/>
    </row>
    <row r="177" customFormat="false" ht="15" hidden="false" customHeight="false" outlineLevel="0" collapsed="false">
      <c r="A177" s="511"/>
      <c r="B177" s="512"/>
      <c r="C177" s="512"/>
      <c r="D177" s="512"/>
      <c r="E177" s="512"/>
      <c r="F177" s="513"/>
      <c r="G177" s="513"/>
      <c r="H177" s="514"/>
      <c r="I177" s="471"/>
      <c r="J177" s="460"/>
      <c r="K177" s="460"/>
      <c r="L177" s="460"/>
      <c r="M177" s="460"/>
      <c r="N177" s="460"/>
      <c r="O177" s="460"/>
      <c r="P177" s="460"/>
    </row>
    <row r="178" customFormat="false" ht="15" hidden="false" customHeight="false" outlineLevel="0" collapsed="false">
      <c r="A178" s="511"/>
      <c r="B178" s="512"/>
      <c r="C178" s="512"/>
      <c r="D178" s="512"/>
      <c r="E178" s="512"/>
      <c r="F178" s="513"/>
      <c r="G178" s="513"/>
      <c r="H178" s="514"/>
      <c r="I178" s="471"/>
      <c r="J178" s="460"/>
      <c r="K178" s="460"/>
      <c r="L178" s="460"/>
      <c r="M178" s="460"/>
      <c r="N178" s="460"/>
      <c r="O178" s="460"/>
      <c r="P178" s="460"/>
    </row>
    <row r="179" customFormat="false" ht="15" hidden="false" customHeight="false" outlineLevel="0" collapsed="false">
      <c r="A179" s="511"/>
      <c r="B179" s="512"/>
      <c r="C179" s="512"/>
      <c r="D179" s="512"/>
      <c r="E179" s="512"/>
      <c r="F179" s="513"/>
      <c r="G179" s="513"/>
      <c r="H179" s="514"/>
      <c r="I179" s="471"/>
      <c r="J179" s="460"/>
      <c r="K179" s="460"/>
      <c r="L179" s="460"/>
      <c r="M179" s="460"/>
      <c r="N179" s="460"/>
      <c r="O179" s="460"/>
      <c r="P179" s="460"/>
    </row>
    <row r="180" customFormat="false" ht="15" hidden="false" customHeight="false" outlineLevel="0" collapsed="false">
      <c r="A180" s="511"/>
      <c r="B180" s="512"/>
      <c r="C180" s="512"/>
      <c r="D180" s="512"/>
      <c r="E180" s="512"/>
      <c r="F180" s="513"/>
      <c r="G180" s="513"/>
      <c r="H180" s="514"/>
      <c r="I180" s="471"/>
      <c r="J180" s="460"/>
      <c r="K180" s="460"/>
      <c r="L180" s="460"/>
      <c r="M180" s="460"/>
      <c r="N180" s="460"/>
      <c r="O180" s="460"/>
      <c r="P180" s="460"/>
    </row>
    <row r="181" customFormat="false" ht="15" hidden="false" customHeight="false" outlineLevel="0" collapsed="false">
      <c r="A181" s="511"/>
      <c r="B181" s="512"/>
      <c r="C181" s="512"/>
      <c r="D181" s="512"/>
      <c r="E181" s="512"/>
      <c r="F181" s="513"/>
      <c r="G181" s="513"/>
      <c r="H181" s="514"/>
      <c r="I181" s="471"/>
      <c r="J181" s="460"/>
      <c r="K181" s="460"/>
      <c r="L181" s="460"/>
      <c r="M181" s="460"/>
      <c r="N181" s="460"/>
      <c r="O181" s="460"/>
      <c r="P181" s="460"/>
    </row>
    <row r="182" customFormat="false" ht="15" hidden="false" customHeight="false" outlineLevel="0" collapsed="false">
      <c r="A182" s="511"/>
      <c r="B182" s="523"/>
      <c r="C182" s="523"/>
      <c r="D182" s="512"/>
      <c r="E182" s="512"/>
      <c r="F182" s="524"/>
      <c r="G182" s="524"/>
      <c r="H182" s="525"/>
      <c r="I182" s="471"/>
      <c r="J182" s="460"/>
      <c r="K182" s="460"/>
      <c r="L182" s="460"/>
      <c r="M182" s="460"/>
      <c r="N182" s="460"/>
      <c r="O182" s="460"/>
      <c r="P182" s="460"/>
    </row>
    <row r="183" customFormat="false" ht="15" hidden="false" customHeight="false" outlineLevel="0" collapsed="false">
      <c r="A183" s="511"/>
      <c r="B183" s="512"/>
      <c r="C183" s="512"/>
      <c r="D183" s="512"/>
      <c r="E183" s="512"/>
      <c r="F183" s="513"/>
      <c r="G183" s="513"/>
      <c r="H183" s="514"/>
      <c r="I183" s="471"/>
      <c r="J183" s="460"/>
      <c r="K183" s="460"/>
      <c r="L183" s="460"/>
      <c r="M183" s="460"/>
      <c r="N183" s="460"/>
      <c r="O183" s="460"/>
      <c r="P183" s="460"/>
    </row>
    <row r="184" customFormat="false" ht="15" hidden="false" customHeight="false" outlineLevel="0" collapsed="false">
      <c r="A184" s="511"/>
      <c r="B184" s="512"/>
      <c r="C184" s="512"/>
      <c r="D184" s="512"/>
      <c r="E184" s="512"/>
      <c r="F184" s="513"/>
      <c r="G184" s="513"/>
      <c r="H184" s="514"/>
      <c r="I184" s="471"/>
      <c r="J184" s="460"/>
      <c r="K184" s="460"/>
      <c r="L184" s="460"/>
      <c r="M184" s="460"/>
      <c r="N184" s="460"/>
      <c r="O184" s="460"/>
      <c r="P184" s="460"/>
    </row>
    <row r="185" customFormat="false" ht="15" hidden="false" customHeight="false" outlineLevel="0" collapsed="false">
      <c r="A185" s="511"/>
      <c r="B185" s="512"/>
      <c r="C185" s="512"/>
      <c r="D185" s="512"/>
      <c r="E185" s="512"/>
      <c r="F185" s="513"/>
      <c r="G185" s="513"/>
      <c r="H185" s="514"/>
      <c r="I185" s="471"/>
      <c r="J185" s="460"/>
      <c r="K185" s="460"/>
      <c r="L185" s="460"/>
      <c r="M185" s="460"/>
      <c r="N185" s="460"/>
      <c r="O185" s="460"/>
      <c r="P185" s="460"/>
    </row>
    <row r="186" customFormat="false" ht="15" hidden="false" customHeight="false" outlineLevel="0" collapsed="false">
      <c r="A186" s="511"/>
      <c r="B186" s="512"/>
      <c r="C186" s="512"/>
      <c r="D186" s="512"/>
      <c r="E186" s="512"/>
      <c r="F186" s="513"/>
      <c r="G186" s="513"/>
      <c r="H186" s="514"/>
      <c r="I186" s="471"/>
      <c r="J186" s="460"/>
      <c r="K186" s="460"/>
      <c r="L186" s="460"/>
      <c r="M186" s="460"/>
      <c r="N186" s="460"/>
      <c r="O186" s="460"/>
      <c r="P186" s="460"/>
    </row>
    <row r="187" customFormat="false" ht="15" hidden="false" customHeight="false" outlineLevel="0" collapsed="false">
      <c r="A187" s="511"/>
      <c r="B187" s="512"/>
      <c r="C187" s="512"/>
      <c r="D187" s="512"/>
      <c r="E187" s="512"/>
      <c r="F187" s="513"/>
      <c r="G187" s="513"/>
      <c r="H187" s="514"/>
      <c r="I187" s="471"/>
      <c r="J187" s="460"/>
      <c r="K187" s="460"/>
      <c r="L187" s="460"/>
      <c r="M187" s="460"/>
      <c r="N187" s="460"/>
      <c r="O187" s="460"/>
      <c r="P187" s="460"/>
    </row>
    <row r="188" customFormat="false" ht="15" hidden="false" customHeight="false" outlineLevel="0" collapsed="false">
      <c r="A188" s="511"/>
      <c r="B188" s="512"/>
      <c r="C188" s="512"/>
      <c r="D188" s="512"/>
      <c r="E188" s="512"/>
      <c r="F188" s="513"/>
      <c r="G188" s="513"/>
      <c r="H188" s="514"/>
      <c r="I188" s="471"/>
      <c r="J188" s="460"/>
      <c r="K188" s="460"/>
      <c r="L188" s="460"/>
      <c r="M188" s="460"/>
      <c r="N188" s="460"/>
      <c r="O188" s="460"/>
      <c r="P188" s="460"/>
    </row>
    <row r="189" customFormat="false" ht="15" hidden="false" customHeight="false" outlineLevel="0" collapsed="false">
      <c r="A189" s="511"/>
      <c r="B189" s="512"/>
      <c r="C189" s="512"/>
      <c r="D189" s="512"/>
      <c r="E189" s="512"/>
      <c r="F189" s="513"/>
      <c r="G189" s="513"/>
      <c r="H189" s="514"/>
      <c r="I189" s="471"/>
      <c r="J189" s="460"/>
      <c r="K189" s="460"/>
      <c r="L189" s="460"/>
      <c r="M189" s="460"/>
      <c r="N189" s="460"/>
      <c r="O189" s="460"/>
      <c r="P189" s="460"/>
    </row>
    <row r="190" customFormat="false" ht="15" hidden="false" customHeight="false" outlineLevel="0" collapsed="false">
      <c r="A190" s="511"/>
      <c r="B190" s="512"/>
      <c r="C190" s="512"/>
      <c r="D190" s="512"/>
      <c r="E190" s="512"/>
      <c r="F190" s="513"/>
      <c r="G190" s="513"/>
      <c r="H190" s="514"/>
      <c r="I190" s="471"/>
      <c r="J190" s="460"/>
      <c r="K190" s="460"/>
      <c r="L190" s="460"/>
      <c r="M190" s="460"/>
      <c r="N190" s="460"/>
      <c r="O190" s="460"/>
      <c r="P190" s="460"/>
    </row>
    <row r="191" customFormat="false" ht="15" hidden="false" customHeight="false" outlineLevel="0" collapsed="false">
      <c r="A191" s="511"/>
      <c r="B191" s="512"/>
      <c r="C191" s="512"/>
      <c r="D191" s="512"/>
      <c r="E191" s="512"/>
      <c r="F191" s="513"/>
      <c r="G191" s="513"/>
      <c r="H191" s="514"/>
      <c r="I191" s="471"/>
      <c r="J191" s="460"/>
      <c r="K191" s="460"/>
      <c r="L191" s="460"/>
      <c r="M191" s="460"/>
      <c r="N191" s="460"/>
      <c r="O191" s="460"/>
      <c r="P191" s="460"/>
    </row>
    <row r="192" customFormat="false" ht="15" hidden="false" customHeight="false" outlineLevel="0" collapsed="false">
      <c r="A192" s="511"/>
      <c r="B192" s="512"/>
      <c r="C192" s="512"/>
      <c r="D192" s="512"/>
      <c r="E192" s="512"/>
      <c r="F192" s="513"/>
      <c r="G192" s="513"/>
      <c r="H192" s="514"/>
      <c r="I192" s="471"/>
      <c r="J192" s="460"/>
      <c r="K192" s="460"/>
      <c r="L192" s="460"/>
      <c r="M192" s="460"/>
      <c r="N192" s="460"/>
      <c r="O192" s="460"/>
      <c r="P192" s="460"/>
    </row>
    <row r="193" customFormat="false" ht="15" hidden="false" customHeight="false" outlineLevel="0" collapsed="false">
      <c r="A193" s="511"/>
      <c r="B193" s="512"/>
      <c r="C193" s="512"/>
      <c r="D193" s="512"/>
      <c r="E193" s="512"/>
      <c r="F193" s="513"/>
      <c r="G193" s="513"/>
      <c r="H193" s="514"/>
      <c r="I193" s="471"/>
      <c r="J193" s="460"/>
      <c r="K193" s="460"/>
      <c r="L193" s="460"/>
      <c r="M193" s="460"/>
      <c r="N193" s="460"/>
      <c r="O193" s="460"/>
      <c r="P193" s="460"/>
    </row>
    <row r="194" customFormat="false" ht="15" hidden="false" customHeight="false" outlineLevel="0" collapsed="false">
      <c r="A194" s="511"/>
      <c r="B194" s="512"/>
      <c r="C194" s="512"/>
      <c r="D194" s="512"/>
      <c r="E194" s="512"/>
      <c r="F194" s="513"/>
      <c r="G194" s="513"/>
      <c r="H194" s="514"/>
      <c r="I194" s="471"/>
      <c r="J194" s="460"/>
      <c r="K194" s="460"/>
      <c r="L194" s="460"/>
      <c r="M194" s="460"/>
      <c r="N194" s="460"/>
      <c r="O194" s="460"/>
      <c r="P194" s="460"/>
    </row>
    <row r="195" customFormat="false" ht="15" hidden="false" customHeight="false" outlineLevel="0" collapsed="false">
      <c r="A195" s="511"/>
      <c r="B195" s="512"/>
      <c r="C195" s="512"/>
      <c r="D195" s="512"/>
      <c r="E195" s="512"/>
      <c r="F195" s="513"/>
      <c r="G195" s="513"/>
      <c r="H195" s="514"/>
      <c r="I195" s="471"/>
      <c r="J195" s="460"/>
      <c r="K195" s="460"/>
      <c r="L195" s="460"/>
      <c r="M195" s="460"/>
      <c r="N195" s="460"/>
      <c r="O195" s="460"/>
      <c r="P195" s="460"/>
    </row>
    <row r="196" customFormat="false" ht="15" hidden="false" customHeight="false" outlineLevel="0" collapsed="false">
      <c r="A196" s="511"/>
      <c r="B196" s="512"/>
      <c r="C196" s="512"/>
      <c r="D196" s="512"/>
      <c r="E196" s="512"/>
      <c r="F196" s="513"/>
      <c r="G196" s="513"/>
      <c r="H196" s="514"/>
      <c r="I196" s="471"/>
      <c r="J196" s="460"/>
      <c r="K196" s="460"/>
      <c r="L196" s="460"/>
      <c r="M196" s="460"/>
      <c r="N196" s="460"/>
      <c r="O196" s="460"/>
      <c r="P196" s="460"/>
    </row>
    <row r="197" customFormat="false" ht="15" hidden="false" customHeight="false" outlineLevel="0" collapsed="false">
      <c r="A197" s="511"/>
      <c r="B197" s="512"/>
      <c r="C197" s="512"/>
      <c r="D197" s="512"/>
      <c r="E197" s="512"/>
      <c r="F197" s="513"/>
      <c r="G197" s="513"/>
      <c r="H197" s="514"/>
      <c r="I197" s="471"/>
      <c r="J197" s="460"/>
      <c r="K197" s="460"/>
      <c r="L197" s="460"/>
      <c r="M197" s="460"/>
      <c r="N197" s="460"/>
      <c r="O197" s="460"/>
      <c r="P197" s="460"/>
    </row>
    <row r="198" customFormat="false" ht="15" hidden="false" customHeight="false" outlineLevel="0" collapsed="false">
      <c r="A198" s="511"/>
      <c r="B198" s="512"/>
      <c r="C198" s="512"/>
      <c r="D198" s="512"/>
      <c r="E198" s="512"/>
      <c r="F198" s="513"/>
      <c r="G198" s="513"/>
      <c r="H198" s="514"/>
      <c r="I198" s="471"/>
      <c r="J198" s="460"/>
      <c r="K198" s="460"/>
      <c r="L198" s="460"/>
      <c r="M198" s="460"/>
      <c r="N198" s="460"/>
      <c r="O198" s="460"/>
      <c r="P198" s="460"/>
    </row>
    <row r="199" customFormat="false" ht="15" hidden="false" customHeight="false" outlineLevel="0" collapsed="false">
      <c r="A199" s="511"/>
      <c r="B199" s="512"/>
      <c r="C199" s="512"/>
      <c r="D199" s="512"/>
      <c r="E199" s="512"/>
      <c r="F199" s="513"/>
      <c r="G199" s="513"/>
      <c r="H199" s="514"/>
      <c r="I199" s="471"/>
      <c r="J199" s="460"/>
      <c r="K199" s="460"/>
      <c r="L199" s="460"/>
      <c r="M199" s="460"/>
      <c r="N199" s="460"/>
      <c r="O199" s="460"/>
      <c r="P199" s="460"/>
    </row>
    <row r="200" customFormat="false" ht="15" hidden="false" customHeight="false" outlineLevel="0" collapsed="false">
      <c r="A200" s="511"/>
      <c r="B200" s="512"/>
      <c r="C200" s="512"/>
      <c r="D200" s="512"/>
      <c r="E200" s="512"/>
      <c r="F200" s="513"/>
      <c r="G200" s="513"/>
      <c r="H200" s="514"/>
      <c r="I200" s="471"/>
      <c r="J200" s="460"/>
      <c r="K200" s="460"/>
      <c r="L200" s="460"/>
      <c r="M200" s="460"/>
      <c r="N200" s="460"/>
      <c r="O200" s="460"/>
      <c r="P200" s="460"/>
    </row>
    <row r="201" customFormat="false" ht="15" hidden="false" customHeight="false" outlineLevel="0" collapsed="false">
      <c r="A201" s="511"/>
      <c r="B201" s="512"/>
      <c r="C201" s="512"/>
      <c r="D201" s="512"/>
      <c r="E201" s="512"/>
      <c r="F201" s="513"/>
      <c r="G201" s="513"/>
      <c r="H201" s="514"/>
      <c r="I201" s="471"/>
      <c r="J201" s="460"/>
      <c r="K201" s="460"/>
      <c r="L201" s="460"/>
      <c r="M201" s="460"/>
      <c r="N201" s="460"/>
      <c r="O201" s="460"/>
      <c r="P201" s="460"/>
    </row>
    <row r="202" customFormat="false" ht="15" hidden="false" customHeight="false" outlineLevel="0" collapsed="false">
      <c r="A202" s="511"/>
      <c r="B202" s="512"/>
      <c r="C202" s="512"/>
      <c r="D202" s="512"/>
      <c r="E202" s="512"/>
      <c r="F202" s="513"/>
      <c r="G202" s="513"/>
      <c r="H202" s="514"/>
      <c r="I202" s="471"/>
      <c r="J202" s="460"/>
      <c r="K202" s="460"/>
      <c r="L202" s="460"/>
      <c r="M202" s="460"/>
      <c r="N202" s="460"/>
      <c r="O202" s="460"/>
      <c r="P202" s="460"/>
    </row>
    <row r="203" customFormat="false" ht="15" hidden="false" customHeight="false" outlineLevel="0" collapsed="false">
      <c r="A203" s="511"/>
      <c r="B203" s="512"/>
      <c r="C203" s="512"/>
      <c r="D203" s="512"/>
      <c r="E203" s="512"/>
      <c r="F203" s="513"/>
      <c r="G203" s="513"/>
      <c r="H203" s="514"/>
      <c r="I203" s="471"/>
      <c r="J203" s="460"/>
      <c r="K203" s="460"/>
      <c r="L203" s="460"/>
      <c r="M203" s="460"/>
      <c r="N203" s="460"/>
      <c r="O203" s="460"/>
      <c r="P203" s="460"/>
    </row>
    <row r="204" customFormat="false" ht="15" hidden="false" customHeight="false" outlineLevel="0" collapsed="false">
      <c r="A204" s="511"/>
      <c r="B204" s="512"/>
      <c r="C204" s="512"/>
      <c r="D204" s="512"/>
      <c r="E204" s="512"/>
      <c r="F204" s="513"/>
      <c r="G204" s="513"/>
      <c r="H204" s="514"/>
      <c r="I204" s="471"/>
      <c r="J204" s="460"/>
      <c r="K204" s="460"/>
      <c r="L204" s="460"/>
      <c r="M204" s="460"/>
      <c r="N204" s="460"/>
      <c r="O204" s="460"/>
      <c r="P204" s="460"/>
    </row>
    <row r="205" customFormat="false" ht="15" hidden="false" customHeight="false" outlineLevel="0" collapsed="false">
      <c r="A205" s="511"/>
      <c r="B205" s="512"/>
      <c r="C205" s="512"/>
      <c r="D205" s="512"/>
      <c r="E205" s="512"/>
      <c r="F205" s="513"/>
      <c r="G205" s="513"/>
      <c r="H205" s="514"/>
      <c r="I205" s="471"/>
      <c r="J205" s="460"/>
      <c r="K205" s="460"/>
      <c r="L205" s="460"/>
      <c r="M205" s="460"/>
      <c r="N205" s="460"/>
      <c r="O205" s="460"/>
      <c r="P205" s="460"/>
    </row>
    <row r="206" customFormat="false" ht="15" hidden="false" customHeight="false" outlineLevel="0" collapsed="false">
      <c r="A206" s="511"/>
      <c r="B206" s="512"/>
      <c r="C206" s="512"/>
      <c r="D206" s="512"/>
      <c r="E206" s="512"/>
      <c r="F206" s="513"/>
      <c r="G206" s="513"/>
      <c r="H206" s="514"/>
      <c r="I206" s="471"/>
      <c r="J206" s="460"/>
      <c r="K206" s="460"/>
      <c r="L206" s="460"/>
      <c r="M206" s="460"/>
      <c r="N206" s="460"/>
      <c r="O206" s="460"/>
      <c r="P206" s="460"/>
    </row>
    <row r="207" customFormat="false" ht="15" hidden="false" customHeight="false" outlineLevel="0" collapsed="false">
      <c r="A207" s="511"/>
      <c r="B207" s="512"/>
      <c r="C207" s="512"/>
      <c r="D207" s="512"/>
      <c r="E207" s="512"/>
      <c r="F207" s="513"/>
      <c r="G207" s="513"/>
      <c r="H207" s="514"/>
      <c r="I207" s="471"/>
      <c r="J207" s="460"/>
      <c r="K207" s="460"/>
      <c r="L207" s="460"/>
      <c r="M207" s="460"/>
      <c r="N207" s="460"/>
      <c r="O207" s="460"/>
      <c r="P207" s="460"/>
    </row>
    <row r="208" customFormat="false" ht="15" hidden="false" customHeight="false" outlineLevel="0" collapsed="false">
      <c r="A208" s="511"/>
      <c r="B208" s="512"/>
      <c r="C208" s="512"/>
      <c r="D208" s="512"/>
      <c r="E208" s="512"/>
      <c r="F208" s="513"/>
      <c r="G208" s="513"/>
      <c r="H208" s="514"/>
      <c r="I208" s="471"/>
      <c r="J208" s="460"/>
      <c r="K208" s="460"/>
      <c r="L208" s="460"/>
      <c r="M208" s="460"/>
      <c r="N208" s="460"/>
      <c r="O208" s="460"/>
      <c r="P208" s="460"/>
    </row>
    <row r="209" customFormat="false" ht="15" hidden="false" customHeight="false" outlineLevel="0" collapsed="false">
      <c r="A209" s="511"/>
      <c r="B209" s="512"/>
      <c r="C209" s="512"/>
      <c r="D209" s="512"/>
      <c r="E209" s="512"/>
      <c r="F209" s="513"/>
      <c r="G209" s="513"/>
      <c r="H209" s="514"/>
      <c r="I209" s="471"/>
      <c r="J209" s="460"/>
      <c r="K209" s="460"/>
      <c r="L209" s="460"/>
      <c r="M209" s="460"/>
      <c r="N209" s="460"/>
      <c r="O209" s="460"/>
      <c r="P209" s="460"/>
    </row>
    <row r="210" customFormat="false" ht="15" hidden="false" customHeight="false" outlineLevel="0" collapsed="false">
      <c r="A210" s="511"/>
      <c r="B210" s="512"/>
      <c r="C210" s="512"/>
      <c r="D210" s="512"/>
      <c r="E210" s="512"/>
      <c r="F210" s="513"/>
      <c r="G210" s="513"/>
      <c r="H210" s="514"/>
      <c r="I210" s="471"/>
      <c r="J210" s="460"/>
      <c r="K210" s="460"/>
      <c r="L210" s="460"/>
      <c r="M210" s="460"/>
      <c r="N210" s="460"/>
      <c r="O210" s="460"/>
      <c r="P210" s="460"/>
    </row>
    <row r="211" customFormat="false" ht="15" hidden="false" customHeight="false" outlineLevel="0" collapsed="false">
      <c r="A211" s="511"/>
      <c r="B211" s="512"/>
      <c r="C211" s="512"/>
      <c r="D211" s="512"/>
      <c r="E211" s="512"/>
      <c r="F211" s="513"/>
      <c r="G211" s="513"/>
      <c r="H211" s="514"/>
      <c r="I211" s="471"/>
      <c r="J211" s="460"/>
      <c r="K211" s="460"/>
      <c r="L211" s="460"/>
      <c r="M211" s="460"/>
      <c r="N211" s="460"/>
      <c r="O211" s="460"/>
      <c r="P211" s="460"/>
    </row>
    <row r="212" customFormat="false" ht="15" hidden="false" customHeight="false" outlineLevel="0" collapsed="false">
      <c r="A212" s="511"/>
      <c r="B212" s="522"/>
      <c r="C212" s="512"/>
      <c r="D212" s="512"/>
      <c r="E212" s="512"/>
      <c r="F212" s="513"/>
      <c r="G212" s="513"/>
      <c r="H212" s="514"/>
      <c r="I212" s="471"/>
      <c r="J212" s="460"/>
      <c r="K212" s="460"/>
      <c r="L212" s="460"/>
      <c r="M212" s="460"/>
      <c r="N212" s="460"/>
      <c r="O212" s="460"/>
      <c r="P212" s="460"/>
    </row>
    <row r="213" customFormat="false" ht="15" hidden="false" customHeight="false" outlineLevel="0" collapsed="false">
      <c r="A213" s="511"/>
      <c r="B213" s="512"/>
      <c r="C213" s="512"/>
      <c r="D213" s="512"/>
      <c r="E213" s="512"/>
      <c r="F213" s="513"/>
      <c r="G213" s="513"/>
      <c r="H213" s="514"/>
      <c r="I213" s="471"/>
      <c r="J213" s="460"/>
      <c r="K213" s="460"/>
      <c r="L213" s="460"/>
      <c r="M213" s="460"/>
      <c r="N213" s="460"/>
      <c r="O213" s="460"/>
      <c r="P213" s="460"/>
    </row>
    <row r="214" customFormat="false" ht="15" hidden="false" customHeight="false" outlineLevel="0" collapsed="false">
      <c r="A214" s="511"/>
      <c r="B214" s="512"/>
      <c r="C214" s="512"/>
      <c r="D214" s="512"/>
      <c r="E214" s="512"/>
      <c r="F214" s="513"/>
      <c r="G214" s="513"/>
      <c r="H214" s="514"/>
      <c r="I214" s="471"/>
      <c r="J214" s="460"/>
      <c r="K214" s="460"/>
      <c r="L214" s="460"/>
      <c r="M214" s="460"/>
      <c r="N214" s="460"/>
      <c r="O214" s="460"/>
      <c r="P214" s="460"/>
    </row>
    <row r="215" customFormat="false" ht="15" hidden="false" customHeight="false" outlineLevel="0" collapsed="false">
      <c r="A215" s="511"/>
      <c r="B215" s="512"/>
      <c r="C215" s="512"/>
      <c r="D215" s="512"/>
      <c r="E215" s="512"/>
      <c r="F215" s="513"/>
      <c r="G215" s="513"/>
      <c r="H215" s="514"/>
      <c r="I215" s="471"/>
      <c r="J215" s="460"/>
      <c r="K215" s="460"/>
      <c r="L215" s="460"/>
      <c r="M215" s="460"/>
      <c r="N215" s="460"/>
      <c r="O215" s="460"/>
      <c r="P215" s="460"/>
    </row>
    <row r="216" customFormat="false" ht="15" hidden="false" customHeight="false" outlineLevel="0" collapsed="false">
      <c r="A216" s="511"/>
      <c r="B216" s="512"/>
      <c r="C216" s="512"/>
      <c r="D216" s="512"/>
      <c r="E216" s="512"/>
      <c r="F216" s="513"/>
      <c r="G216" s="513"/>
      <c r="H216" s="514"/>
      <c r="I216" s="471"/>
      <c r="J216" s="460"/>
      <c r="K216" s="460"/>
      <c r="L216" s="460"/>
      <c r="M216" s="460"/>
      <c r="N216" s="460"/>
      <c r="O216" s="460"/>
      <c r="P216" s="460"/>
    </row>
    <row r="217" customFormat="false" ht="15" hidden="false" customHeight="false" outlineLevel="0" collapsed="false">
      <c r="A217" s="511"/>
      <c r="B217" s="512"/>
      <c r="C217" s="512"/>
      <c r="D217" s="512"/>
      <c r="E217" s="512"/>
      <c r="F217" s="513"/>
      <c r="G217" s="513"/>
      <c r="H217" s="514"/>
      <c r="I217" s="471"/>
      <c r="J217" s="460"/>
      <c r="K217" s="460"/>
      <c r="L217" s="460"/>
      <c r="M217" s="460"/>
      <c r="N217" s="460"/>
      <c r="O217" s="460"/>
      <c r="P217" s="460"/>
    </row>
    <row r="218" customFormat="false" ht="15" hidden="false" customHeight="false" outlineLevel="0" collapsed="false">
      <c r="A218" s="511"/>
      <c r="B218" s="512"/>
      <c r="C218" s="512"/>
      <c r="D218" s="512"/>
      <c r="E218" s="512"/>
      <c r="F218" s="513"/>
      <c r="G218" s="513"/>
      <c r="H218" s="514"/>
      <c r="I218" s="471"/>
      <c r="J218" s="460"/>
      <c r="K218" s="460"/>
      <c r="L218" s="460"/>
      <c r="M218" s="460"/>
      <c r="N218" s="460"/>
      <c r="O218" s="460"/>
      <c r="P218" s="460"/>
    </row>
    <row r="219" customFormat="false" ht="15" hidden="false" customHeight="false" outlineLevel="0" collapsed="false">
      <c r="A219" s="511"/>
      <c r="B219" s="512"/>
      <c r="C219" s="512"/>
      <c r="D219" s="512"/>
      <c r="E219" s="512"/>
      <c r="F219" s="513"/>
      <c r="G219" s="513"/>
      <c r="H219" s="514"/>
      <c r="I219" s="471"/>
      <c r="J219" s="460"/>
      <c r="K219" s="460"/>
      <c r="L219" s="460"/>
      <c r="M219" s="460"/>
      <c r="N219" s="460"/>
      <c r="O219" s="460"/>
      <c r="P219" s="460"/>
    </row>
    <row r="220" customFormat="false" ht="15" hidden="false" customHeight="false" outlineLevel="0" collapsed="false">
      <c r="A220" s="511"/>
      <c r="B220" s="512"/>
      <c r="C220" s="512"/>
      <c r="D220" s="512"/>
      <c r="E220" s="512"/>
      <c r="F220" s="513"/>
      <c r="G220" s="513"/>
      <c r="H220" s="514"/>
      <c r="I220" s="471"/>
      <c r="J220" s="460"/>
      <c r="K220" s="460"/>
      <c r="L220" s="460"/>
      <c r="M220" s="460"/>
      <c r="N220" s="460"/>
      <c r="O220" s="460"/>
      <c r="P220" s="460"/>
    </row>
    <row r="221" customFormat="false" ht="15" hidden="false" customHeight="false" outlineLevel="0" collapsed="false">
      <c r="A221" s="511"/>
      <c r="B221" s="512"/>
      <c r="C221" s="512"/>
      <c r="D221" s="512"/>
      <c r="E221" s="512"/>
      <c r="F221" s="513"/>
      <c r="G221" s="513"/>
      <c r="H221" s="514"/>
      <c r="I221" s="471"/>
      <c r="J221" s="460"/>
      <c r="K221" s="460"/>
      <c r="L221" s="460"/>
      <c r="M221" s="460"/>
      <c r="N221" s="460"/>
      <c r="O221" s="460"/>
      <c r="P221" s="460"/>
    </row>
    <row r="222" customFormat="false" ht="15" hidden="false" customHeight="false" outlineLevel="0" collapsed="false">
      <c r="A222" s="511"/>
      <c r="B222" s="512"/>
      <c r="C222" s="512"/>
      <c r="D222" s="512"/>
      <c r="E222" s="512"/>
      <c r="F222" s="513"/>
      <c r="G222" s="513"/>
      <c r="H222" s="514"/>
      <c r="I222" s="471"/>
      <c r="J222" s="460"/>
      <c r="K222" s="460"/>
      <c r="L222" s="460"/>
      <c r="M222" s="460"/>
      <c r="N222" s="460"/>
      <c r="O222" s="460"/>
      <c r="P222" s="460"/>
    </row>
    <row r="223" customFormat="false" ht="15" hidden="false" customHeight="false" outlineLevel="0" collapsed="false">
      <c r="A223" s="511"/>
      <c r="B223" s="512"/>
      <c r="C223" s="512"/>
      <c r="D223" s="512"/>
      <c r="E223" s="522"/>
      <c r="F223" s="513"/>
      <c r="G223" s="513"/>
      <c r="H223" s="526"/>
      <c r="I223" s="471"/>
      <c r="J223" s="460"/>
      <c r="K223" s="460"/>
      <c r="L223" s="460"/>
      <c r="M223" s="460"/>
      <c r="N223" s="460"/>
      <c r="O223" s="460"/>
      <c r="P223" s="460"/>
    </row>
    <row r="224" customFormat="false" ht="15" hidden="false" customHeight="false" outlineLevel="0" collapsed="false">
      <c r="A224" s="511"/>
      <c r="B224" s="512"/>
      <c r="C224" s="512"/>
      <c r="D224" s="512"/>
      <c r="E224" s="512"/>
      <c r="F224" s="513"/>
      <c r="G224" s="513"/>
      <c r="H224" s="514"/>
      <c r="I224" s="471"/>
      <c r="J224" s="460"/>
      <c r="K224" s="460"/>
      <c r="L224" s="460"/>
      <c r="M224" s="460"/>
      <c r="N224" s="460"/>
      <c r="O224" s="460"/>
      <c r="P224" s="460"/>
    </row>
    <row r="225" customFormat="false" ht="15" hidden="false" customHeight="false" outlineLevel="0" collapsed="false">
      <c r="A225" s="511"/>
      <c r="B225" s="512"/>
      <c r="C225" s="512"/>
      <c r="D225" s="512"/>
      <c r="E225" s="512"/>
      <c r="F225" s="513"/>
      <c r="G225" s="513"/>
      <c r="H225" s="514"/>
      <c r="I225" s="471"/>
      <c r="J225" s="460"/>
      <c r="K225" s="460"/>
      <c r="L225" s="460"/>
      <c r="M225" s="460"/>
      <c r="N225" s="460"/>
      <c r="O225" s="460"/>
      <c r="P225" s="460"/>
    </row>
    <row r="226" customFormat="false" ht="15" hidden="false" customHeight="false" outlineLevel="0" collapsed="false">
      <c r="A226" s="511"/>
      <c r="B226" s="512"/>
      <c r="C226" s="512"/>
      <c r="D226" s="512"/>
      <c r="E226" s="512"/>
      <c r="F226" s="513"/>
      <c r="G226" s="513"/>
      <c r="H226" s="514"/>
      <c r="I226" s="471"/>
      <c r="J226" s="460"/>
      <c r="K226" s="460"/>
      <c r="L226" s="460"/>
      <c r="M226" s="460"/>
      <c r="N226" s="460"/>
      <c r="O226" s="460"/>
      <c r="P226" s="460"/>
    </row>
    <row r="227" customFormat="false" ht="15" hidden="false" customHeight="false" outlineLevel="0" collapsed="false">
      <c r="A227" s="511"/>
      <c r="B227" s="512"/>
      <c r="C227" s="512"/>
      <c r="D227" s="512"/>
      <c r="E227" s="512"/>
      <c r="F227" s="513"/>
      <c r="G227" s="513"/>
      <c r="H227" s="514"/>
      <c r="I227" s="471"/>
      <c r="J227" s="460"/>
      <c r="K227" s="460"/>
      <c r="L227" s="460"/>
      <c r="M227" s="460"/>
      <c r="N227" s="460"/>
      <c r="O227" s="460"/>
      <c r="P227" s="460"/>
    </row>
    <row r="228" customFormat="false" ht="15" hidden="false" customHeight="false" outlineLevel="0" collapsed="false">
      <c r="A228" s="511"/>
      <c r="B228" s="512"/>
      <c r="C228" s="512"/>
      <c r="D228" s="512"/>
      <c r="E228" s="512"/>
      <c r="F228" s="513"/>
      <c r="G228" s="513"/>
      <c r="H228" s="514"/>
      <c r="I228" s="471"/>
      <c r="J228" s="460"/>
      <c r="K228" s="460"/>
      <c r="L228" s="460"/>
      <c r="M228" s="460"/>
      <c r="N228" s="460"/>
      <c r="O228" s="460"/>
      <c r="P228" s="460"/>
    </row>
    <row r="229" customFormat="false" ht="15" hidden="false" customHeight="false" outlineLevel="0" collapsed="false">
      <c r="A229" s="511"/>
      <c r="B229" s="512"/>
      <c r="C229" s="512"/>
      <c r="D229" s="512"/>
      <c r="E229" s="522"/>
      <c r="F229" s="513"/>
      <c r="G229" s="513"/>
      <c r="H229" s="514"/>
      <c r="I229" s="471"/>
      <c r="J229" s="460"/>
      <c r="K229" s="460"/>
      <c r="L229" s="460"/>
      <c r="M229" s="460"/>
      <c r="N229" s="460"/>
      <c r="O229" s="460"/>
      <c r="P229" s="460"/>
    </row>
    <row r="230" customFormat="false" ht="15" hidden="false" customHeight="false" outlineLevel="0" collapsed="false">
      <c r="A230" s="511"/>
      <c r="B230" s="512"/>
      <c r="C230" s="512"/>
      <c r="D230" s="512"/>
      <c r="E230" s="522"/>
      <c r="F230" s="513"/>
      <c r="G230" s="513"/>
      <c r="H230" s="514"/>
      <c r="I230" s="527"/>
      <c r="J230" s="460"/>
      <c r="K230" s="460"/>
      <c r="L230" s="460"/>
      <c r="M230" s="460"/>
      <c r="N230" s="460"/>
      <c r="O230" s="460"/>
      <c r="P230" s="460"/>
    </row>
    <row r="231" customFormat="false" ht="15" hidden="false" customHeight="false" outlineLevel="0" collapsed="false">
      <c r="A231" s="511"/>
      <c r="B231" s="512"/>
      <c r="C231" s="512"/>
      <c r="D231" s="512"/>
      <c r="E231" s="522"/>
      <c r="F231" s="513"/>
      <c r="G231" s="513"/>
      <c r="H231" s="526"/>
      <c r="I231" s="527"/>
      <c r="J231" s="460"/>
      <c r="K231" s="460"/>
      <c r="L231" s="460"/>
      <c r="M231" s="460"/>
      <c r="N231" s="460"/>
      <c r="O231" s="460"/>
      <c r="P231" s="460"/>
    </row>
    <row r="232" customFormat="false" ht="15" hidden="false" customHeight="false" outlineLevel="0" collapsed="false">
      <c r="A232" s="511"/>
      <c r="B232" s="512"/>
      <c r="C232" s="512"/>
      <c r="D232" s="512"/>
      <c r="E232" s="522"/>
      <c r="F232" s="513"/>
      <c r="G232" s="513"/>
      <c r="H232" s="526"/>
      <c r="I232" s="471"/>
      <c r="J232" s="460"/>
      <c r="K232" s="460" t="s">
        <v>616</v>
      </c>
      <c r="L232" s="460"/>
      <c r="M232" s="460"/>
      <c r="N232" s="460"/>
      <c r="O232" s="460"/>
      <c r="P232" s="460"/>
    </row>
    <row r="233" customFormat="false" ht="15" hidden="false" customHeight="false" outlineLevel="0" collapsed="false">
      <c r="A233" s="511"/>
      <c r="B233" s="512"/>
      <c r="C233" s="512"/>
      <c r="D233" s="512"/>
      <c r="E233" s="522"/>
      <c r="F233" s="513"/>
      <c r="G233" s="513"/>
      <c r="H233" s="526"/>
      <c r="I233" s="471"/>
      <c r="J233" s="460"/>
      <c r="K233" s="460"/>
      <c r="L233" s="460"/>
      <c r="M233" s="460"/>
      <c r="N233" s="460"/>
      <c r="O233" s="460"/>
      <c r="P233" s="460"/>
    </row>
    <row r="234" customFormat="false" ht="15" hidden="false" customHeight="false" outlineLevel="0" collapsed="false">
      <c r="A234" s="511"/>
      <c r="B234" s="512"/>
      <c r="C234" s="512"/>
      <c r="D234" s="512"/>
      <c r="E234" s="512"/>
      <c r="F234" s="513"/>
      <c r="G234" s="513"/>
      <c r="H234" s="514"/>
      <c r="I234" s="471"/>
      <c r="J234" s="460"/>
      <c r="K234" s="460"/>
      <c r="L234" s="460"/>
      <c r="M234" s="460"/>
      <c r="N234" s="460"/>
      <c r="O234" s="460"/>
      <c r="P234" s="460"/>
    </row>
    <row r="235" customFormat="false" ht="15" hidden="false" customHeight="false" outlineLevel="0" collapsed="false">
      <c r="A235" s="511"/>
      <c r="B235" s="512"/>
      <c r="C235" s="512"/>
      <c r="D235" s="512"/>
      <c r="E235" s="522"/>
      <c r="F235" s="513"/>
      <c r="G235" s="513"/>
      <c r="H235" s="514"/>
      <c r="I235" s="527"/>
      <c r="J235" s="460"/>
      <c r="K235" s="460"/>
      <c r="L235" s="460"/>
      <c r="M235" s="460"/>
      <c r="N235" s="460"/>
      <c r="O235" s="460"/>
      <c r="P235" s="460"/>
    </row>
    <row r="236" customFormat="false" ht="15" hidden="false" customHeight="false" outlineLevel="0" collapsed="false">
      <c r="A236" s="511"/>
      <c r="B236" s="512"/>
      <c r="C236" s="512"/>
      <c r="D236" s="512"/>
      <c r="E236" s="512"/>
      <c r="F236" s="513"/>
      <c r="G236" s="513"/>
      <c r="H236" s="526"/>
      <c r="I236" s="471"/>
      <c r="J236" s="460"/>
      <c r="K236" s="460"/>
      <c r="L236" s="460"/>
      <c r="M236" s="460"/>
      <c r="N236" s="460"/>
      <c r="O236" s="460"/>
      <c r="P236" s="460"/>
    </row>
    <row r="237" customFormat="false" ht="15" hidden="false" customHeight="false" outlineLevel="0" collapsed="false">
      <c r="A237" s="511"/>
      <c r="B237" s="512"/>
      <c r="C237" s="512"/>
      <c r="D237" s="512"/>
      <c r="E237" s="512"/>
      <c r="F237" s="513"/>
      <c r="G237" s="513"/>
      <c r="H237" s="514"/>
      <c r="I237" s="471"/>
      <c r="J237" s="460"/>
      <c r="K237" s="460"/>
      <c r="L237" s="460"/>
      <c r="M237" s="460"/>
      <c r="N237" s="460"/>
      <c r="O237" s="460"/>
      <c r="P237" s="460"/>
    </row>
    <row r="238" customFormat="false" ht="15" hidden="false" customHeight="false" outlineLevel="0" collapsed="false">
      <c r="A238" s="511"/>
      <c r="B238" s="512"/>
      <c r="C238" s="512"/>
      <c r="D238" s="512"/>
      <c r="E238" s="512"/>
      <c r="F238" s="513"/>
      <c r="G238" s="513"/>
      <c r="H238" s="514"/>
      <c r="I238" s="471"/>
      <c r="J238" s="460"/>
      <c r="K238" s="460"/>
      <c r="L238" s="460"/>
      <c r="M238" s="460"/>
      <c r="N238" s="460"/>
      <c r="O238" s="460"/>
      <c r="P238" s="460"/>
    </row>
    <row r="239" customFormat="false" ht="15" hidden="false" customHeight="false" outlineLevel="0" collapsed="false">
      <c r="A239" s="511"/>
      <c r="B239" s="512"/>
      <c r="C239" s="512"/>
      <c r="D239" s="512"/>
      <c r="E239" s="522"/>
      <c r="F239" s="513"/>
      <c r="G239" s="513"/>
      <c r="H239" s="514"/>
      <c r="I239" s="471"/>
      <c r="J239" s="460"/>
      <c r="K239" s="460"/>
      <c r="L239" s="460"/>
      <c r="M239" s="460"/>
      <c r="N239" s="460"/>
      <c r="O239" s="460"/>
      <c r="P239" s="460"/>
    </row>
    <row r="240" customFormat="false" ht="15" hidden="false" customHeight="false" outlineLevel="0" collapsed="false">
      <c r="A240" s="511"/>
      <c r="B240" s="512"/>
      <c r="C240" s="512"/>
      <c r="D240" s="512"/>
      <c r="E240" s="512"/>
      <c r="F240" s="513"/>
      <c r="G240" s="513"/>
      <c r="H240" s="514"/>
      <c r="I240" s="471"/>
      <c r="J240" s="460"/>
      <c r="K240" s="460"/>
      <c r="L240" s="460"/>
      <c r="M240" s="460"/>
      <c r="N240" s="460"/>
      <c r="O240" s="460"/>
      <c r="P240" s="460"/>
    </row>
    <row r="241" customFormat="false" ht="15" hidden="false" customHeight="false" outlineLevel="0" collapsed="false">
      <c r="A241" s="511"/>
      <c r="B241" s="512"/>
      <c r="C241" s="512"/>
      <c r="D241" s="512"/>
      <c r="E241" s="522"/>
      <c r="F241" s="513"/>
      <c r="G241" s="513"/>
      <c r="H241" s="514"/>
      <c r="I241" s="471"/>
      <c r="J241" s="460"/>
      <c r="K241" s="460"/>
      <c r="L241" s="460"/>
      <c r="M241" s="460"/>
      <c r="N241" s="460"/>
      <c r="O241" s="460"/>
      <c r="P241" s="460"/>
    </row>
    <row r="242" customFormat="false" ht="15" hidden="false" customHeight="false" outlineLevel="0" collapsed="false">
      <c r="A242" s="511"/>
      <c r="B242" s="512"/>
      <c r="C242" s="512"/>
      <c r="D242" s="512"/>
      <c r="E242" s="522"/>
      <c r="F242" s="513"/>
      <c r="G242" s="513"/>
      <c r="H242" s="514"/>
      <c r="I242" s="527"/>
      <c r="J242" s="460"/>
      <c r="K242" s="460"/>
      <c r="L242" s="460"/>
      <c r="M242" s="460"/>
      <c r="N242" s="460"/>
      <c r="O242" s="460"/>
      <c r="P242" s="460"/>
    </row>
    <row r="243" customFormat="false" ht="15" hidden="false" customHeight="false" outlineLevel="0" collapsed="false">
      <c r="A243" s="511"/>
      <c r="B243" s="512"/>
      <c r="C243" s="512"/>
      <c r="D243" s="512"/>
      <c r="E243" s="522"/>
      <c r="F243" s="513"/>
      <c r="G243" s="513"/>
      <c r="H243" s="526"/>
      <c r="I243" s="527"/>
      <c r="J243" s="460"/>
      <c r="K243" s="460"/>
      <c r="L243" s="460"/>
      <c r="M243" s="460"/>
      <c r="N243" s="460"/>
      <c r="O243" s="460"/>
      <c r="P243" s="460"/>
    </row>
    <row r="244" customFormat="false" ht="15" hidden="false" customHeight="false" outlineLevel="0" collapsed="false">
      <c r="A244" s="511"/>
      <c r="B244" s="512"/>
      <c r="C244" s="512"/>
      <c r="D244" s="512"/>
      <c r="E244" s="522"/>
      <c r="F244" s="513"/>
      <c r="G244" s="513"/>
      <c r="H244" s="526"/>
      <c r="I244" s="527"/>
      <c r="J244" s="460"/>
      <c r="K244" s="460"/>
      <c r="L244" s="460"/>
      <c r="M244" s="460"/>
      <c r="N244" s="460"/>
      <c r="O244" s="460"/>
      <c r="P244" s="460"/>
    </row>
    <row r="245" customFormat="false" ht="15" hidden="false" customHeight="false" outlineLevel="0" collapsed="false">
      <c r="A245" s="511"/>
      <c r="B245" s="512"/>
      <c r="C245" s="512"/>
      <c r="D245" s="512"/>
      <c r="E245" s="522"/>
      <c r="F245" s="513"/>
      <c r="G245" s="513"/>
      <c r="H245" s="526"/>
      <c r="I245" s="527"/>
      <c r="J245" s="460"/>
      <c r="K245" s="460"/>
      <c r="L245" s="460"/>
      <c r="M245" s="460"/>
      <c r="N245" s="460"/>
      <c r="O245" s="460"/>
      <c r="P245" s="460"/>
    </row>
    <row r="246" customFormat="false" ht="15" hidden="false" customHeight="false" outlineLevel="0" collapsed="false">
      <c r="A246" s="511"/>
      <c r="B246" s="512"/>
      <c r="C246" s="512"/>
      <c r="D246" s="512"/>
      <c r="E246" s="522"/>
      <c r="F246" s="515"/>
      <c r="G246" s="515"/>
      <c r="H246" s="526"/>
      <c r="I246" s="527"/>
      <c r="J246" s="460"/>
      <c r="K246" s="460"/>
      <c r="L246" s="460"/>
      <c r="M246" s="460"/>
      <c r="N246" s="460"/>
      <c r="O246" s="460"/>
      <c r="P246" s="460"/>
    </row>
    <row r="247" customFormat="false" ht="15" hidden="false" customHeight="false" outlineLevel="0" collapsed="false">
      <c r="A247" s="511"/>
      <c r="B247" s="512"/>
      <c r="C247" s="512"/>
      <c r="D247" s="512"/>
      <c r="E247" s="522"/>
      <c r="F247" s="513"/>
      <c r="G247" s="513"/>
      <c r="H247" s="526"/>
      <c r="I247" s="471"/>
      <c r="J247" s="460"/>
      <c r="K247" s="460"/>
      <c r="L247" s="460"/>
      <c r="M247" s="460"/>
      <c r="N247" s="460"/>
      <c r="O247" s="460"/>
      <c r="P247" s="460"/>
    </row>
    <row r="248" customFormat="false" ht="15" hidden="false" customHeight="false" outlineLevel="0" collapsed="false">
      <c r="A248" s="511"/>
      <c r="B248" s="512"/>
      <c r="C248" s="512"/>
      <c r="D248" s="512"/>
      <c r="E248" s="512"/>
      <c r="F248" s="513"/>
      <c r="G248" s="513"/>
      <c r="H248" s="514"/>
      <c r="I248" s="527"/>
      <c r="J248" s="460"/>
      <c r="K248" s="460"/>
      <c r="L248" s="460"/>
      <c r="M248" s="460"/>
      <c r="N248" s="460"/>
      <c r="O248" s="460"/>
      <c r="P248" s="460"/>
    </row>
    <row r="249" customFormat="false" ht="15" hidden="false" customHeight="false" outlineLevel="0" collapsed="false">
      <c r="A249" s="511"/>
      <c r="B249" s="512"/>
      <c r="C249" s="512"/>
      <c r="D249" s="512"/>
      <c r="E249" s="512"/>
      <c r="F249" s="513"/>
      <c r="G249" s="513"/>
      <c r="H249" s="526"/>
      <c r="I249" s="471"/>
      <c r="J249" s="460"/>
      <c r="K249" s="460"/>
      <c r="L249" s="460"/>
      <c r="M249" s="460"/>
      <c r="N249" s="460"/>
      <c r="O249" s="460"/>
      <c r="P249" s="460"/>
    </row>
    <row r="250" customFormat="false" ht="15" hidden="false" customHeight="false" outlineLevel="0" collapsed="false">
      <c r="A250" s="511"/>
      <c r="B250" s="512"/>
      <c r="C250" s="512"/>
      <c r="D250" s="512"/>
      <c r="E250" s="522"/>
      <c r="F250" s="513"/>
      <c r="G250" s="513"/>
      <c r="H250" s="514"/>
      <c r="I250" s="471"/>
      <c r="J250" s="460"/>
      <c r="K250" s="460"/>
      <c r="L250" s="460"/>
      <c r="M250" s="460"/>
      <c r="N250" s="460"/>
      <c r="O250" s="460"/>
      <c r="P250" s="460"/>
    </row>
    <row r="251" customFormat="false" ht="15" hidden="false" customHeight="false" outlineLevel="0" collapsed="false">
      <c r="A251" s="511"/>
      <c r="B251" s="512"/>
      <c r="C251" s="512"/>
      <c r="D251" s="512"/>
      <c r="E251" s="522"/>
      <c r="F251" s="513"/>
      <c r="G251" s="513"/>
      <c r="H251" s="514"/>
      <c r="I251" s="471"/>
      <c r="J251" s="460"/>
      <c r="K251" s="460"/>
      <c r="L251" s="460"/>
      <c r="M251" s="460"/>
      <c r="N251" s="460"/>
      <c r="O251" s="460"/>
      <c r="P251" s="460"/>
    </row>
    <row r="252" customFormat="false" ht="15" hidden="false" customHeight="false" outlineLevel="0" collapsed="false">
      <c r="A252" s="511"/>
      <c r="B252" s="512"/>
      <c r="C252" s="512"/>
      <c r="D252" s="512"/>
      <c r="E252" s="522"/>
      <c r="F252" s="513"/>
      <c r="G252" s="513"/>
      <c r="H252" s="514"/>
      <c r="I252" s="471"/>
      <c r="J252" s="460"/>
      <c r="K252" s="460"/>
      <c r="L252" s="460"/>
      <c r="M252" s="460"/>
      <c r="N252" s="460"/>
      <c r="O252" s="460"/>
      <c r="P252" s="460"/>
    </row>
    <row r="253" customFormat="false" ht="15" hidden="false" customHeight="false" outlineLevel="0" collapsed="false">
      <c r="A253" s="511"/>
      <c r="B253" s="512"/>
      <c r="C253" s="512"/>
      <c r="D253" s="512"/>
      <c r="E253" s="512"/>
      <c r="F253" s="513"/>
      <c r="G253" s="513"/>
      <c r="H253" s="514"/>
      <c r="I253" s="471"/>
      <c r="J253" s="460"/>
      <c r="K253" s="460"/>
      <c r="L253" s="460"/>
      <c r="M253" s="460"/>
      <c r="N253" s="460"/>
      <c r="O253" s="460"/>
      <c r="P253" s="460"/>
    </row>
    <row r="254" customFormat="false" ht="15" hidden="false" customHeight="false" outlineLevel="0" collapsed="false">
      <c r="A254" s="511"/>
      <c r="B254" s="512"/>
      <c r="C254" s="512"/>
      <c r="D254" s="512"/>
      <c r="E254" s="522"/>
      <c r="F254" s="513"/>
      <c r="G254" s="513"/>
      <c r="H254" s="514"/>
      <c r="I254" s="527"/>
      <c r="J254" s="460"/>
      <c r="K254" s="460"/>
      <c r="L254" s="460"/>
      <c r="M254" s="460"/>
      <c r="N254" s="460"/>
      <c r="O254" s="460"/>
      <c r="P254" s="460"/>
    </row>
    <row r="255" customFormat="false" ht="15" hidden="false" customHeight="false" outlineLevel="0" collapsed="false">
      <c r="A255" s="511"/>
      <c r="B255" s="512"/>
      <c r="C255" s="512"/>
      <c r="D255" s="512"/>
      <c r="E255" s="522"/>
      <c r="F255" s="513"/>
      <c r="G255" s="513"/>
      <c r="H255" s="514"/>
      <c r="I255" s="527"/>
      <c r="J255" s="460"/>
      <c r="K255" s="460"/>
      <c r="L255" s="460"/>
      <c r="M255" s="460"/>
      <c r="N255" s="460"/>
      <c r="O255" s="460"/>
      <c r="P255" s="460"/>
    </row>
    <row r="256" customFormat="false" ht="15" hidden="false" customHeight="false" outlineLevel="0" collapsed="false">
      <c r="A256" s="511"/>
      <c r="B256" s="512"/>
      <c r="C256" s="512"/>
      <c r="D256" s="512"/>
      <c r="E256" s="522"/>
      <c r="F256" s="513"/>
      <c r="G256" s="513"/>
      <c r="H256" s="526"/>
      <c r="I256" s="471"/>
      <c r="J256" s="460"/>
      <c r="K256" s="460"/>
      <c r="L256" s="460"/>
      <c r="M256" s="460"/>
      <c r="N256" s="460"/>
      <c r="O256" s="460"/>
      <c r="P256" s="460"/>
    </row>
    <row r="257" customFormat="false" ht="15" hidden="false" customHeight="false" outlineLevel="0" collapsed="false">
      <c r="A257" s="511"/>
      <c r="B257" s="512"/>
      <c r="C257" s="512"/>
      <c r="D257" s="512"/>
      <c r="E257" s="522"/>
      <c r="F257" s="513"/>
      <c r="G257" s="513"/>
      <c r="H257" s="514"/>
      <c r="I257" s="527"/>
      <c r="J257" s="460"/>
      <c r="K257" s="460"/>
      <c r="L257" s="460"/>
      <c r="M257" s="460"/>
      <c r="N257" s="460"/>
      <c r="O257" s="460"/>
      <c r="P257" s="460"/>
    </row>
    <row r="258" customFormat="false" ht="15" hidden="false" customHeight="false" outlineLevel="0" collapsed="false">
      <c r="A258" s="511"/>
      <c r="B258" s="512"/>
      <c r="C258" s="512"/>
      <c r="D258" s="512"/>
      <c r="E258" s="522"/>
      <c r="F258" s="513"/>
      <c r="G258" s="513"/>
      <c r="H258" s="526"/>
      <c r="I258" s="471"/>
      <c r="J258" s="460"/>
      <c r="K258" s="460"/>
      <c r="L258" s="460"/>
      <c r="M258" s="460"/>
      <c r="N258" s="460"/>
      <c r="O258" s="460"/>
      <c r="P258" s="460"/>
    </row>
    <row r="259" customFormat="false" ht="15" hidden="false" customHeight="false" outlineLevel="0" collapsed="false">
      <c r="A259" s="511"/>
      <c r="B259" s="512"/>
      <c r="C259" s="512"/>
      <c r="D259" s="512"/>
      <c r="E259" s="522"/>
      <c r="F259" s="513"/>
      <c r="G259" s="513"/>
      <c r="H259" s="514"/>
      <c r="I259" s="471"/>
      <c r="J259" s="460"/>
      <c r="K259" s="460"/>
      <c r="L259" s="460"/>
      <c r="M259" s="460"/>
      <c r="N259" s="460"/>
      <c r="O259" s="460"/>
      <c r="P259" s="460"/>
    </row>
    <row r="260" customFormat="false" ht="15" hidden="false" customHeight="false" outlineLevel="0" collapsed="false">
      <c r="A260" s="511"/>
      <c r="B260" s="512"/>
      <c r="C260" s="512"/>
      <c r="D260" s="512"/>
      <c r="E260" s="522"/>
      <c r="F260" s="513"/>
      <c r="G260" s="513"/>
      <c r="H260" s="514"/>
      <c r="I260" s="471"/>
      <c r="J260" s="460"/>
      <c r="K260" s="460"/>
      <c r="L260" s="460"/>
      <c r="M260" s="460"/>
      <c r="N260" s="460"/>
      <c r="O260" s="460"/>
      <c r="P260" s="460"/>
    </row>
    <row r="261" customFormat="false" ht="15" hidden="false" customHeight="false" outlineLevel="0" collapsed="false">
      <c r="A261" s="511"/>
      <c r="B261" s="512"/>
      <c r="C261" s="512"/>
      <c r="D261" s="512"/>
      <c r="E261" s="522"/>
      <c r="F261" s="513"/>
      <c r="G261" s="513"/>
      <c r="H261" s="514"/>
      <c r="I261" s="471"/>
      <c r="J261" s="460"/>
      <c r="K261" s="460"/>
      <c r="L261" s="460"/>
      <c r="M261" s="460"/>
      <c r="N261" s="460"/>
      <c r="O261" s="460"/>
      <c r="P261" s="460"/>
    </row>
    <row r="262" customFormat="false" ht="15" hidden="false" customHeight="false" outlineLevel="0" collapsed="false">
      <c r="A262" s="511"/>
      <c r="B262" s="512"/>
      <c r="C262" s="512"/>
      <c r="D262" s="512"/>
      <c r="E262" s="522"/>
      <c r="F262" s="513"/>
      <c r="G262" s="513"/>
      <c r="H262" s="514"/>
      <c r="I262" s="471"/>
      <c r="J262" s="460"/>
      <c r="K262" s="460"/>
      <c r="L262" s="460"/>
      <c r="M262" s="460"/>
      <c r="N262" s="460"/>
      <c r="O262" s="460"/>
      <c r="P262" s="460"/>
    </row>
    <row r="263" customFormat="false" ht="15" hidden="false" customHeight="false" outlineLevel="0" collapsed="false">
      <c r="A263" s="511"/>
      <c r="B263" s="512"/>
      <c r="C263" s="512"/>
      <c r="D263" s="512"/>
      <c r="E263" s="522"/>
      <c r="F263" s="513"/>
      <c r="G263" s="513"/>
      <c r="H263" s="514"/>
      <c r="I263" s="471"/>
      <c r="J263" s="460"/>
      <c r="K263" s="460"/>
      <c r="L263" s="460"/>
      <c r="M263" s="460"/>
      <c r="N263" s="460"/>
      <c r="O263" s="460"/>
      <c r="P263" s="460"/>
    </row>
    <row r="264" customFormat="false" ht="15" hidden="false" customHeight="false" outlineLevel="0" collapsed="false">
      <c r="A264" s="511"/>
      <c r="B264" s="512"/>
      <c r="C264" s="512"/>
      <c r="D264" s="512"/>
      <c r="E264" s="522"/>
      <c r="F264" s="513"/>
      <c r="G264" s="513"/>
      <c r="H264" s="514"/>
      <c r="I264" s="471"/>
      <c r="J264" s="460"/>
      <c r="K264" s="460"/>
      <c r="L264" s="460"/>
      <c r="M264" s="460"/>
      <c r="N264" s="460"/>
      <c r="O264" s="460"/>
      <c r="P264" s="460"/>
    </row>
    <row r="265" customFormat="false" ht="15" hidden="false" customHeight="false" outlineLevel="0" collapsed="false">
      <c r="A265" s="511"/>
      <c r="B265" s="512"/>
      <c r="C265" s="512"/>
      <c r="D265" s="512"/>
      <c r="E265" s="522"/>
      <c r="F265" s="513"/>
      <c r="G265" s="513"/>
      <c r="H265" s="514"/>
      <c r="I265" s="471"/>
      <c r="J265" s="460"/>
      <c r="K265" s="460"/>
      <c r="L265" s="460"/>
      <c r="M265" s="460"/>
      <c r="N265" s="460"/>
      <c r="O265" s="460"/>
      <c r="P265" s="460"/>
    </row>
    <row r="266" customFormat="false" ht="15" hidden="false" customHeight="false" outlineLevel="0" collapsed="false">
      <c r="A266" s="511"/>
      <c r="B266" s="512"/>
      <c r="C266" s="512"/>
      <c r="D266" s="512"/>
      <c r="E266" s="512"/>
      <c r="F266" s="513"/>
      <c r="G266" s="513"/>
      <c r="H266" s="514"/>
      <c r="I266" s="471"/>
      <c r="J266" s="460"/>
      <c r="K266" s="460"/>
      <c r="L266" s="460"/>
      <c r="M266" s="460"/>
      <c r="N266" s="460"/>
      <c r="O266" s="460"/>
      <c r="P266" s="460"/>
    </row>
    <row r="267" customFormat="false" ht="15" hidden="false" customHeight="false" outlineLevel="0" collapsed="false">
      <c r="A267" s="511"/>
      <c r="B267" s="512"/>
      <c r="C267" s="512"/>
      <c r="D267" s="512"/>
      <c r="E267" s="512"/>
      <c r="F267" s="513"/>
      <c r="G267" s="513"/>
      <c r="H267" s="514"/>
      <c r="I267" s="471"/>
      <c r="J267" s="460"/>
      <c r="K267" s="460"/>
      <c r="L267" s="460"/>
      <c r="M267" s="460"/>
      <c r="N267" s="460"/>
      <c r="O267" s="460"/>
      <c r="P267" s="460"/>
    </row>
    <row r="268" customFormat="false" ht="15" hidden="false" customHeight="false" outlineLevel="0" collapsed="false">
      <c r="A268" s="511"/>
      <c r="B268" s="512"/>
      <c r="C268" s="512"/>
      <c r="D268" s="512"/>
      <c r="E268" s="512"/>
      <c r="F268" s="513"/>
      <c r="G268" s="513"/>
      <c r="H268" s="514"/>
      <c r="I268" s="527"/>
      <c r="J268" s="460"/>
      <c r="K268" s="460"/>
      <c r="L268" s="460"/>
      <c r="M268" s="460"/>
      <c r="N268" s="460"/>
      <c r="O268" s="460"/>
      <c r="P268" s="460"/>
    </row>
    <row r="269" customFormat="false" ht="15" hidden="false" customHeight="false" outlineLevel="0" collapsed="false">
      <c r="A269" s="511"/>
      <c r="B269" s="512"/>
      <c r="C269" s="512"/>
      <c r="D269" s="512"/>
      <c r="E269" s="512"/>
      <c r="F269" s="513"/>
      <c r="G269" s="513"/>
      <c r="H269" s="526"/>
      <c r="I269" s="471"/>
      <c r="J269" s="460"/>
      <c r="K269" s="460"/>
      <c r="L269" s="460"/>
      <c r="M269" s="460"/>
      <c r="N269" s="460"/>
      <c r="O269" s="460"/>
      <c r="P269" s="460"/>
    </row>
    <row r="270" customFormat="false" ht="15" hidden="false" customHeight="false" outlineLevel="0" collapsed="false">
      <c r="A270" s="511"/>
      <c r="B270" s="512"/>
      <c r="C270" s="512"/>
      <c r="D270" s="512"/>
      <c r="E270" s="512"/>
      <c r="F270" s="515"/>
      <c r="G270" s="515"/>
      <c r="H270" s="514"/>
      <c r="I270" s="471"/>
      <c r="J270" s="460"/>
      <c r="K270" s="460"/>
      <c r="L270" s="460"/>
      <c r="M270" s="460"/>
      <c r="N270" s="460"/>
      <c r="O270" s="460"/>
      <c r="P270" s="460"/>
    </row>
    <row r="271" customFormat="false" ht="15" hidden="false" customHeight="false" outlineLevel="0" collapsed="false">
      <c r="A271" s="511"/>
      <c r="B271" s="512"/>
      <c r="C271" s="512"/>
      <c r="D271" s="512"/>
      <c r="E271" s="512"/>
      <c r="F271" s="515"/>
      <c r="G271" s="515"/>
      <c r="H271" s="514"/>
      <c r="I271" s="471"/>
      <c r="J271" s="460"/>
      <c r="K271" s="460"/>
      <c r="L271" s="460"/>
      <c r="M271" s="460"/>
      <c r="N271" s="460"/>
      <c r="O271" s="460"/>
      <c r="P271" s="460"/>
    </row>
    <row r="272" customFormat="false" ht="15" hidden="false" customHeight="false" outlineLevel="0" collapsed="false">
      <c r="A272" s="511"/>
      <c r="B272" s="512"/>
      <c r="C272" s="512"/>
      <c r="D272" s="512"/>
      <c r="E272" s="512"/>
      <c r="F272" s="515"/>
      <c r="G272" s="515"/>
      <c r="H272" s="514"/>
      <c r="I272" s="471"/>
      <c r="J272" s="460"/>
      <c r="K272" s="516"/>
      <c r="L272" s="516"/>
      <c r="M272" s="516"/>
      <c r="N272" s="516"/>
      <c r="O272" s="516"/>
      <c r="P272" s="516"/>
    </row>
    <row r="273" customFormat="false" ht="15" hidden="false" customHeight="false" outlineLevel="0" collapsed="false">
      <c r="A273" s="511"/>
      <c r="B273" s="512"/>
      <c r="C273" s="512"/>
      <c r="D273" s="512"/>
      <c r="E273" s="512"/>
      <c r="F273" s="515"/>
      <c r="G273" s="515"/>
      <c r="H273" s="514"/>
      <c r="I273" s="471"/>
      <c r="J273" s="460"/>
      <c r="K273" s="516"/>
      <c r="L273" s="516"/>
      <c r="M273" s="516"/>
      <c r="N273" s="516"/>
      <c r="O273" s="516"/>
      <c r="P273" s="516"/>
    </row>
    <row r="274" customFormat="false" ht="15" hidden="false" customHeight="false" outlineLevel="0" collapsed="false">
      <c r="A274" s="511"/>
      <c r="B274" s="512"/>
      <c r="C274" s="512"/>
      <c r="D274" s="512"/>
      <c r="E274" s="512"/>
      <c r="F274" s="515"/>
      <c r="G274" s="515"/>
      <c r="H274" s="514"/>
      <c r="I274" s="471"/>
      <c r="J274" s="516"/>
      <c r="K274" s="516"/>
      <c r="L274" s="516"/>
      <c r="M274" s="516"/>
      <c r="N274" s="516"/>
      <c r="O274" s="516"/>
      <c r="P274" s="516"/>
    </row>
    <row r="275" customFormat="false" ht="15" hidden="false" customHeight="false" outlineLevel="0" collapsed="false">
      <c r="A275" s="511"/>
      <c r="B275" s="522"/>
      <c r="C275" s="512"/>
      <c r="D275" s="512"/>
      <c r="E275" s="512"/>
      <c r="F275" s="515"/>
      <c r="G275" s="515"/>
      <c r="H275" s="514"/>
      <c r="I275" s="471"/>
      <c r="J275" s="516"/>
      <c r="K275" s="516"/>
      <c r="L275" s="516"/>
      <c r="M275" s="516"/>
      <c r="N275" s="516"/>
      <c r="O275" s="516"/>
      <c r="P275" s="516"/>
    </row>
    <row r="276" customFormat="false" ht="15" hidden="false" customHeight="false" outlineLevel="0" collapsed="false">
      <c r="A276" s="511"/>
      <c r="B276" s="522"/>
      <c r="C276" s="512"/>
      <c r="D276" s="512"/>
      <c r="E276" s="512"/>
      <c r="F276" s="515"/>
      <c r="G276" s="515"/>
      <c r="H276" s="514"/>
      <c r="I276" s="527"/>
      <c r="J276" s="516"/>
      <c r="K276" s="516"/>
      <c r="L276" s="516"/>
      <c r="M276" s="516"/>
      <c r="N276" s="516"/>
      <c r="O276" s="516"/>
      <c r="P276" s="516"/>
    </row>
    <row r="277" customFormat="false" ht="15" hidden="false" customHeight="false" outlineLevel="0" collapsed="false">
      <c r="A277" s="511"/>
      <c r="B277" s="512"/>
      <c r="C277" s="512"/>
      <c r="D277" s="512"/>
      <c r="E277" s="512"/>
      <c r="F277" s="513"/>
      <c r="G277" s="513"/>
      <c r="H277" s="526"/>
      <c r="I277" s="471"/>
      <c r="J277" s="516"/>
      <c r="K277" s="516"/>
      <c r="L277" s="516"/>
      <c r="M277" s="516"/>
      <c r="N277" s="516"/>
      <c r="O277" s="516"/>
      <c r="P277" s="516"/>
    </row>
    <row r="278" customFormat="false" ht="15" hidden="false" customHeight="false" outlineLevel="0" collapsed="false">
      <c r="A278" s="511"/>
      <c r="B278" s="512"/>
      <c r="C278" s="512"/>
      <c r="D278" s="512"/>
      <c r="E278" s="512"/>
      <c r="F278" s="513"/>
      <c r="G278" s="513"/>
      <c r="H278" s="526"/>
      <c r="I278" s="471"/>
      <c r="J278" s="516"/>
      <c r="K278" s="516"/>
      <c r="L278" s="516"/>
      <c r="M278" s="516"/>
      <c r="N278" s="516"/>
      <c r="O278" s="516"/>
      <c r="P278" s="516"/>
    </row>
    <row r="279" customFormat="false" ht="15" hidden="false" customHeight="false" outlineLevel="0" collapsed="false">
      <c r="A279" s="511"/>
      <c r="B279" s="512"/>
      <c r="C279" s="512"/>
      <c r="D279" s="512"/>
      <c r="E279" s="512"/>
      <c r="F279" s="513"/>
      <c r="G279" s="513"/>
      <c r="H279" s="514"/>
      <c r="I279" s="471"/>
      <c r="J279" s="516"/>
      <c r="K279" s="516"/>
      <c r="L279" s="516"/>
      <c r="M279" s="516"/>
      <c r="N279" s="516"/>
      <c r="O279" s="516"/>
      <c r="P279" s="516"/>
    </row>
    <row r="280" customFormat="false" ht="15" hidden="false" customHeight="false" outlineLevel="0" collapsed="false">
      <c r="A280" s="511"/>
      <c r="B280" s="512"/>
      <c r="C280" s="512"/>
      <c r="D280" s="512"/>
      <c r="E280" s="512"/>
      <c r="F280" s="513"/>
      <c r="G280" s="513"/>
      <c r="H280" s="514"/>
      <c r="I280" s="471"/>
      <c r="J280" s="516"/>
      <c r="K280" s="516"/>
      <c r="L280" s="516"/>
      <c r="M280" s="516"/>
      <c r="N280" s="516"/>
      <c r="O280" s="516"/>
      <c r="P280" s="516"/>
    </row>
    <row r="281" customFormat="false" ht="15" hidden="false" customHeight="false" outlineLevel="0" collapsed="false">
      <c r="A281" s="511"/>
      <c r="B281" s="512"/>
      <c r="C281" s="512"/>
      <c r="D281" s="512"/>
      <c r="E281" s="512"/>
      <c r="F281" s="515"/>
      <c r="G281" s="515"/>
      <c r="H281" s="514"/>
      <c r="I281" s="471"/>
      <c r="J281" s="516"/>
      <c r="K281" s="516"/>
      <c r="L281" s="516"/>
      <c r="M281" s="516"/>
      <c r="N281" s="516"/>
      <c r="O281" s="516"/>
      <c r="P281" s="516"/>
    </row>
    <row r="282" customFormat="false" ht="15" hidden="false" customHeight="false" outlineLevel="0" collapsed="false">
      <c r="A282" s="511"/>
      <c r="B282" s="512"/>
      <c r="C282" s="512"/>
      <c r="D282" s="512"/>
      <c r="E282" s="512"/>
      <c r="F282" s="515"/>
      <c r="G282" s="515"/>
      <c r="H282" s="514"/>
      <c r="I282" s="471"/>
      <c r="J282" s="516"/>
      <c r="K282" s="516"/>
      <c r="L282" s="516"/>
      <c r="M282" s="516"/>
      <c r="N282" s="516"/>
      <c r="O282" s="516"/>
      <c r="P282" s="516"/>
    </row>
    <row r="283" customFormat="false" ht="15" hidden="false" customHeight="false" outlineLevel="0" collapsed="false">
      <c r="I283" s="471"/>
      <c r="J283" s="516"/>
    </row>
  </sheetData>
  <autoFilter ref="A3:H3"/>
  <mergeCells count="3">
    <mergeCell ref="A1:H2"/>
    <mergeCell ref="L2:P2"/>
    <mergeCell ref="K36:O36"/>
  </mergeCells>
  <printOptions headings="false" gridLines="false" gridLinesSet="true" horizontalCentered="false" verticalCentered="false"/>
  <pageMargins left="1.09027777777778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5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1" activeCellId="0" sqref="G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4.85"/>
    <col collapsed="false" customWidth="true" hidden="false" outlineLevel="0" max="4" min="3" style="0" width="16"/>
    <col collapsed="false" customWidth="true" hidden="false" outlineLevel="0" max="5" min="5" style="0" width="21.71"/>
    <col collapsed="false" customWidth="true" hidden="false" outlineLevel="0" max="6" min="6" style="0" width="24.28"/>
    <col collapsed="false" customWidth="true" hidden="false" outlineLevel="0" max="7" min="7" style="0" width="11.43"/>
    <col collapsed="false" customWidth="true" hidden="false" outlineLevel="0" max="8" min="8" style="0" width="21.28"/>
    <col collapsed="false" customWidth="true" hidden="false" outlineLevel="0" max="9" min="9" style="0" width="14.43"/>
    <col collapsed="false" customWidth="true" hidden="false" outlineLevel="0" max="12" min="12" style="0" width="10.71"/>
    <col collapsed="false" customWidth="true" hidden="false" outlineLevel="0" max="13" min="13" style="0" width="22"/>
    <col collapsed="false" customWidth="true" hidden="false" outlineLevel="0" max="20" min="14" style="0" width="15.57"/>
    <col collapsed="false" customWidth="true" hidden="false" outlineLevel="0" max="21" min="21" style="0" width="17.57"/>
    <col collapsed="false" customWidth="true" hidden="false" outlineLevel="0" max="22" min="22" style="0" width="14.85"/>
  </cols>
  <sheetData>
    <row r="1" customFormat="false" ht="76.5" hidden="false" customHeight="true" outlineLevel="0" collapsed="false">
      <c r="A1" s="528" t="s">
        <v>617</v>
      </c>
      <c r="B1" s="528"/>
      <c r="C1" s="528"/>
      <c r="D1" s="528"/>
      <c r="E1" s="528"/>
      <c r="F1" s="528"/>
      <c r="G1" s="528"/>
      <c r="H1" s="528"/>
      <c r="I1" s="528"/>
    </row>
    <row r="2" customFormat="false" ht="39" hidden="false" customHeight="true" outlineLevel="0" collapsed="false">
      <c r="A2" s="529" t="s">
        <v>618</v>
      </c>
      <c r="B2" s="529" t="s">
        <v>267</v>
      </c>
      <c r="C2" s="529" t="s">
        <v>619</v>
      </c>
      <c r="D2" s="529" t="s">
        <v>620</v>
      </c>
      <c r="E2" s="529" t="s">
        <v>434</v>
      </c>
      <c r="F2" s="529" t="s">
        <v>427</v>
      </c>
      <c r="G2" s="529" t="s">
        <v>426</v>
      </c>
      <c r="H2" s="529" t="s">
        <v>621</v>
      </c>
      <c r="I2" s="529" t="s">
        <v>438</v>
      </c>
    </row>
    <row r="3" customFormat="false" ht="15" hidden="false" customHeight="false" outlineLevel="0" collapsed="false">
      <c r="A3" s="530"/>
      <c r="B3" s="531"/>
      <c r="C3" s="127"/>
      <c r="D3" s="128"/>
      <c r="E3" s="128"/>
      <c r="F3" s="128"/>
      <c r="G3" s="532"/>
      <c r="H3" s="128"/>
      <c r="I3" s="533"/>
      <c r="L3" s="462"/>
      <c r="M3" s="534" t="s">
        <v>607</v>
      </c>
      <c r="N3" s="534"/>
      <c r="O3" s="534"/>
      <c r="P3" s="534"/>
      <c r="Q3" s="534"/>
      <c r="R3" s="534"/>
      <c r="S3" s="534"/>
      <c r="T3" s="534"/>
      <c r="U3" s="534"/>
      <c r="V3" s="534"/>
    </row>
    <row r="4" customFormat="false" ht="15" hidden="false" customHeight="false" outlineLevel="0" collapsed="false">
      <c r="A4" s="530"/>
      <c r="B4" s="531"/>
      <c r="C4" s="127"/>
      <c r="D4" s="128"/>
      <c r="E4" s="128"/>
      <c r="F4" s="128"/>
      <c r="G4" s="532"/>
      <c r="H4" s="128"/>
      <c r="I4" s="533"/>
      <c r="L4" s="495" t="s">
        <v>267</v>
      </c>
      <c r="M4" s="535" t="s">
        <v>622</v>
      </c>
      <c r="N4" s="535" t="s">
        <v>623</v>
      </c>
      <c r="O4" s="535" t="s">
        <v>624</v>
      </c>
      <c r="P4" s="535" t="s">
        <v>625</v>
      </c>
      <c r="Q4" s="535" t="s">
        <v>626</v>
      </c>
      <c r="R4" s="535" t="s">
        <v>627</v>
      </c>
      <c r="S4" s="535" t="s">
        <v>628</v>
      </c>
      <c r="T4" s="535" t="s">
        <v>629</v>
      </c>
      <c r="U4" s="535" t="s">
        <v>630</v>
      </c>
      <c r="V4" s="495" t="s">
        <v>285</v>
      </c>
    </row>
    <row r="5" customFormat="false" ht="15" hidden="false" customHeight="false" outlineLevel="0" collapsed="false">
      <c r="A5" s="530"/>
      <c r="B5" s="531"/>
      <c r="C5" s="127"/>
      <c r="D5" s="128"/>
      <c r="E5" s="128"/>
      <c r="F5" s="128"/>
      <c r="G5" s="532"/>
      <c r="H5" s="128"/>
      <c r="I5" s="533"/>
      <c r="L5" s="536" t="n">
        <v>43831</v>
      </c>
      <c r="M5" s="537" t="n">
        <f aca="false">SUMIFS($I$3:$I$750,$B$3:$B$750,$L5,$F$3:$F$750,M$4)</f>
        <v>0</v>
      </c>
      <c r="N5" s="537" t="n">
        <f aca="false">SUMIFS($I$3:$I$750,$B$3:$B$750,$L5,$F$3:$F$750,N$4)</f>
        <v>0</v>
      </c>
      <c r="O5" s="537" t="n">
        <f aca="false">SUMIFS($I$3:$I$750,$B$3:$B$750,$L5,$F$3:$F$750,O$4)</f>
        <v>0</v>
      </c>
      <c r="P5" s="537" t="n">
        <f aca="false">SUMIFS($I$3:$I$750,$B$3:$B$750,$L5,$F$3:$F$750,P$4)</f>
        <v>0</v>
      </c>
      <c r="Q5" s="537" t="n">
        <f aca="false">SUMIFS($I$3:$I$750,$B$3:$B$750,$L5,$F$3:$F$750,Q$4)</f>
        <v>0</v>
      </c>
      <c r="R5" s="537" t="n">
        <f aca="false">SUMIFS($I$3:$I$750,$B$3:$B$750,$L5,$F$3:$F$750,R$4)</f>
        <v>0</v>
      </c>
      <c r="S5" s="537" t="n">
        <f aca="false">SUMIFS($I$3:$I$750,$B$3:$B$750,$L5,$F$3:$F$750,S$4)</f>
        <v>0</v>
      </c>
      <c r="T5" s="537" t="n">
        <f aca="false">SUMIFS($I$3:$I$750,$B$3:$B$750,$L5,$F$3:$F$750,T$4)</f>
        <v>0</v>
      </c>
      <c r="U5" s="537" t="n">
        <f aca="false">SUMIFS($I$3:$I$750,$B$3:$B$750,$L5,$F$3:$F$750,U$4)</f>
        <v>0</v>
      </c>
      <c r="V5" s="537" t="n">
        <f aca="false">SUM(M5:U5)</f>
        <v>0</v>
      </c>
    </row>
    <row r="6" customFormat="false" ht="15" hidden="false" customHeight="false" outlineLevel="0" collapsed="false">
      <c r="A6" s="530"/>
      <c r="B6" s="531"/>
      <c r="C6" s="127"/>
      <c r="D6" s="128"/>
      <c r="E6" s="128"/>
      <c r="F6" s="128"/>
      <c r="G6" s="532"/>
      <c r="H6" s="128"/>
      <c r="I6" s="533"/>
      <c r="L6" s="536" t="n">
        <v>43832</v>
      </c>
      <c r="M6" s="537" t="n">
        <f aca="false">SUMIFS($I$3:$I$750,$B$3:$B$750,$L6,$F$3:$F$750,M$4)</f>
        <v>0</v>
      </c>
      <c r="N6" s="537" t="n">
        <f aca="false">SUMIFS($I$3:$I$750,$B$3:$B$750,$L6,$F$3:$F$750,N$4)</f>
        <v>0</v>
      </c>
      <c r="O6" s="537" t="n">
        <f aca="false">SUMIFS($I$3:$I$750,$B$3:$B$750,$L6,$F$3:$F$750,O$4)</f>
        <v>0</v>
      </c>
      <c r="P6" s="537" t="n">
        <f aca="false">SUMIFS($I$3:$I$750,$B$3:$B$750,$L6,$F$3:$F$750,P$4)</f>
        <v>0</v>
      </c>
      <c r="Q6" s="537" t="n">
        <f aca="false">SUMIFS($I$3:$I$750,$B$3:$B$750,$L6,$F$3:$F$750,Q$4)</f>
        <v>0</v>
      </c>
      <c r="R6" s="537" t="n">
        <f aca="false">SUMIFS($I$3:$I$750,$B$3:$B$750,$L6,$F$3:$F$750,R$4)</f>
        <v>0</v>
      </c>
      <c r="S6" s="537" t="n">
        <f aca="false">SUMIFS($I$3:$I$750,$B$3:$B$750,$L6,$F$3:$F$750,S$4)</f>
        <v>0</v>
      </c>
      <c r="T6" s="537" t="n">
        <f aca="false">SUMIFS($I$3:$I$750,$B$3:$B$750,$L6,$F$3:$F$750,T$4)</f>
        <v>0</v>
      </c>
      <c r="U6" s="537" t="n">
        <f aca="false">SUMIFS($I$3:$I$750,$B$3:$B$750,$L6,$F$3:$F$750,U$4)</f>
        <v>0</v>
      </c>
      <c r="V6" s="537" t="n">
        <f aca="false">SUM(M6:U6)</f>
        <v>0</v>
      </c>
    </row>
    <row r="7" customFormat="false" ht="15" hidden="false" customHeight="false" outlineLevel="0" collapsed="false">
      <c r="A7" s="530"/>
      <c r="B7" s="531"/>
      <c r="C7" s="127"/>
      <c r="D7" s="128"/>
      <c r="E7" s="128"/>
      <c r="F7" s="128"/>
      <c r="G7" s="532"/>
      <c r="H7" s="128"/>
      <c r="I7" s="533"/>
      <c r="L7" s="536" t="n">
        <v>43833</v>
      </c>
      <c r="M7" s="537" t="n">
        <f aca="false">SUMIFS($I$3:$I$750,$B$3:$B$750,$L7,$F$3:$F$750,M$4)</f>
        <v>0</v>
      </c>
      <c r="N7" s="537" t="n">
        <f aca="false">SUMIFS($I$3:$I$750,$B$3:$B$750,$L7,$F$3:$F$750,N$4)</f>
        <v>0</v>
      </c>
      <c r="O7" s="537" t="n">
        <f aca="false">SUMIFS($I$3:$I$750,$B$3:$B$750,$L7,$F$3:$F$750,O$4)</f>
        <v>0</v>
      </c>
      <c r="P7" s="537" t="n">
        <f aca="false">SUMIFS($I$3:$I$750,$B$3:$B$750,$L7,$F$3:$F$750,P$4)</f>
        <v>0</v>
      </c>
      <c r="Q7" s="537" t="n">
        <f aca="false">SUMIFS($I$3:$I$750,$B$3:$B$750,$L7,$F$3:$F$750,Q$4)</f>
        <v>0</v>
      </c>
      <c r="R7" s="537" t="n">
        <f aca="false">SUMIFS($I$3:$I$750,$B$3:$B$750,$L7,$F$3:$F$750,R$4)</f>
        <v>0</v>
      </c>
      <c r="S7" s="537" t="n">
        <f aca="false">SUMIFS($I$3:$I$750,$B$3:$B$750,$L7,$F$3:$F$750,S$4)</f>
        <v>0</v>
      </c>
      <c r="T7" s="537" t="n">
        <f aca="false">SUMIFS($I$3:$I$750,$B$3:$B$750,$L7,$F$3:$F$750,T$4)</f>
        <v>0</v>
      </c>
      <c r="U7" s="537" t="n">
        <f aca="false">SUMIFS($I$3:$I$750,$B$3:$B$750,$L7,$F$3:$F$750,U$4)</f>
        <v>0</v>
      </c>
      <c r="V7" s="537" t="n">
        <f aca="false">SUM(M7:U7)</f>
        <v>0</v>
      </c>
    </row>
    <row r="8" customFormat="false" ht="15" hidden="false" customHeight="false" outlineLevel="0" collapsed="false">
      <c r="A8" s="530"/>
      <c r="B8" s="531"/>
      <c r="C8" s="127"/>
      <c r="D8" s="128"/>
      <c r="E8" s="128"/>
      <c r="F8" s="128"/>
      <c r="G8" s="532"/>
      <c r="H8" s="128"/>
      <c r="I8" s="533"/>
      <c r="L8" s="536" t="n">
        <v>43834</v>
      </c>
      <c r="M8" s="537" t="n">
        <f aca="false">SUMIFS($I$3:$I$750,$B$3:$B$750,$L8,$F$3:$F$750,M$4)</f>
        <v>0</v>
      </c>
      <c r="N8" s="537" t="n">
        <f aca="false">SUMIFS($I$3:$I$750,$B$3:$B$750,$L8,$F$3:$F$750,N$4)</f>
        <v>0</v>
      </c>
      <c r="O8" s="537" t="n">
        <f aca="false">SUMIFS($I$3:$I$750,$B$3:$B$750,$L8,$F$3:$F$750,O$4)</f>
        <v>0</v>
      </c>
      <c r="P8" s="537" t="n">
        <f aca="false">SUMIFS($I$3:$I$750,$B$3:$B$750,$L8,$F$3:$F$750,P$4)</f>
        <v>0</v>
      </c>
      <c r="Q8" s="537" t="n">
        <f aca="false">SUMIFS($I$3:$I$750,$B$3:$B$750,$L8,$F$3:$F$750,Q$4)</f>
        <v>0</v>
      </c>
      <c r="R8" s="537" t="n">
        <f aca="false">SUMIFS($I$3:$I$750,$B$3:$B$750,$L8,$F$3:$F$750,R$4)</f>
        <v>0</v>
      </c>
      <c r="S8" s="537" t="n">
        <f aca="false">SUMIFS($I$3:$I$750,$B$3:$B$750,$L8,$F$3:$F$750,S$4)</f>
        <v>0</v>
      </c>
      <c r="T8" s="537" t="n">
        <f aca="false">SUMIFS($I$3:$I$750,$B$3:$B$750,$L8,$F$3:$F$750,T$4)</f>
        <v>0</v>
      </c>
      <c r="U8" s="537" t="n">
        <f aca="false">SUMIFS($I$3:$I$750,$B$3:$B$750,$L8,$F$3:$F$750,U$4)</f>
        <v>0</v>
      </c>
      <c r="V8" s="537" t="n">
        <f aca="false">SUM(M8:U8)</f>
        <v>0</v>
      </c>
    </row>
    <row r="9" customFormat="false" ht="15" hidden="false" customHeight="false" outlineLevel="0" collapsed="false">
      <c r="A9" s="530"/>
      <c r="B9" s="531"/>
      <c r="C9" s="127"/>
      <c r="D9" s="128"/>
      <c r="E9" s="128"/>
      <c r="F9" s="128"/>
      <c r="G9" s="532"/>
      <c r="H9" s="128"/>
      <c r="I9" s="533"/>
      <c r="L9" s="536" t="n">
        <v>43835</v>
      </c>
      <c r="M9" s="537" t="n">
        <f aca="false">SUMIFS($I$3:$I$750,$B$3:$B$750,$L9,$F$3:$F$750,M$4)</f>
        <v>0</v>
      </c>
      <c r="N9" s="537" t="n">
        <f aca="false">SUMIFS($I$3:$I$750,$B$3:$B$750,$L9,$F$3:$F$750,N$4)</f>
        <v>0</v>
      </c>
      <c r="O9" s="537" t="n">
        <f aca="false">SUMIFS($I$3:$I$750,$B$3:$B$750,$L9,$F$3:$F$750,O$4)</f>
        <v>0</v>
      </c>
      <c r="P9" s="537" t="n">
        <f aca="false">SUMIFS($I$3:$I$750,$B$3:$B$750,$L9,$F$3:$F$750,P$4)</f>
        <v>0</v>
      </c>
      <c r="Q9" s="537" t="n">
        <f aca="false">SUMIFS($I$3:$I$750,$B$3:$B$750,$L9,$F$3:$F$750,Q$4)</f>
        <v>0</v>
      </c>
      <c r="R9" s="537" t="n">
        <f aca="false">SUMIFS($I$3:$I$750,$B$3:$B$750,$L9,$F$3:$F$750,R$4)</f>
        <v>0</v>
      </c>
      <c r="S9" s="537" t="n">
        <f aca="false">SUMIFS($I$3:$I$750,$B$3:$B$750,$L9,$F$3:$F$750,S$4)</f>
        <v>0</v>
      </c>
      <c r="T9" s="537" t="n">
        <f aca="false">SUMIFS($I$3:$I$750,$B$3:$B$750,$L9,$F$3:$F$750,T$4)</f>
        <v>0</v>
      </c>
      <c r="U9" s="537" t="n">
        <f aca="false">SUMIFS($I$3:$I$750,$B$3:$B$750,$L9,$F$3:$F$750,U$4)</f>
        <v>0</v>
      </c>
      <c r="V9" s="537" t="n">
        <f aca="false">SUM(M9:U9)</f>
        <v>0</v>
      </c>
    </row>
    <row r="10" s="190" customFormat="true" ht="18.75" hidden="false" customHeight="false" outlineLevel="0" collapsed="false">
      <c r="A10" s="530"/>
      <c r="B10" s="531"/>
      <c r="C10" s="127"/>
      <c r="D10" s="128"/>
      <c r="E10" s="128"/>
      <c r="F10" s="128"/>
      <c r="G10" s="532"/>
      <c r="H10" s="128"/>
      <c r="I10" s="533"/>
      <c r="L10" s="536" t="n">
        <v>43836</v>
      </c>
      <c r="M10" s="537" t="n">
        <f aca="false">SUMIFS($I$3:$I$750,$B$3:$B$750,$L10,$F$3:$F$750,M$4)</f>
        <v>0</v>
      </c>
      <c r="N10" s="537" t="n">
        <f aca="false">SUMIFS($I$3:$I$750,$B$3:$B$750,$L10,$F$3:$F$750,N$4)</f>
        <v>0</v>
      </c>
      <c r="O10" s="537" t="n">
        <f aca="false">SUMIFS($I$3:$I$750,$B$3:$B$750,$L10,$F$3:$F$750,O$4)</f>
        <v>0</v>
      </c>
      <c r="P10" s="537" t="n">
        <f aca="false">SUMIFS($I$3:$I$750,$B$3:$B$750,$L10,$F$3:$F$750,P$4)</f>
        <v>0</v>
      </c>
      <c r="Q10" s="537" t="n">
        <f aca="false">SUMIFS($I$3:$I$750,$B$3:$B$750,$L10,$F$3:$F$750,Q$4)</f>
        <v>0</v>
      </c>
      <c r="R10" s="537" t="n">
        <f aca="false">SUMIFS($I$3:$I$750,$B$3:$B$750,$L10,$F$3:$F$750,R$4)</f>
        <v>0</v>
      </c>
      <c r="S10" s="537" t="n">
        <f aca="false">SUMIFS($I$3:$I$750,$B$3:$B$750,$L10,$F$3:$F$750,S$4)</f>
        <v>0</v>
      </c>
      <c r="T10" s="537" t="n">
        <f aca="false">SUMIFS($I$3:$I$750,$B$3:$B$750,$L10,$F$3:$F$750,T$4)</f>
        <v>0</v>
      </c>
      <c r="U10" s="537" t="n">
        <f aca="false">SUMIFS($I$3:$I$750,$B$3:$B$750,$L10,$F$3:$F$750,U$4)</f>
        <v>0</v>
      </c>
      <c r="V10" s="537" t="n">
        <f aca="false">SUM(M10:U10)</f>
        <v>0</v>
      </c>
    </row>
    <row r="11" s="190" customFormat="true" ht="18.75" hidden="false" customHeight="false" outlineLevel="0" collapsed="false">
      <c r="A11" s="530"/>
      <c r="B11" s="531"/>
      <c r="C11" s="127"/>
      <c r="D11" s="128"/>
      <c r="E11" s="128"/>
      <c r="F11" s="128"/>
      <c r="G11" s="532"/>
      <c r="H11" s="128"/>
      <c r="I11" s="533"/>
      <c r="L11" s="536" t="n">
        <v>43837</v>
      </c>
      <c r="M11" s="537" t="n">
        <f aca="false">SUMIFS($I$3:$I$750,$B$3:$B$750,$L11,$F$3:$F$750,M$4)</f>
        <v>0</v>
      </c>
      <c r="N11" s="537" t="n">
        <f aca="false">SUMIFS($I$3:$I$750,$B$3:$B$750,$L11,$F$3:$F$750,N$4)</f>
        <v>0</v>
      </c>
      <c r="O11" s="537" t="n">
        <f aca="false">SUMIFS($I$3:$I$750,$B$3:$B$750,$L11,$F$3:$F$750,O$4)</f>
        <v>0</v>
      </c>
      <c r="P11" s="537" t="n">
        <f aca="false">SUMIFS($I$3:$I$750,$B$3:$B$750,$L11,$F$3:$F$750,P$4)</f>
        <v>0</v>
      </c>
      <c r="Q11" s="537" t="n">
        <f aca="false">SUMIFS($I$3:$I$750,$B$3:$B$750,$L11,$F$3:$F$750,Q$4)</f>
        <v>0</v>
      </c>
      <c r="R11" s="537" t="n">
        <f aca="false">SUMIFS($I$3:$I$750,$B$3:$B$750,$L11,$F$3:$F$750,R$4)</f>
        <v>0</v>
      </c>
      <c r="S11" s="537" t="n">
        <f aca="false">SUMIFS($I$3:$I$750,$B$3:$B$750,$L11,$F$3:$F$750,S$4)</f>
        <v>0</v>
      </c>
      <c r="T11" s="537" t="n">
        <f aca="false">SUMIFS($I$3:$I$750,$B$3:$B$750,$L11,$F$3:$F$750,T$4)</f>
        <v>0</v>
      </c>
      <c r="U11" s="537" t="n">
        <f aca="false">SUMIFS($I$3:$I$750,$B$3:$B$750,$L11,$F$3:$F$750,U$4)</f>
        <v>0</v>
      </c>
      <c r="V11" s="537" t="n">
        <f aca="false">SUM(M11:U11)</f>
        <v>0</v>
      </c>
    </row>
    <row r="12" s="190" customFormat="true" ht="18.75" hidden="false" customHeight="false" outlineLevel="0" collapsed="false">
      <c r="A12" s="530"/>
      <c r="B12" s="531"/>
      <c r="C12" s="127"/>
      <c r="D12" s="128"/>
      <c r="E12" s="128"/>
      <c r="F12" s="128"/>
      <c r="G12" s="532"/>
      <c r="H12" s="128"/>
      <c r="I12" s="533"/>
      <c r="L12" s="536" t="n">
        <v>43838</v>
      </c>
      <c r="M12" s="537" t="n">
        <f aca="false">SUMIFS($I$3:$I$750,$B$3:$B$750,$L12,$F$3:$F$750,M$4)</f>
        <v>0</v>
      </c>
      <c r="N12" s="537" t="n">
        <f aca="false">SUMIFS($I$3:$I$750,$B$3:$B$750,$L12,$F$3:$F$750,N$4)</f>
        <v>0</v>
      </c>
      <c r="O12" s="537" t="n">
        <f aca="false">SUMIFS($I$3:$I$750,$B$3:$B$750,$L12,$F$3:$F$750,O$4)</f>
        <v>0</v>
      </c>
      <c r="P12" s="537" t="n">
        <f aca="false">SUMIFS($I$3:$I$750,$B$3:$B$750,$L12,$F$3:$F$750,P$4)</f>
        <v>0</v>
      </c>
      <c r="Q12" s="537" t="n">
        <f aca="false">SUMIFS($I$3:$I$750,$B$3:$B$750,$L12,$F$3:$F$750,Q$4)</f>
        <v>0</v>
      </c>
      <c r="R12" s="537" t="n">
        <f aca="false">SUMIFS($I$3:$I$750,$B$3:$B$750,$L12,$F$3:$F$750,R$4)</f>
        <v>0</v>
      </c>
      <c r="S12" s="537" t="n">
        <f aca="false">SUMIFS($I$3:$I$750,$B$3:$B$750,$L12,$F$3:$F$750,S$4)</f>
        <v>0</v>
      </c>
      <c r="T12" s="537" t="n">
        <f aca="false">SUMIFS($I$3:$I$750,$B$3:$B$750,$L12,$F$3:$F$750,T$4)</f>
        <v>0</v>
      </c>
      <c r="U12" s="537" t="n">
        <f aca="false">SUMIFS($I$3:$I$750,$B$3:$B$750,$L12,$F$3:$F$750,U$4)</f>
        <v>0</v>
      </c>
      <c r="V12" s="537" t="n">
        <f aca="false">SUM(M12:U12)</f>
        <v>0</v>
      </c>
    </row>
    <row r="13" s="190" customFormat="true" ht="18.75" hidden="false" customHeight="false" outlineLevel="0" collapsed="false">
      <c r="A13" s="530"/>
      <c r="B13" s="531"/>
      <c r="C13" s="127"/>
      <c r="D13" s="128"/>
      <c r="E13" s="128"/>
      <c r="F13" s="128"/>
      <c r="G13" s="532"/>
      <c r="H13" s="128"/>
      <c r="I13" s="533"/>
      <c r="L13" s="536" t="n">
        <v>43839</v>
      </c>
      <c r="M13" s="537" t="n">
        <f aca="false">SUMIFS($I$3:$I$750,$B$3:$B$750,$L13,$F$3:$F$750,M$4)</f>
        <v>0</v>
      </c>
      <c r="N13" s="537" t="n">
        <f aca="false">SUMIFS($I$3:$I$750,$B$3:$B$750,$L13,$F$3:$F$750,N$4)</f>
        <v>0</v>
      </c>
      <c r="O13" s="537" t="n">
        <f aca="false">SUMIFS($I$3:$I$750,$B$3:$B$750,$L13,$F$3:$F$750,O$4)</f>
        <v>0</v>
      </c>
      <c r="P13" s="537" t="n">
        <f aca="false">SUMIFS($I$3:$I$750,$B$3:$B$750,$L13,$F$3:$F$750,P$4)</f>
        <v>0</v>
      </c>
      <c r="Q13" s="537" t="n">
        <f aca="false">SUMIFS($I$3:$I$750,$B$3:$B$750,$L13,$F$3:$F$750,Q$4)</f>
        <v>0</v>
      </c>
      <c r="R13" s="537" t="n">
        <f aca="false">SUMIFS($I$3:$I$750,$B$3:$B$750,$L13,$F$3:$F$750,R$4)</f>
        <v>0</v>
      </c>
      <c r="S13" s="537" t="n">
        <f aca="false">SUMIFS($I$3:$I$750,$B$3:$B$750,$L13,$F$3:$F$750,S$4)</f>
        <v>0</v>
      </c>
      <c r="T13" s="537" t="n">
        <f aca="false">SUMIFS($I$3:$I$750,$B$3:$B$750,$L13,$F$3:$F$750,T$4)</f>
        <v>0</v>
      </c>
      <c r="U13" s="537" t="n">
        <f aca="false">SUMIFS($I$3:$I$750,$B$3:$B$750,$L13,$F$3:$F$750,U$4)</f>
        <v>0</v>
      </c>
      <c r="V13" s="537" t="n">
        <f aca="false">SUM(M13:U13)</f>
        <v>0</v>
      </c>
    </row>
    <row r="14" s="190" customFormat="true" ht="18.75" hidden="false" customHeight="false" outlineLevel="0" collapsed="false">
      <c r="A14" s="530"/>
      <c r="B14" s="531"/>
      <c r="C14" s="127"/>
      <c r="D14" s="128"/>
      <c r="E14" s="128"/>
      <c r="F14" s="128"/>
      <c r="G14" s="532"/>
      <c r="H14" s="128"/>
      <c r="I14" s="533"/>
      <c r="L14" s="536" t="n">
        <v>43840</v>
      </c>
      <c r="M14" s="537" t="n">
        <f aca="false">SUMIFS($I$3:$I$750,$B$3:$B$750,$L14,$F$3:$F$750,M$4)</f>
        <v>0</v>
      </c>
      <c r="N14" s="537" t="n">
        <f aca="false">SUMIFS($I$3:$I$750,$B$3:$B$750,$L14,$F$3:$F$750,N$4)</f>
        <v>0</v>
      </c>
      <c r="O14" s="537" t="n">
        <f aca="false">SUMIFS($I$3:$I$750,$B$3:$B$750,$L14,$F$3:$F$750,O$4)</f>
        <v>0</v>
      </c>
      <c r="P14" s="537" t="n">
        <f aca="false">SUMIFS($I$3:$I$750,$B$3:$B$750,$L14,$F$3:$F$750,P$4)</f>
        <v>0</v>
      </c>
      <c r="Q14" s="537" t="n">
        <f aca="false">SUMIFS($I$3:$I$750,$B$3:$B$750,$L14,$F$3:$F$750,Q$4)</f>
        <v>0</v>
      </c>
      <c r="R14" s="537" t="n">
        <f aca="false">SUMIFS($I$3:$I$750,$B$3:$B$750,$L14,$F$3:$F$750,R$4)</f>
        <v>0</v>
      </c>
      <c r="S14" s="537" t="n">
        <f aca="false">SUMIFS($I$3:$I$750,$B$3:$B$750,$L14,$F$3:$F$750,S$4)</f>
        <v>0</v>
      </c>
      <c r="T14" s="537" t="n">
        <f aca="false">SUMIFS($I$3:$I$750,$B$3:$B$750,$L14,$F$3:$F$750,T$4)</f>
        <v>0</v>
      </c>
      <c r="U14" s="537" t="n">
        <f aca="false">SUMIFS($I$3:$I$750,$B$3:$B$750,$L14,$F$3:$F$750,U$4)</f>
        <v>0</v>
      </c>
      <c r="V14" s="537" t="n">
        <f aca="false">SUM(M14:U14)</f>
        <v>0</v>
      </c>
    </row>
    <row r="15" s="190" customFormat="true" ht="18.75" hidden="false" customHeight="false" outlineLevel="0" collapsed="false">
      <c r="A15" s="530"/>
      <c r="B15" s="531"/>
      <c r="C15" s="127"/>
      <c r="D15" s="128"/>
      <c r="E15" s="128"/>
      <c r="F15" s="128"/>
      <c r="G15" s="532"/>
      <c r="H15" s="128"/>
      <c r="I15" s="533"/>
      <c r="L15" s="536" t="n">
        <v>43841</v>
      </c>
      <c r="M15" s="537" t="n">
        <f aca="false">SUMIFS($I$3:$I$750,$B$3:$B$750,$L15,$F$3:$F$750,M$4)</f>
        <v>0</v>
      </c>
      <c r="N15" s="537" t="n">
        <f aca="false">SUMIFS($I$3:$I$750,$B$3:$B$750,$L15,$F$3:$F$750,N$4)</f>
        <v>0</v>
      </c>
      <c r="O15" s="537" t="n">
        <f aca="false">SUMIFS($I$3:$I$750,$B$3:$B$750,$L15,$F$3:$F$750,O$4)</f>
        <v>0</v>
      </c>
      <c r="P15" s="537" t="n">
        <f aca="false">SUMIFS($I$3:$I$750,$B$3:$B$750,$L15,$F$3:$F$750,P$4)</f>
        <v>0</v>
      </c>
      <c r="Q15" s="537" t="n">
        <f aca="false">SUMIFS($I$3:$I$750,$B$3:$B$750,$L15,$F$3:$F$750,Q$4)</f>
        <v>0</v>
      </c>
      <c r="R15" s="537" t="n">
        <f aca="false">SUMIFS($I$3:$I$750,$B$3:$B$750,$L15,$F$3:$F$750,R$4)</f>
        <v>0</v>
      </c>
      <c r="S15" s="537" t="n">
        <f aca="false">SUMIFS($I$3:$I$750,$B$3:$B$750,$L15,$F$3:$F$750,S$4)</f>
        <v>0</v>
      </c>
      <c r="T15" s="537" t="n">
        <f aca="false">SUMIFS($I$3:$I$750,$B$3:$B$750,$L15,$F$3:$F$750,T$4)</f>
        <v>0</v>
      </c>
      <c r="U15" s="537" t="n">
        <f aca="false">SUMIFS($I$3:$I$750,$B$3:$B$750,$L15,$F$3:$F$750,U$4)</f>
        <v>0</v>
      </c>
      <c r="V15" s="537" t="n">
        <f aca="false">SUM(M15:U15)</f>
        <v>0</v>
      </c>
    </row>
    <row r="16" s="190" customFormat="true" ht="18.75" hidden="false" customHeight="false" outlineLevel="0" collapsed="false">
      <c r="A16" s="530"/>
      <c r="B16" s="531"/>
      <c r="C16" s="127"/>
      <c r="D16" s="128"/>
      <c r="E16" s="128"/>
      <c r="F16" s="128"/>
      <c r="G16" s="532"/>
      <c r="H16" s="128"/>
      <c r="I16" s="533"/>
      <c r="L16" s="536" t="n">
        <v>43842</v>
      </c>
      <c r="M16" s="537" t="n">
        <f aca="false">SUMIFS($I$3:$I$750,$B$3:$B$750,$L16,$F$3:$F$750,M$4)</f>
        <v>0</v>
      </c>
      <c r="N16" s="537" t="n">
        <f aca="false">SUMIFS($I$3:$I$750,$B$3:$B$750,$L16,$F$3:$F$750,N$4)</f>
        <v>0</v>
      </c>
      <c r="O16" s="537" t="n">
        <f aca="false">SUMIFS($I$3:$I$750,$B$3:$B$750,$L16,$F$3:$F$750,O$4)</f>
        <v>0</v>
      </c>
      <c r="P16" s="537" t="n">
        <f aca="false">SUMIFS($I$3:$I$750,$B$3:$B$750,$L16,$F$3:$F$750,P$4)</f>
        <v>0</v>
      </c>
      <c r="Q16" s="537" t="n">
        <f aca="false">SUMIFS($I$3:$I$750,$B$3:$B$750,$L16,$F$3:$F$750,Q$4)</f>
        <v>0</v>
      </c>
      <c r="R16" s="537" t="n">
        <f aca="false">SUMIFS($I$3:$I$750,$B$3:$B$750,$L16,$F$3:$F$750,R$4)</f>
        <v>0</v>
      </c>
      <c r="S16" s="537" t="n">
        <f aca="false">SUMIFS($I$3:$I$750,$B$3:$B$750,$L16,$F$3:$F$750,S$4)</f>
        <v>0</v>
      </c>
      <c r="T16" s="537" t="n">
        <f aca="false">SUMIFS($I$3:$I$750,$B$3:$B$750,$L16,$F$3:$F$750,T$4)</f>
        <v>0</v>
      </c>
      <c r="U16" s="537" t="n">
        <f aca="false">SUMIFS($I$3:$I$750,$B$3:$B$750,$L16,$F$3:$F$750,U$4)</f>
        <v>0</v>
      </c>
      <c r="V16" s="537" t="n">
        <f aca="false">SUM(M16:U16)</f>
        <v>0</v>
      </c>
    </row>
    <row r="17" s="190" customFormat="true" ht="18.75" hidden="false" customHeight="false" outlineLevel="0" collapsed="false">
      <c r="A17" s="530"/>
      <c r="B17" s="531"/>
      <c r="C17" s="127"/>
      <c r="D17" s="128"/>
      <c r="E17" s="128"/>
      <c r="F17" s="128"/>
      <c r="G17" s="532"/>
      <c r="H17" s="128"/>
      <c r="I17" s="533"/>
      <c r="L17" s="536" t="n">
        <v>43843</v>
      </c>
      <c r="M17" s="537" t="n">
        <f aca="false">SUMIFS($I$3:$I$750,$B$3:$B$750,$L17,$F$3:$F$750,M$4)</f>
        <v>0</v>
      </c>
      <c r="N17" s="537" t="n">
        <f aca="false">SUMIFS($I$3:$I$750,$B$3:$B$750,$L17,$F$3:$F$750,N$4)</f>
        <v>0</v>
      </c>
      <c r="O17" s="537" t="n">
        <f aca="false">SUMIFS($I$3:$I$750,$B$3:$B$750,$L17,$F$3:$F$750,O$4)</f>
        <v>0</v>
      </c>
      <c r="P17" s="537" t="n">
        <f aca="false">SUMIFS($I$3:$I$750,$B$3:$B$750,$L17,$F$3:$F$750,P$4)</f>
        <v>0</v>
      </c>
      <c r="Q17" s="537" t="n">
        <f aca="false">SUMIFS($I$3:$I$750,$B$3:$B$750,$L17,$F$3:$F$750,Q$4)</f>
        <v>0</v>
      </c>
      <c r="R17" s="537" t="n">
        <f aca="false">SUMIFS($I$3:$I$750,$B$3:$B$750,$L17,$F$3:$F$750,R$4)</f>
        <v>0</v>
      </c>
      <c r="S17" s="537" t="n">
        <f aca="false">SUMIFS($I$3:$I$750,$B$3:$B$750,$L17,$F$3:$F$750,S$4)</f>
        <v>0</v>
      </c>
      <c r="T17" s="537" t="n">
        <f aca="false">SUMIFS($I$3:$I$750,$B$3:$B$750,$L17,$F$3:$F$750,T$4)</f>
        <v>0</v>
      </c>
      <c r="U17" s="537" t="n">
        <f aca="false">SUMIFS($I$3:$I$750,$B$3:$B$750,$L17,$F$3:$F$750,U$4)</f>
        <v>0</v>
      </c>
      <c r="V17" s="537" t="n">
        <f aca="false">SUM(M17:U17)</f>
        <v>0</v>
      </c>
    </row>
    <row r="18" s="190" customFormat="true" ht="18.75" hidden="false" customHeight="false" outlineLevel="0" collapsed="false">
      <c r="A18" s="530"/>
      <c r="B18" s="531"/>
      <c r="C18" s="127"/>
      <c r="D18" s="128"/>
      <c r="E18" s="128"/>
      <c r="F18" s="128"/>
      <c r="G18" s="532"/>
      <c r="H18" s="128"/>
      <c r="I18" s="533"/>
      <c r="L18" s="536" t="n">
        <v>43844</v>
      </c>
      <c r="M18" s="537" t="n">
        <f aca="false">SUMIFS($I$3:$I$750,$B$3:$B$750,$L18,$F$3:$F$750,M$4)</f>
        <v>0</v>
      </c>
      <c r="N18" s="537" t="n">
        <f aca="false">SUMIFS($I$3:$I$750,$B$3:$B$750,$L18,$F$3:$F$750,N$4)</f>
        <v>0</v>
      </c>
      <c r="O18" s="537" t="n">
        <f aca="false">SUMIFS($I$3:$I$750,$B$3:$B$750,$L18,$F$3:$F$750,O$4)</f>
        <v>0</v>
      </c>
      <c r="P18" s="537" t="n">
        <f aca="false">SUMIFS($I$3:$I$750,$B$3:$B$750,$L18,$F$3:$F$750,P$4)</f>
        <v>0</v>
      </c>
      <c r="Q18" s="537" t="n">
        <f aca="false">SUMIFS($I$3:$I$750,$B$3:$B$750,$L18,$F$3:$F$750,Q$4)</f>
        <v>0</v>
      </c>
      <c r="R18" s="537" t="n">
        <f aca="false">SUMIFS($I$3:$I$750,$B$3:$B$750,$L18,$F$3:$F$750,R$4)</f>
        <v>0</v>
      </c>
      <c r="S18" s="537" t="n">
        <f aca="false">SUMIFS($I$3:$I$750,$B$3:$B$750,$L18,$F$3:$F$750,S$4)</f>
        <v>0</v>
      </c>
      <c r="T18" s="537" t="n">
        <f aca="false">SUMIFS($I$3:$I$750,$B$3:$B$750,$L18,$F$3:$F$750,T$4)</f>
        <v>0</v>
      </c>
      <c r="U18" s="537" t="n">
        <f aca="false">SUMIFS($I$3:$I$750,$B$3:$B$750,$L18,$F$3:$F$750,U$4)</f>
        <v>0</v>
      </c>
      <c r="V18" s="537" t="n">
        <f aca="false">SUM(M18:U18)</f>
        <v>0</v>
      </c>
    </row>
    <row r="19" s="190" customFormat="true" ht="18.75" hidden="false" customHeight="false" outlineLevel="0" collapsed="false">
      <c r="A19" s="530"/>
      <c r="B19" s="531"/>
      <c r="C19" s="127"/>
      <c r="D19" s="128"/>
      <c r="E19" s="128"/>
      <c r="F19" s="128"/>
      <c r="G19" s="532"/>
      <c r="H19" s="128"/>
      <c r="I19" s="533"/>
      <c r="L19" s="536" t="n">
        <v>43845</v>
      </c>
      <c r="M19" s="537" t="n">
        <f aca="false">SUMIFS($I$3:$I$750,$B$3:$B$750,$L19,$F$3:$F$750,M$4)</f>
        <v>0</v>
      </c>
      <c r="N19" s="537" t="n">
        <f aca="false">SUMIFS($I$3:$I$750,$B$3:$B$750,$L19,$F$3:$F$750,N$4)</f>
        <v>0</v>
      </c>
      <c r="O19" s="537" t="n">
        <f aca="false">SUMIFS($I$3:$I$750,$B$3:$B$750,$L19,$F$3:$F$750,O$4)</f>
        <v>0</v>
      </c>
      <c r="P19" s="537" t="n">
        <f aca="false">SUMIFS($I$3:$I$750,$B$3:$B$750,$L19,$F$3:$F$750,P$4)</f>
        <v>0</v>
      </c>
      <c r="Q19" s="537" t="n">
        <f aca="false">SUMIFS($I$3:$I$750,$B$3:$B$750,$L19,$F$3:$F$750,Q$4)</f>
        <v>0</v>
      </c>
      <c r="R19" s="537" t="n">
        <f aca="false">SUMIFS($I$3:$I$750,$B$3:$B$750,$L19,$F$3:$F$750,R$4)</f>
        <v>0</v>
      </c>
      <c r="S19" s="537" t="n">
        <f aca="false">SUMIFS($I$3:$I$750,$B$3:$B$750,$L19,$F$3:$F$750,S$4)</f>
        <v>0</v>
      </c>
      <c r="T19" s="537" t="n">
        <f aca="false">SUMIFS($I$3:$I$750,$B$3:$B$750,$L19,$F$3:$F$750,T$4)</f>
        <v>0</v>
      </c>
      <c r="U19" s="537" t="n">
        <f aca="false">SUMIFS($I$3:$I$750,$B$3:$B$750,$L19,$F$3:$F$750,U$4)</f>
        <v>0</v>
      </c>
      <c r="V19" s="537" t="n">
        <f aca="false">SUM(M19:U19)</f>
        <v>0</v>
      </c>
    </row>
    <row r="20" s="190" customFormat="true" ht="18.75" hidden="false" customHeight="false" outlineLevel="0" collapsed="false">
      <c r="A20" s="530"/>
      <c r="B20" s="531"/>
      <c r="C20" s="127"/>
      <c r="D20" s="128"/>
      <c r="E20" s="128"/>
      <c r="F20" s="128"/>
      <c r="G20" s="532"/>
      <c r="H20" s="128"/>
      <c r="I20" s="533"/>
      <c r="L20" s="536" t="n">
        <v>43846</v>
      </c>
      <c r="M20" s="537" t="n">
        <f aca="false">SUMIFS($I$3:$I$750,$B$3:$B$750,$L20,$F$3:$F$750,M$4)</f>
        <v>0</v>
      </c>
      <c r="N20" s="537" t="n">
        <f aca="false">SUMIFS($I$3:$I$750,$B$3:$B$750,$L20,$F$3:$F$750,N$4)</f>
        <v>0</v>
      </c>
      <c r="O20" s="537" t="n">
        <f aca="false">SUMIFS($I$3:$I$750,$B$3:$B$750,$L20,$F$3:$F$750,O$4)</f>
        <v>0</v>
      </c>
      <c r="P20" s="537" t="n">
        <f aca="false">SUMIFS($I$3:$I$750,$B$3:$B$750,$L20,$F$3:$F$750,P$4)</f>
        <v>0</v>
      </c>
      <c r="Q20" s="537" t="n">
        <f aca="false">SUMIFS($I$3:$I$750,$B$3:$B$750,$L20,$F$3:$F$750,Q$4)</f>
        <v>0</v>
      </c>
      <c r="R20" s="537" t="n">
        <f aca="false">SUMIFS($I$3:$I$750,$B$3:$B$750,$L20,$F$3:$F$750,R$4)</f>
        <v>0</v>
      </c>
      <c r="S20" s="537" t="n">
        <f aca="false">SUMIFS($I$3:$I$750,$B$3:$B$750,$L20,$F$3:$F$750,S$4)</f>
        <v>0</v>
      </c>
      <c r="T20" s="537" t="n">
        <f aca="false">SUMIFS($I$3:$I$750,$B$3:$B$750,$L20,$F$3:$F$750,T$4)</f>
        <v>0</v>
      </c>
      <c r="U20" s="537" t="n">
        <f aca="false">SUMIFS($I$3:$I$750,$B$3:$B$750,$L20,$F$3:$F$750,U$4)</f>
        <v>0</v>
      </c>
      <c r="V20" s="537" t="n">
        <f aca="false">SUM(M20:U20)</f>
        <v>0</v>
      </c>
    </row>
    <row r="21" s="190" customFormat="true" ht="18.75" hidden="false" customHeight="false" outlineLevel="0" collapsed="false">
      <c r="A21" s="530"/>
      <c r="B21" s="531"/>
      <c r="C21" s="127"/>
      <c r="D21" s="128"/>
      <c r="E21" s="128"/>
      <c r="F21" s="128"/>
      <c r="G21" s="532"/>
      <c r="H21" s="128"/>
      <c r="I21" s="533"/>
      <c r="L21" s="536" t="n">
        <v>43847</v>
      </c>
      <c r="M21" s="537" t="n">
        <f aca="false">SUMIFS($I$3:$I$750,$B$3:$B$750,$L21,$F$3:$F$750,M$4)</f>
        <v>0</v>
      </c>
      <c r="N21" s="537" t="n">
        <f aca="false">SUMIFS($I$3:$I$750,$B$3:$B$750,$L21,$F$3:$F$750,N$4)</f>
        <v>0</v>
      </c>
      <c r="O21" s="537" t="n">
        <f aca="false">SUMIFS($I$3:$I$750,$B$3:$B$750,$L21,$F$3:$F$750,O$4)</f>
        <v>0</v>
      </c>
      <c r="P21" s="537" t="n">
        <f aca="false">SUMIFS($I$3:$I$750,$B$3:$B$750,$L21,$F$3:$F$750,P$4)</f>
        <v>0</v>
      </c>
      <c r="Q21" s="537" t="n">
        <f aca="false">SUMIFS($I$3:$I$750,$B$3:$B$750,$L21,$F$3:$F$750,Q$4)</f>
        <v>0</v>
      </c>
      <c r="R21" s="537" t="n">
        <f aca="false">SUMIFS($I$3:$I$750,$B$3:$B$750,$L21,$F$3:$F$750,R$4)</f>
        <v>0</v>
      </c>
      <c r="S21" s="537" t="n">
        <f aca="false">SUMIFS($I$3:$I$750,$B$3:$B$750,$L21,$F$3:$F$750,S$4)</f>
        <v>0</v>
      </c>
      <c r="T21" s="537" t="n">
        <f aca="false">SUMIFS($I$3:$I$750,$B$3:$B$750,$L21,$F$3:$F$750,T$4)</f>
        <v>0</v>
      </c>
      <c r="U21" s="537" t="n">
        <f aca="false">SUMIFS($I$3:$I$750,$B$3:$B$750,$L21,$F$3:$F$750,U$4)</f>
        <v>0</v>
      </c>
      <c r="V21" s="537" t="n">
        <f aca="false">SUM(M21:U21)</f>
        <v>0</v>
      </c>
    </row>
    <row r="22" s="190" customFormat="true" ht="18.75" hidden="false" customHeight="false" outlineLevel="0" collapsed="false">
      <c r="A22" s="530"/>
      <c r="B22" s="531"/>
      <c r="C22" s="127"/>
      <c r="D22" s="128"/>
      <c r="E22" s="128"/>
      <c r="F22" s="128"/>
      <c r="G22" s="532"/>
      <c r="H22" s="128"/>
      <c r="I22" s="533"/>
      <c r="L22" s="536" t="n">
        <v>43848</v>
      </c>
      <c r="M22" s="537" t="n">
        <f aca="false">SUMIFS($I$3:$I$750,$B$3:$B$750,$L22,$F$3:$F$750,M$4)</f>
        <v>0</v>
      </c>
      <c r="N22" s="537" t="n">
        <f aca="false">SUMIFS($I$3:$I$750,$B$3:$B$750,$L22,$F$3:$F$750,N$4)</f>
        <v>0</v>
      </c>
      <c r="O22" s="537" t="n">
        <f aca="false">SUMIFS($I$3:$I$750,$B$3:$B$750,$L22,$F$3:$F$750,O$4)</f>
        <v>0</v>
      </c>
      <c r="P22" s="537" t="n">
        <f aca="false">SUMIFS($I$3:$I$750,$B$3:$B$750,$L22,$F$3:$F$750,P$4)</f>
        <v>0</v>
      </c>
      <c r="Q22" s="537" t="n">
        <f aca="false">SUMIFS($I$3:$I$750,$B$3:$B$750,$L22,$F$3:$F$750,Q$4)</f>
        <v>0</v>
      </c>
      <c r="R22" s="537" t="n">
        <f aca="false">SUMIFS($I$3:$I$750,$B$3:$B$750,$L22,$F$3:$F$750,R$4)</f>
        <v>0</v>
      </c>
      <c r="S22" s="537" t="n">
        <f aca="false">SUMIFS($I$3:$I$750,$B$3:$B$750,$L22,$F$3:$F$750,S$4)</f>
        <v>0</v>
      </c>
      <c r="T22" s="537" t="n">
        <f aca="false">SUMIFS($I$3:$I$750,$B$3:$B$750,$L22,$F$3:$F$750,T$4)</f>
        <v>0</v>
      </c>
      <c r="U22" s="537" t="n">
        <f aca="false">SUMIFS($I$3:$I$750,$B$3:$B$750,$L22,$F$3:$F$750,U$4)</f>
        <v>0</v>
      </c>
      <c r="V22" s="537" t="n">
        <f aca="false">SUM(M22:U22)</f>
        <v>0</v>
      </c>
    </row>
    <row r="23" s="190" customFormat="true" ht="18.75" hidden="false" customHeight="false" outlineLevel="0" collapsed="false">
      <c r="A23" s="530"/>
      <c r="B23" s="531"/>
      <c r="C23" s="127"/>
      <c r="D23" s="128"/>
      <c r="E23" s="128"/>
      <c r="F23" s="128"/>
      <c r="G23" s="532"/>
      <c r="H23" s="128"/>
      <c r="I23" s="533"/>
      <c r="L23" s="536" t="n">
        <v>43849</v>
      </c>
      <c r="M23" s="537" t="n">
        <f aca="false">SUMIFS($I$3:$I$750,$B$3:$B$750,$L23,$F$3:$F$750,M$4)</f>
        <v>0</v>
      </c>
      <c r="N23" s="537" t="n">
        <f aca="false">SUMIFS($I$3:$I$750,$B$3:$B$750,$L23,$F$3:$F$750,N$4)</f>
        <v>0</v>
      </c>
      <c r="O23" s="537" t="n">
        <f aca="false">SUMIFS($I$3:$I$750,$B$3:$B$750,$L23,$F$3:$F$750,O$4)</f>
        <v>0</v>
      </c>
      <c r="P23" s="537" t="n">
        <f aca="false">SUMIFS($I$3:$I$750,$B$3:$B$750,$L23,$F$3:$F$750,P$4)</f>
        <v>0</v>
      </c>
      <c r="Q23" s="537" t="n">
        <f aca="false">SUMIFS($I$3:$I$750,$B$3:$B$750,$L23,$F$3:$F$750,Q$4)</f>
        <v>0</v>
      </c>
      <c r="R23" s="537" t="n">
        <f aca="false">SUMIFS($I$3:$I$750,$B$3:$B$750,$L23,$F$3:$F$750,R$4)</f>
        <v>0</v>
      </c>
      <c r="S23" s="537" t="n">
        <f aca="false">SUMIFS($I$3:$I$750,$B$3:$B$750,$L23,$F$3:$F$750,S$4)</f>
        <v>0</v>
      </c>
      <c r="T23" s="537" t="n">
        <f aca="false">SUMIFS($I$3:$I$750,$B$3:$B$750,$L23,$F$3:$F$750,T$4)</f>
        <v>0</v>
      </c>
      <c r="U23" s="537" t="n">
        <f aca="false">SUMIFS($I$3:$I$750,$B$3:$B$750,$L23,$F$3:$F$750,U$4)</f>
        <v>0</v>
      </c>
      <c r="V23" s="537" t="n">
        <f aca="false">SUM(M23:U23)</f>
        <v>0</v>
      </c>
    </row>
    <row r="24" s="190" customFormat="true" ht="18.75" hidden="false" customHeight="false" outlineLevel="0" collapsed="false">
      <c r="A24" s="530"/>
      <c r="B24" s="531"/>
      <c r="C24" s="127"/>
      <c r="D24" s="128"/>
      <c r="E24" s="128"/>
      <c r="F24" s="128"/>
      <c r="G24" s="532"/>
      <c r="H24" s="128"/>
      <c r="I24" s="533"/>
      <c r="L24" s="536" t="n">
        <v>43850</v>
      </c>
      <c r="M24" s="537" t="n">
        <f aca="false">SUMIFS($I$3:$I$750,$B$3:$B$750,$L24,$F$3:$F$750,M$4)</f>
        <v>0</v>
      </c>
      <c r="N24" s="537" t="n">
        <f aca="false">SUMIFS($I$3:$I$750,$B$3:$B$750,$L24,$F$3:$F$750,N$4)</f>
        <v>0</v>
      </c>
      <c r="O24" s="537" t="n">
        <f aca="false">SUMIFS($I$3:$I$750,$B$3:$B$750,$L24,$F$3:$F$750,O$4)</f>
        <v>0</v>
      </c>
      <c r="P24" s="537" t="n">
        <f aca="false">SUMIFS($I$3:$I$750,$B$3:$B$750,$L24,$F$3:$F$750,P$4)</f>
        <v>0</v>
      </c>
      <c r="Q24" s="537" t="n">
        <f aca="false">SUMIFS($I$3:$I$750,$B$3:$B$750,$L24,$F$3:$F$750,Q$4)</f>
        <v>0</v>
      </c>
      <c r="R24" s="537" t="n">
        <f aca="false">SUMIFS($I$3:$I$750,$B$3:$B$750,$L24,$F$3:$F$750,R$4)</f>
        <v>0</v>
      </c>
      <c r="S24" s="537" t="n">
        <f aca="false">SUMIFS($I$3:$I$750,$B$3:$B$750,$L24,$F$3:$F$750,S$4)</f>
        <v>0</v>
      </c>
      <c r="T24" s="537" t="n">
        <f aca="false">SUMIFS($I$3:$I$750,$B$3:$B$750,$L24,$F$3:$F$750,T$4)</f>
        <v>0</v>
      </c>
      <c r="U24" s="537" t="n">
        <f aca="false">SUMIFS($I$3:$I$750,$B$3:$B$750,$L24,$F$3:$F$750,U$4)</f>
        <v>0</v>
      </c>
      <c r="V24" s="537" t="n">
        <f aca="false">SUM(M24:U24)</f>
        <v>0</v>
      </c>
    </row>
    <row r="25" s="190" customFormat="true" ht="18.75" hidden="false" customHeight="false" outlineLevel="0" collapsed="false">
      <c r="A25" s="530"/>
      <c r="B25" s="531"/>
      <c r="C25" s="127"/>
      <c r="D25" s="128"/>
      <c r="E25" s="128"/>
      <c r="F25" s="128"/>
      <c r="G25" s="532"/>
      <c r="H25" s="128"/>
      <c r="I25" s="533"/>
      <c r="L25" s="536" t="n">
        <v>43851</v>
      </c>
      <c r="M25" s="537" t="n">
        <f aca="false">SUMIFS($I$3:$I$750,$B$3:$B$750,$L25,$F$3:$F$750,M$4)</f>
        <v>0</v>
      </c>
      <c r="N25" s="537" t="n">
        <f aca="false">SUMIFS($I$3:$I$750,$B$3:$B$750,$L25,$F$3:$F$750,N$4)</f>
        <v>0</v>
      </c>
      <c r="O25" s="537" t="n">
        <f aca="false">SUMIFS($I$3:$I$750,$B$3:$B$750,$L25,$F$3:$F$750,O$4)</f>
        <v>0</v>
      </c>
      <c r="P25" s="537" t="n">
        <f aca="false">SUMIFS($I$3:$I$750,$B$3:$B$750,$L25,$F$3:$F$750,P$4)</f>
        <v>0</v>
      </c>
      <c r="Q25" s="537" t="n">
        <f aca="false">SUMIFS($I$3:$I$750,$B$3:$B$750,$L25,$F$3:$F$750,Q$4)</f>
        <v>0</v>
      </c>
      <c r="R25" s="537" t="n">
        <f aca="false">SUMIFS($I$3:$I$750,$B$3:$B$750,$L25,$F$3:$F$750,R$4)</f>
        <v>0</v>
      </c>
      <c r="S25" s="537" t="n">
        <f aca="false">SUMIFS($I$3:$I$750,$B$3:$B$750,$L25,$F$3:$F$750,S$4)</f>
        <v>0</v>
      </c>
      <c r="T25" s="537" t="n">
        <f aca="false">SUMIFS($I$3:$I$750,$B$3:$B$750,$L25,$F$3:$F$750,T$4)</f>
        <v>0</v>
      </c>
      <c r="U25" s="537" t="n">
        <f aca="false">SUMIFS($I$3:$I$750,$B$3:$B$750,$L25,$F$3:$F$750,U$4)</f>
        <v>0</v>
      </c>
      <c r="V25" s="537" t="n">
        <f aca="false">SUM(M25:U25)</f>
        <v>0</v>
      </c>
    </row>
    <row r="26" s="190" customFormat="true" ht="18.75" hidden="false" customHeight="false" outlineLevel="0" collapsed="false">
      <c r="A26" s="530"/>
      <c r="B26" s="531"/>
      <c r="C26" s="127"/>
      <c r="D26" s="128"/>
      <c r="E26" s="128"/>
      <c r="F26" s="128"/>
      <c r="G26" s="532"/>
      <c r="H26" s="128"/>
      <c r="I26" s="533"/>
      <c r="L26" s="536" t="n">
        <v>43852</v>
      </c>
      <c r="M26" s="537" t="n">
        <f aca="false">SUMIFS($I$3:$I$750,$B$3:$B$750,$L26,$F$3:$F$750,M$4)</f>
        <v>0</v>
      </c>
      <c r="N26" s="537" t="n">
        <f aca="false">SUMIFS($I$3:$I$750,$B$3:$B$750,$L26,$F$3:$F$750,N$4)</f>
        <v>0</v>
      </c>
      <c r="O26" s="537" t="n">
        <f aca="false">SUMIFS($I$3:$I$750,$B$3:$B$750,$L26,$F$3:$F$750,O$4)</f>
        <v>0</v>
      </c>
      <c r="P26" s="537" t="n">
        <f aca="false">SUMIFS($I$3:$I$750,$B$3:$B$750,$L26,$F$3:$F$750,P$4)</f>
        <v>0</v>
      </c>
      <c r="Q26" s="537" t="n">
        <f aca="false">SUMIFS($I$3:$I$750,$B$3:$B$750,$L26,$F$3:$F$750,Q$4)</f>
        <v>0</v>
      </c>
      <c r="R26" s="537" t="n">
        <f aca="false">SUMIFS($I$3:$I$750,$B$3:$B$750,$L26,$F$3:$F$750,R$4)</f>
        <v>0</v>
      </c>
      <c r="S26" s="537" t="n">
        <f aca="false">SUMIFS($I$3:$I$750,$B$3:$B$750,$L26,$F$3:$F$750,S$4)</f>
        <v>0</v>
      </c>
      <c r="T26" s="537" t="n">
        <f aca="false">SUMIFS($I$3:$I$750,$B$3:$B$750,$L26,$F$3:$F$750,T$4)</f>
        <v>0</v>
      </c>
      <c r="U26" s="537" t="n">
        <f aca="false">SUMIFS($I$3:$I$750,$B$3:$B$750,$L26,$F$3:$F$750,U$4)</f>
        <v>0</v>
      </c>
      <c r="V26" s="537" t="n">
        <f aca="false">SUM(M26:U26)</f>
        <v>0</v>
      </c>
    </row>
    <row r="27" s="190" customFormat="true" ht="18.75" hidden="false" customHeight="false" outlineLevel="0" collapsed="false">
      <c r="A27" s="530"/>
      <c r="B27" s="531"/>
      <c r="C27" s="127"/>
      <c r="D27" s="128"/>
      <c r="E27" s="128"/>
      <c r="F27" s="128"/>
      <c r="G27" s="532"/>
      <c r="H27" s="128"/>
      <c r="I27" s="533"/>
      <c r="L27" s="536" t="n">
        <v>43853</v>
      </c>
      <c r="M27" s="537" t="n">
        <f aca="false">SUMIFS($I$3:$I$750,$B$3:$B$750,$L27,$F$3:$F$750,M$4)</f>
        <v>0</v>
      </c>
      <c r="N27" s="537" t="n">
        <f aca="false">SUMIFS($I$3:$I$750,$B$3:$B$750,$L27,$F$3:$F$750,N$4)</f>
        <v>0</v>
      </c>
      <c r="O27" s="537" t="n">
        <f aca="false">SUMIFS($I$3:$I$750,$B$3:$B$750,$L27,$F$3:$F$750,O$4)</f>
        <v>0</v>
      </c>
      <c r="P27" s="537" t="n">
        <f aca="false">SUMIFS($I$3:$I$750,$B$3:$B$750,$L27,$F$3:$F$750,P$4)</f>
        <v>0</v>
      </c>
      <c r="Q27" s="537" t="n">
        <f aca="false">SUMIFS($I$3:$I$750,$B$3:$B$750,$L27,$F$3:$F$750,Q$4)</f>
        <v>0</v>
      </c>
      <c r="R27" s="537" t="n">
        <f aca="false">SUMIFS($I$3:$I$750,$B$3:$B$750,$L27,$F$3:$F$750,R$4)</f>
        <v>0</v>
      </c>
      <c r="S27" s="537" t="n">
        <f aca="false">SUMIFS($I$3:$I$750,$B$3:$B$750,$L27,$F$3:$F$750,S$4)</f>
        <v>0</v>
      </c>
      <c r="T27" s="537" t="n">
        <f aca="false">SUMIFS($I$3:$I$750,$B$3:$B$750,$L27,$F$3:$F$750,T$4)</f>
        <v>0</v>
      </c>
      <c r="U27" s="537" t="n">
        <f aca="false">SUMIFS($I$3:$I$750,$B$3:$B$750,$L27,$F$3:$F$750,U$4)</f>
        <v>0</v>
      </c>
      <c r="V27" s="537" t="n">
        <f aca="false">SUM(M27:U27)</f>
        <v>0</v>
      </c>
    </row>
    <row r="28" s="190" customFormat="true" ht="18.75" hidden="false" customHeight="false" outlineLevel="0" collapsed="false">
      <c r="A28" s="530"/>
      <c r="B28" s="531"/>
      <c r="C28" s="127"/>
      <c r="D28" s="128"/>
      <c r="E28" s="128"/>
      <c r="F28" s="128"/>
      <c r="G28" s="532"/>
      <c r="H28" s="128"/>
      <c r="I28" s="533"/>
      <c r="L28" s="536" t="n">
        <v>43854</v>
      </c>
      <c r="M28" s="537" t="n">
        <f aca="false">SUMIFS($I$3:$I$750,$B$3:$B$750,$L28,$F$3:$F$750,M$4)</f>
        <v>0</v>
      </c>
      <c r="N28" s="537" t="n">
        <f aca="false">SUMIFS($I$3:$I$750,$B$3:$B$750,$L28,$F$3:$F$750,N$4)</f>
        <v>0</v>
      </c>
      <c r="O28" s="537" t="n">
        <f aca="false">SUMIFS($I$3:$I$750,$B$3:$B$750,$L28,$F$3:$F$750,O$4)</f>
        <v>0</v>
      </c>
      <c r="P28" s="537" t="n">
        <f aca="false">SUMIFS($I$3:$I$750,$B$3:$B$750,$L28,$F$3:$F$750,P$4)</f>
        <v>0</v>
      </c>
      <c r="Q28" s="537" t="n">
        <f aca="false">SUMIFS($I$3:$I$750,$B$3:$B$750,$L28,$F$3:$F$750,Q$4)</f>
        <v>0</v>
      </c>
      <c r="R28" s="537" t="n">
        <f aca="false">SUMIFS($I$3:$I$750,$B$3:$B$750,$L28,$F$3:$F$750,R$4)</f>
        <v>0</v>
      </c>
      <c r="S28" s="537" t="n">
        <f aca="false">SUMIFS($I$3:$I$750,$B$3:$B$750,$L28,$F$3:$F$750,S$4)</f>
        <v>0</v>
      </c>
      <c r="T28" s="537" t="n">
        <f aca="false">SUMIFS($I$3:$I$750,$B$3:$B$750,$L28,$F$3:$F$750,T$4)</f>
        <v>0</v>
      </c>
      <c r="U28" s="537" t="n">
        <f aca="false">SUMIFS($I$3:$I$750,$B$3:$B$750,$L28,$F$3:$F$750,U$4)</f>
        <v>0</v>
      </c>
      <c r="V28" s="537" t="n">
        <f aca="false">SUM(M28:U28)</f>
        <v>0</v>
      </c>
    </row>
    <row r="29" s="190" customFormat="true" ht="18.75" hidden="false" customHeight="false" outlineLevel="0" collapsed="false">
      <c r="A29" s="530"/>
      <c r="B29" s="531"/>
      <c r="C29" s="127"/>
      <c r="D29" s="128"/>
      <c r="E29" s="128"/>
      <c r="F29" s="128"/>
      <c r="G29" s="532"/>
      <c r="H29" s="128"/>
      <c r="I29" s="533"/>
      <c r="L29" s="536" t="n">
        <v>43855</v>
      </c>
      <c r="M29" s="537" t="n">
        <f aca="false">SUMIFS($I$3:$I$750,$B$3:$B$750,$L29,$F$3:$F$750,M$4)</f>
        <v>0</v>
      </c>
      <c r="N29" s="537" t="n">
        <f aca="false">SUMIFS($I$3:$I$750,$B$3:$B$750,$L29,$F$3:$F$750,N$4)</f>
        <v>0</v>
      </c>
      <c r="O29" s="537" t="n">
        <f aca="false">SUMIFS($I$3:$I$750,$B$3:$B$750,$L29,$F$3:$F$750,O$4)</f>
        <v>0</v>
      </c>
      <c r="P29" s="537" t="n">
        <f aca="false">SUMIFS($I$3:$I$750,$B$3:$B$750,$L29,$F$3:$F$750,P$4)</f>
        <v>0</v>
      </c>
      <c r="Q29" s="537" t="n">
        <f aca="false">SUMIFS($I$3:$I$750,$B$3:$B$750,$L29,$F$3:$F$750,Q$4)</f>
        <v>0</v>
      </c>
      <c r="R29" s="537" t="n">
        <f aca="false">SUMIFS($I$3:$I$750,$B$3:$B$750,$L29,$F$3:$F$750,R$4)</f>
        <v>0</v>
      </c>
      <c r="S29" s="537" t="n">
        <f aca="false">SUMIFS($I$3:$I$750,$B$3:$B$750,$L29,$F$3:$F$750,S$4)</f>
        <v>0</v>
      </c>
      <c r="T29" s="537" t="n">
        <f aca="false">SUMIFS($I$3:$I$750,$B$3:$B$750,$L29,$F$3:$F$750,T$4)</f>
        <v>0</v>
      </c>
      <c r="U29" s="537" t="n">
        <f aca="false">SUMIFS($I$3:$I$750,$B$3:$B$750,$L29,$F$3:$F$750,U$4)</f>
        <v>0</v>
      </c>
      <c r="V29" s="537" t="n">
        <f aca="false">SUM(M29:U29)</f>
        <v>0</v>
      </c>
    </row>
    <row r="30" s="190" customFormat="true" ht="18.75" hidden="false" customHeight="false" outlineLevel="0" collapsed="false">
      <c r="A30" s="530"/>
      <c r="B30" s="531"/>
      <c r="C30" s="127"/>
      <c r="D30" s="128"/>
      <c r="E30" s="128"/>
      <c r="F30" s="128"/>
      <c r="G30" s="532"/>
      <c r="H30" s="128"/>
      <c r="I30" s="533"/>
      <c r="L30" s="536" t="n">
        <v>43856</v>
      </c>
      <c r="M30" s="537" t="n">
        <f aca="false">SUMIFS($I$3:$I$750,$B$3:$B$750,$L30,$F$3:$F$750,M$4)</f>
        <v>0</v>
      </c>
      <c r="N30" s="537" t="n">
        <f aca="false">SUMIFS($I$3:$I$750,$B$3:$B$750,$L30,$F$3:$F$750,N$4)</f>
        <v>0</v>
      </c>
      <c r="O30" s="537" t="n">
        <f aca="false">SUMIFS($I$3:$I$750,$B$3:$B$750,$L30,$F$3:$F$750,O$4)</f>
        <v>0</v>
      </c>
      <c r="P30" s="537" t="n">
        <f aca="false">SUMIFS($I$3:$I$750,$B$3:$B$750,$L30,$F$3:$F$750,P$4)</f>
        <v>0</v>
      </c>
      <c r="Q30" s="537" t="n">
        <f aca="false">SUMIFS($I$3:$I$750,$B$3:$B$750,$L30,$F$3:$F$750,Q$4)</f>
        <v>0</v>
      </c>
      <c r="R30" s="537" t="n">
        <f aca="false">SUMIFS($I$3:$I$750,$B$3:$B$750,$L30,$F$3:$F$750,R$4)</f>
        <v>0</v>
      </c>
      <c r="S30" s="537" t="n">
        <f aca="false">SUMIFS($I$3:$I$750,$B$3:$B$750,$L30,$F$3:$F$750,S$4)</f>
        <v>0</v>
      </c>
      <c r="T30" s="537" t="n">
        <f aca="false">SUMIFS($I$3:$I$750,$B$3:$B$750,$L30,$F$3:$F$750,T$4)</f>
        <v>0</v>
      </c>
      <c r="U30" s="537" t="n">
        <f aca="false">SUMIFS($I$3:$I$750,$B$3:$B$750,$L30,$F$3:$F$750,U$4)</f>
        <v>0</v>
      </c>
      <c r="V30" s="537" t="n">
        <f aca="false">SUM(M30:U30)</f>
        <v>0</v>
      </c>
    </row>
    <row r="31" s="190" customFormat="true" ht="18.75" hidden="false" customHeight="false" outlineLevel="0" collapsed="false">
      <c r="A31" s="530"/>
      <c r="B31" s="531"/>
      <c r="C31" s="127"/>
      <c r="D31" s="128"/>
      <c r="E31" s="128"/>
      <c r="F31" s="128"/>
      <c r="G31" s="532"/>
      <c r="H31" s="128"/>
      <c r="I31" s="533"/>
      <c r="L31" s="536" t="n">
        <v>43857</v>
      </c>
      <c r="M31" s="537" t="n">
        <f aca="false">SUMIFS($I$3:$I$750,$B$3:$B$750,$L31,$F$3:$F$750,M$4)</f>
        <v>0</v>
      </c>
      <c r="N31" s="537" t="n">
        <f aca="false">SUMIFS($I$3:$I$750,$B$3:$B$750,$L31,$F$3:$F$750,N$4)</f>
        <v>0</v>
      </c>
      <c r="O31" s="537" t="n">
        <f aca="false">SUMIFS($I$3:$I$750,$B$3:$B$750,$L31,$F$3:$F$750,O$4)</f>
        <v>0</v>
      </c>
      <c r="P31" s="537" t="n">
        <f aca="false">SUMIFS($I$3:$I$750,$B$3:$B$750,$L31,$F$3:$F$750,P$4)</f>
        <v>0</v>
      </c>
      <c r="Q31" s="537" t="n">
        <f aca="false">SUMIFS($I$3:$I$750,$B$3:$B$750,$L31,$F$3:$F$750,Q$4)</f>
        <v>0</v>
      </c>
      <c r="R31" s="537" t="n">
        <f aca="false">SUMIFS($I$3:$I$750,$B$3:$B$750,$L31,$F$3:$F$750,R$4)</f>
        <v>0</v>
      </c>
      <c r="S31" s="537" t="n">
        <f aca="false">SUMIFS($I$3:$I$750,$B$3:$B$750,$L31,$F$3:$F$750,S$4)</f>
        <v>0</v>
      </c>
      <c r="T31" s="537" t="n">
        <f aca="false">SUMIFS($I$3:$I$750,$B$3:$B$750,$L31,$F$3:$F$750,T$4)</f>
        <v>0</v>
      </c>
      <c r="U31" s="537" t="n">
        <f aca="false">SUMIFS($I$3:$I$750,$B$3:$B$750,$L31,$F$3:$F$750,U$4)</f>
        <v>0</v>
      </c>
      <c r="V31" s="537" t="n">
        <f aca="false">SUM(M31:U31)</f>
        <v>0</v>
      </c>
    </row>
    <row r="32" s="190" customFormat="true" ht="18.75" hidden="false" customHeight="false" outlineLevel="0" collapsed="false">
      <c r="A32" s="530"/>
      <c r="B32" s="531"/>
      <c r="C32" s="127"/>
      <c r="D32" s="128"/>
      <c r="E32" s="128"/>
      <c r="F32" s="128"/>
      <c r="G32" s="532"/>
      <c r="H32" s="128"/>
      <c r="I32" s="533"/>
      <c r="L32" s="536" t="n">
        <v>43858</v>
      </c>
      <c r="M32" s="537" t="n">
        <f aca="false">SUMIFS($I$3:$I$750,$B$3:$B$750,$L32,$F$3:$F$750,M$4)</f>
        <v>0</v>
      </c>
      <c r="N32" s="537" t="n">
        <f aca="false">SUMIFS($I$3:$I$750,$B$3:$B$750,$L32,$F$3:$F$750,N$4)</f>
        <v>0</v>
      </c>
      <c r="O32" s="537" t="n">
        <f aca="false">SUMIFS($I$3:$I$750,$B$3:$B$750,$L32,$F$3:$F$750,O$4)</f>
        <v>0</v>
      </c>
      <c r="P32" s="537" t="n">
        <f aca="false">SUMIFS($I$3:$I$750,$B$3:$B$750,$L32,$F$3:$F$750,P$4)</f>
        <v>0</v>
      </c>
      <c r="Q32" s="537" t="n">
        <f aca="false">SUMIFS($I$3:$I$750,$B$3:$B$750,$L32,$F$3:$F$750,Q$4)</f>
        <v>0</v>
      </c>
      <c r="R32" s="537" t="n">
        <f aca="false">SUMIFS($I$3:$I$750,$B$3:$B$750,$L32,$F$3:$F$750,R$4)</f>
        <v>0</v>
      </c>
      <c r="S32" s="537" t="n">
        <f aca="false">SUMIFS($I$3:$I$750,$B$3:$B$750,$L32,$F$3:$F$750,S$4)</f>
        <v>0</v>
      </c>
      <c r="T32" s="537" t="n">
        <f aca="false">SUMIFS($I$3:$I$750,$B$3:$B$750,$L32,$F$3:$F$750,T$4)</f>
        <v>0</v>
      </c>
      <c r="U32" s="537" t="n">
        <f aca="false">SUMIFS($I$3:$I$750,$B$3:$B$750,$L32,$F$3:$F$750,U$4)</f>
        <v>0</v>
      </c>
      <c r="V32" s="537" t="n">
        <f aca="false">SUM(M32:U32)</f>
        <v>0</v>
      </c>
    </row>
    <row r="33" s="190" customFormat="true" ht="18.75" hidden="false" customHeight="false" outlineLevel="0" collapsed="false">
      <c r="A33" s="530"/>
      <c r="B33" s="531"/>
      <c r="C33" s="127"/>
      <c r="D33" s="128"/>
      <c r="E33" s="128"/>
      <c r="F33" s="128"/>
      <c r="G33" s="532"/>
      <c r="H33" s="128"/>
      <c r="I33" s="533"/>
      <c r="L33" s="536" t="n">
        <v>43859</v>
      </c>
      <c r="M33" s="537" t="n">
        <f aca="false">SUMIFS($I$3:$I$750,$B$3:$B$750,$L33,$F$3:$F$750,M$4)</f>
        <v>0</v>
      </c>
      <c r="N33" s="537" t="n">
        <f aca="false">SUMIFS($I$3:$I$750,$B$3:$B$750,$L33,$F$3:$F$750,N$4)</f>
        <v>0</v>
      </c>
      <c r="O33" s="537" t="n">
        <f aca="false">SUMIFS($I$3:$I$750,$B$3:$B$750,$L33,$F$3:$F$750,O$4)</f>
        <v>0</v>
      </c>
      <c r="P33" s="537" t="n">
        <f aca="false">SUMIFS($I$3:$I$750,$B$3:$B$750,$L33,$F$3:$F$750,P$4)</f>
        <v>0</v>
      </c>
      <c r="Q33" s="537" t="n">
        <f aca="false">SUMIFS($I$3:$I$750,$B$3:$B$750,$L33,$F$3:$F$750,Q$4)</f>
        <v>0</v>
      </c>
      <c r="R33" s="537" t="n">
        <f aca="false">SUMIFS($I$3:$I$750,$B$3:$B$750,$L33,$F$3:$F$750,R$4)</f>
        <v>0</v>
      </c>
      <c r="S33" s="537" t="n">
        <f aca="false">SUMIFS($I$3:$I$750,$B$3:$B$750,$L33,$F$3:$F$750,S$4)</f>
        <v>0</v>
      </c>
      <c r="T33" s="537" t="n">
        <f aca="false">SUMIFS($I$3:$I$750,$B$3:$B$750,$L33,$F$3:$F$750,T$4)</f>
        <v>0</v>
      </c>
      <c r="U33" s="537" t="n">
        <f aca="false">SUMIFS($I$3:$I$750,$B$3:$B$750,$L33,$F$3:$F$750,U$4)</f>
        <v>0</v>
      </c>
      <c r="V33" s="537" t="n">
        <f aca="false">SUM(M33:U33)</f>
        <v>0</v>
      </c>
    </row>
    <row r="34" s="190" customFormat="true" ht="18.75" hidden="false" customHeight="false" outlineLevel="0" collapsed="false">
      <c r="A34" s="530"/>
      <c r="B34" s="531"/>
      <c r="C34" s="127"/>
      <c r="D34" s="128"/>
      <c r="E34" s="128"/>
      <c r="F34" s="128"/>
      <c r="G34" s="532"/>
      <c r="H34" s="128"/>
      <c r="I34" s="533"/>
      <c r="L34" s="536" t="n">
        <v>43860</v>
      </c>
      <c r="M34" s="537" t="n">
        <f aca="false">SUMIFS($I$3:$I$750,$B$3:$B$750,$L34,$F$3:$F$750,M$4)</f>
        <v>0</v>
      </c>
      <c r="N34" s="537" t="n">
        <f aca="false">SUMIFS($I$3:$I$750,$B$3:$B$750,$L34,$F$3:$F$750,N$4)</f>
        <v>0</v>
      </c>
      <c r="O34" s="537" t="n">
        <f aca="false">SUMIFS($I$3:$I$750,$B$3:$B$750,$L34,$F$3:$F$750,O$4)</f>
        <v>0</v>
      </c>
      <c r="P34" s="537" t="n">
        <f aca="false">SUMIFS($I$3:$I$750,$B$3:$B$750,$L34,$F$3:$F$750,P$4)</f>
        <v>0</v>
      </c>
      <c r="Q34" s="537" t="n">
        <f aca="false">SUMIFS($I$3:$I$750,$B$3:$B$750,$L34,$F$3:$F$750,Q$4)</f>
        <v>0</v>
      </c>
      <c r="R34" s="537" t="n">
        <f aca="false">SUMIFS($I$3:$I$750,$B$3:$B$750,$L34,$F$3:$F$750,R$4)</f>
        <v>0</v>
      </c>
      <c r="S34" s="537" t="n">
        <f aca="false">SUMIFS($I$3:$I$750,$B$3:$B$750,$L34,$F$3:$F$750,S$4)</f>
        <v>0</v>
      </c>
      <c r="T34" s="537" t="n">
        <f aca="false">SUMIFS($I$3:$I$750,$B$3:$B$750,$L34,$F$3:$F$750,T$4)</f>
        <v>0</v>
      </c>
      <c r="U34" s="537" t="n">
        <f aca="false">SUMIFS($I$3:$I$750,$B$3:$B$750,$L34,$F$3:$F$750,U$4)</f>
        <v>0</v>
      </c>
      <c r="V34" s="537" t="n">
        <f aca="false">SUM(M34:U34)</f>
        <v>0</v>
      </c>
    </row>
    <row r="35" s="190" customFormat="true" ht="18.75" hidden="false" customHeight="false" outlineLevel="0" collapsed="false">
      <c r="A35" s="530"/>
      <c r="B35" s="531"/>
      <c r="C35" s="127"/>
      <c r="D35" s="128"/>
      <c r="E35" s="128"/>
      <c r="F35" s="128"/>
      <c r="G35" s="532"/>
      <c r="H35" s="128"/>
      <c r="I35" s="533"/>
      <c r="L35" s="536" t="n">
        <v>43861</v>
      </c>
      <c r="M35" s="537" t="n">
        <f aca="false">SUMIFS($I$3:$I$750,$B$3:$B$750,$L35,$F$3:$F$750,M$4)</f>
        <v>0</v>
      </c>
      <c r="N35" s="537" t="n">
        <f aca="false">SUMIFS($I$3:$I$750,$B$3:$B$750,$L35,$F$3:$F$750,N$4)</f>
        <v>0</v>
      </c>
      <c r="O35" s="537" t="n">
        <f aca="false">SUMIFS($I$3:$I$750,$B$3:$B$750,$L35,$F$3:$F$750,O$4)</f>
        <v>0</v>
      </c>
      <c r="P35" s="537" t="n">
        <f aca="false">SUMIFS($I$3:$I$750,$B$3:$B$750,$L35,$F$3:$F$750,P$4)</f>
        <v>0</v>
      </c>
      <c r="Q35" s="537" t="n">
        <f aca="false">SUMIFS($I$3:$I$750,$B$3:$B$750,$L35,$F$3:$F$750,Q$4)</f>
        <v>0</v>
      </c>
      <c r="R35" s="537" t="n">
        <f aca="false">SUMIFS($I$3:$I$750,$B$3:$B$750,$L35,$F$3:$F$750,R$4)</f>
        <v>0</v>
      </c>
      <c r="S35" s="537" t="n">
        <f aca="false">SUMIFS($I$3:$I$750,$B$3:$B$750,$L35,$F$3:$F$750,S$4)</f>
        <v>0</v>
      </c>
      <c r="T35" s="537" t="n">
        <f aca="false">SUMIFS($I$3:$I$750,$B$3:$B$750,$L35,$F$3:$F$750,T$4)</f>
        <v>0</v>
      </c>
      <c r="U35" s="537" t="n">
        <f aca="false">SUMIFS($I$3:$I$750,$B$3:$B$750,$L35,$F$3:$F$750,U$4)</f>
        <v>0</v>
      </c>
      <c r="V35" s="537" t="n">
        <f aca="false">SUM(M35:U35)</f>
        <v>0</v>
      </c>
    </row>
    <row r="36" s="190" customFormat="true" ht="18.75" hidden="false" customHeight="false" outlineLevel="0" collapsed="false">
      <c r="A36" s="530"/>
      <c r="B36" s="531"/>
      <c r="C36" s="127"/>
      <c r="D36" s="128"/>
      <c r="E36" s="128"/>
      <c r="F36" s="128"/>
      <c r="G36" s="532"/>
      <c r="H36" s="128"/>
      <c r="I36" s="533"/>
      <c r="L36" s="536" t="n">
        <v>43862</v>
      </c>
      <c r="M36" s="537" t="n">
        <f aca="false">SUMIFS($I$4:$I$968,$A$4:$A$968,$L36,$E$4:$E$968,M$3)*1000</f>
        <v>0</v>
      </c>
      <c r="N36" s="537" t="n">
        <f aca="false">SUMIFS($I$3:$I$750,$B$3:$B$750,$L36,$F$3:$F$750,N$4)*1000</f>
        <v>0</v>
      </c>
      <c r="O36" s="537" t="n">
        <f aca="false">SUMIFS($I$3:$I$750,$B$3:$B$750,$L36,$F$3:$F$750,O$4)*1000</f>
        <v>0</v>
      </c>
      <c r="P36" s="537" t="n">
        <f aca="false">SUMIFS($I$3:$I$750,$B$3:$B$750,$L36,$F$3:$F$750,P$4)*1000</f>
        <v>0</v>
      </c>
      <c r="Q36" s="537" t="n">
        <f aca="false">SUMIFS($I$3:$I$750,$B$3:$B$750,$L36,$F$3:$F$750,Q$4)*1000</f>
        <v>0</v>
      </c>
      <c r="R36" s="537" t="n">
        <f aca="false">SUMIFS($I$3:$I$750,$B$3:$B$750,$L36,$F$3:$F$750,R$4)*1000</f>
        <v>0</v>
      </c>
      <c r="S36" s="537" t="n">
        <f aca="false">SUMIFS($I$3:$I$750,$B$3:$B$750,$L36,$F$3:$F$750,S$4)</f>
        <v>0</v>
      </c>
      <c r="T36" s="537" t="n">
        <f aca="false">SUMIFS($I$3:$I$750,$B$3:$B$750,$L36,$F$3:$F$750,T$4)</f>
        <v>0</v>
      </c>
      <c r="U36" s="537" t="n">
        <f aca="false">SUMIFS($I$3:$I$750,$B$3:$B$750,$L36,$F$3:$F$750,U$4)*1000</f>
        <v>0</v>
      </c>
      <c r="V36" s="537" t="n">
        <f aca="false">SUM(M36:U36)</f>
        <v>0</v>
      </c>
    </row>
    <row r="37" s="190" customFormat="true" ht="18.75" hidden="false" customHeight="false" outlineLevel="0" collapsed="false">
      <c r="A37" s="530"/>
      <c r="B37" s="531"/>
      <c r="C37" s="127"/>
      <c r="D37" s="128"/>
      <c r="E37" s="128"/>
      <c r="F37" s="128"/>
      <c r="G37" s="532"/>
      <c r="H37" s="128"/>
      <c r="I37" s="533"/>
      <c r="L37" s="536" t="s">
        <v>172</v>
      </c>
      <c r="M37" s="537" t="n">
        <f aca="false">SUM(M5:M36)</f>
        <v>0</v>
      </c>
      <c r="N37" s="537" t="n">
        <f aca="false">SUM(N5:N36)</f>
        <v>0</v>
      </c>
      <c r="O37" s="537" t="n">
        <f aca="false">SUM(O5:O36)</f>
        <v>0</v>
      </c>
      <c r="P37" s="537" t="n">
        <f aca="false">SUM(P5:P36)</f>
        <v>0</v>
      </c>
      <c r="Q37" s="537" t="n">
        <f aca="false">SUM(Q5:Q36)</f>
        <v>0</v>
      </c>
      <c r="R37" s="537" t="n">
        <f aca="false">SUM(R5:R36)</f>
        <v>0</v>
      </c>
      <c r="S37" s="537" t="n">
        <f aca="false">SUM(S5:S36)</f>
        <v>0</v>
      </c>
      <c r="T37" s="537"/>
      <c r="U37" s="537" t="n">
        <f aca="false">SUM(U5:U36)</f>
        <v>0</v>
      </c>
      <c r="V37" s="537" t="n">
        <f aca="false">SUM(M37:U37)</f>
        <v>0</v>
      </c>
    </row>
    <row r="38" s="190" customFormat="true" ht="18.75" hidden="false" customHeight="false" outlineLevel="0" collapsed="false">
      <c r="L38" s="534" t="s">
        <v>172</v>
      </c>
      <c r="M38" s="534"/>
      <c r="N38" s="534"/>
      <c r="O38" s="534"/>
      <c r="P38" s="534"/>
      <c r="Q38" s="534"/>
      <c r="R38" s="534"/>
      <c r="S38" s="534"/>
      <c r="T38" s="534"/>
      <c r="U38" s="534"/>
      <c r="V38" s="538"/>
    </row>
    <row r="39" s="190" customFormat="true" ht="18.75" hidden="false" customHeight="false" outlineLevel="0" collapsed="false"/>
    <row r="40" s="190" customFormat="true" ht="18.75" hidden="false" customHeight="false" outlineLevel="0" collapsed="false"/>
    <row r="41" s="190" customFormat="true" ht="18.75" hidden="false" customHeight="false" outlineLevel="0" collapsed="false"/>
    <row r="42" s="190" customFormat="true" ht="18.75" hidden="false" customHeight="false" outlineLevel="0" collapsed="false"/>
    <row r="43" s="190" customFormat="true" ht="18.75" hidden="false" customHeight="false" outlineLevel="0" collapsed="false"/>
    <row r="44" s="190" customFormat="true" ht="18.75" hidden="false" customHeight="false" outlineLevel="0" collapsed="false"/>
    <row r="45" s="190" customFormat="true" ht="18.75" hidden="false" customHeight="false" outlineLevel="0" collapsed="false"/>
    <row r="46" s="190" customFormat="true" ht="18.75" hidden="false" customHeight="false" outlineLevel="0" collapsed="false"/>
    <row r="47" s="190" customFormat="true" ht="18.75" hidden="false" customHeight="false" outlineLevel="0" collapsed="false"/>
    <row r="48" s="190" customFormat="true" ht="18.75" hidden="false" customHeight="false" outlineLevel="0" collapsed="false"/>
    <row r="49" s="190" customFormat="true" ht="18.75" hidden="false" customHeight="false" outlineLevel="0" collapsed="false"/>
    <row r="50" s="190" customFormat="true" ht="18.75" hidden="false" customHeight="false" outlineLevel="0" collapsed="false"/>
    <row r="51" s="190" customFormat="true" ht="18.75" hidden="false" customHeight="false" outlineLevel="0" collapsed="false"/>
    <row r="52" s="190" customFormat="true" ht="18.75" hidden="false" customHeight="false" outlineLevel="0" collapsed="false"/>
    <row r="53" s="190" customFormat="true" ht="18.75" hidden="false" customHeight="false" outlineLevel="0" collapsed="false"/>
    <row r="54" s="190" customFormat="true" ht="18.75" hidden="false" customHeight="false" outlineLevel="0" collapsed="false"/>
    <row r="55" s="190" customFormat="true" ht="18.75" hidden="false" customHeight="false" outlineLevel="0" collapsed="false"/>
    <row r="56" s="190" customFormat="true" ht="18.75" hidden="false" customHeight="false" outlineLevel="0" collapsed="false"/>
    <row r="57" s="190" customFormat="true" ht="18.75" hidden="false" customHeight="false" outlineLevel="0" collapsed="false"/>
    <row r="58" s="190" customFormat="true" ht="18.75" hidden="false" customHeight="false" outlineLevel="0" collapsed="false"/>
    <row r="59" s="190" customFormat="true" ht="18.75" hidden="false" customHeight="false" outlineLevel="0" collapsed="false"/>
    <row r="60" s="190" customFormat="true" ht="18.75" hidden="false" customHeight="false" outlineLevel="0" collapsed="false"/>
    <row r="61" s="190" customFormat="true" ht="18.75" hidden="false" customHeight="false" outlineLevel="0" collapsed="false"/>
    <row r="62" s="190" customFormat="true" ht="18.75" hidden="false" customHeight="false" outlineLevel="0" collapsed="false"/>
    <row r="63" s="190" customFormat="true" ht="18.75" hidden="false" customHeight="false" outlineLevel="0" collapsed="false"/>
    <row r="64" s="190" customFormat="true" ht="18.75" hidden="false" customHeight="false" outlineLevel="0" collapsed="false"/>
    <row r="65" s="190" customFormat="true" ht="18.75" hidden="false" customHeight="false" outlineLevel="0" collapsed="false"/>
    <row r="66" s="190" customFormat="true" ht="18.75" hidden="false" customHeight="false" outlineLevel="0" collapsed="false"/>
    <row r="67" s="190" customFormat="true" ht="18.75" hidden="false" customHeight="false" outlineLevel="0" collapsed="false"/>
    <row r="68" s="190" customFormat="true" ht="18.75" hidden="false" customHeight="false" outlineLevel="0" collapsed="false"/>
    <row r="69" s="190" customFormat="true" ht="18.75" hidden="false" customHeight="false" outlineLevel="0" collapsed="false"/>
    <row r="70" s="190" customFormat="true" ht="18.75" hidden="false" customHeight="false" outlineLevel="0" collapsed="false"/>
    <row r="71" s="190" customFormat="true" ht="18.75" hidden="false" customHeight="false" outlineLevel="0" collapsed="false"/>
    <row r="72" s="190" customFormat="true" ht="18.75" hidden="false" customHeight="false" outlineLevel="0" collapsed="false"/>
    <row r="73" s="190" customFormat="true" ht="18.75" hidden="false" customHeight="false" outlineLevel="0" collapsed="false"/>
    <row r="74" s="190" customFormat="true" ht="18.75" hidden="false" customHeight="false" outlineLevel="0" collapsed="false"/>
    <row r="75" s="190" customFormat="true" ht="18.75" hidden="false" customHeight="false" outlineLevel="0" collapsed="false"/>
    <row r="76" s="190" customFormat="true" ht="18.75" hidden="false" customHeight="false" outlineLevel="0" collapsed="false"/>
    <row r="77" s="190" customFormat="true" ht="18.75" hidden="false" customHeight="false" outlineLevel="0" collapsed="false"/>
    <row r="78" s="190" customFormat="true" ht="18.75" hidden="false" customHeight="false" outlineLevel="0" collapsed="false"/>
    <row r="79" s="190" customFormat="true" ht="18.75" hidden="false" customHeight="false" outlineLevel="0" collapsed="false"/>
    <row r="80" s="190" customFormat="true" ht="18.75" hidden="false" customHeight="false" outlineLevel="0" collapsed="false"/>
    <row r="81" s="190" customFormat="true" ht="18.75" hidden="false" customHeight="false" outlineLevel="0" collapsed="false"/>
    <row r="82" s="190" customFormat="true" ht="18.75" hidden="false" customHeight="false" outlineLevel="0" collapsed="false"/>
    <row r="83" s="190" customFormat="true" ht="18.75" hidden="false" customHeight="false" outlineLevel="0" collapsed="false"/>
    <row r="84" s="190" customFormat="true" ht="18.75" hidden="false" customHeight="false" outlineLevel="0" collapsed="false"/>
    <row r="85" s="190" customFormat="true" ht="18.75" hidden="false" customHeight="false" outlineLevel="0" collapsed="false"/>
    <row r="86" s="190" customFormat="true" ht="18.75" hidden="false" customHeight="false" outlineLevel="0" collapsed="false"/>
    <row r="87" s="190" customFormat="true" ht="18.75" hidden="false" customHeight="false" outlineLevel="0" collapsed="false"/>
    <row r="88" s="190" customFormat="true" ht="18.75" hidden="false" customHeight="false" outlineLevel="0" collapsed="false"/>
    <row r="89" s="190" customFormat="true" ht="18.75" hidden="false" customHeight="false" outlineLevel="0" collapsed="false"/>
    <row r="90" s="190" customFormat="true" ht="18.75" hidden="false" customHeight="false" outlineLevel="0" collapsed="false"/>
    <row r="91" s="190" customFormat="true" ht="18.75" hidden="false" customHeight="false" outlineLevel="0" collapsed="false"/>
    <row r="92" s="190" customFormat="true" ht="18.75" hidden="false" customHeight="false" outlineLevel="0" collapsed="false"/>
    <row r="93" s="190" customFormat="true" ht="18.75" hidden="false" customHeight="false" outlineLevel="0" collapsed="false"/>
    <row r="94" s="190" customFormat="true" ht="18.75" hidden="false" customHeight="false" outlineLevel="0" collapsed="false"/>
    <row r="95" s="190" customFormat="true" ht="18.75" hidden="false" customHeight="false" outlineLevel="0" collapsed="false"/>
    <row r="96" s="190" customFormat="true" ht="18.75" hidden="false" customHeight="false" outlineLevel="0" collapsed="false"/>
    <row r="97" s="190" customFormat="true" ht="18.75" hidden="false" customHeight="false" outlineLevel="0" collapsed="false"/>
    <row r="98" s="190" customFormat="true" ht="18.75" hidden="false" customHeight="false" outlineLevel="0" collapsed="false"/>
    <row r="99" s="190" customFormat="true" ht="18.75" hidden="false" customHeight="false" outlineLevel="0" collapsed="false"/>
    <row r="100" s="190" customFormat="true" ht="18.75" hidden="false" customHeight="false" outlineLevel="0" collapsed="false"/>
    <row r="101" s="190" customFormat="true" ht="18.75" hidden="false" customHeight="false" outlineLevel="0" collapsed="false"/>
    <row r="102" s="190" customFormat="true" ht="18.75" hidden="false" customHeight="false" outlineLevel="0" collapsed="false"/>
    <row r="103" s="190" customFormat="true" ht="18.75" hidden="false" customHeight="false" outlineLevel="0" collapsed="false"/>
    <row r="104" s="190" customFormat="true" ht="18.75" hidden="false" customHeight="false" outlineLevel="0" collapsed="false"/>
    <row r="105" s="190" customFormat="true" ht="18.75" hidden="false" customHeight="false" outlineLevel="0" collapsed="false"/>
    <row r="106" s="190" customFormat="true" ht="18.75" hidden="false" customHeight="false" outlineLevel="0" collapsed="false"/>
    <row r="107" s="190" customFormat="true" ht="18.75" hidden="false" customHeight="false" outlineLevel="0" collapsed="false"/>
    <row r="108" s="190" customFormat="true" ht="18.75" hidden="false" customHeight="false" outlineLevel="0" collapsed="false"/>
    <row r="109" s="190" customFormat="true" ht="18.75" hidden="false" customHeight="false" outlineLevel="0" collapsed="false"/>
    <row r="110" s="190" customFormat="true" ht="18.75" hidden="false" customHeight="false" outlineLevel="0" collapsed="false"/>
    <row r="111" s="190" customFormat="true" ht="18.75" hidden="false" customHeight="false" outlineLevel="0" collapsed="false"/>
    <row r="112" s="190" customFormat="true" ht="18.75" hidden="false" customHeight="false" outlineLevel="0" collapsed="false"/>
    <row r="113" s="190" customFormat="true" ht="18.75" hidden="false" customHeight="false" outlineLevel="0" collapsed="false"/>
    <row r="114" s="190" customFormat="true" ht="18.75" hidden="false" customHeight="false" outlineLevel="0" collapsed="false"/>
    <row r="115" s="190" customFormat="true" ht="18.75" hidden="false" customHeight="false" outlineLevel="0" collapsed="false"/>
    <row r="116" s="190" customFormat="true" ht="18.75" hidden="false" customHeight="false" outlineLevel="0" collapsed="false"/>
    <row r="117" s="190" customFormat="true" ht="18.75" hidden="false" customHeight="false" outlineLevel="0" collapsed="false"/>
    <row r="118" s="190" customFormat="true" ht="18.75" hidden="false" customHeight="false" outlineLevel="0" collapsed="false"/>
    <row r="119" s="190" customFormat="true" ht="18.75" hidden="false" customHeight="false" outlineLevel="0" collapsed="false"/>
    <row r="120" s="190" customFormat="true" ht="18.75" hidden="false" customHeight="false" outlineLevel="0" collapsed="false"/>
    <row r="121" s="190" customFormat="true" ht="18.75" hidden="false" customHeight="false" outlineLevel="0" collapsed="false"/>
    <row r="122" s="190" customFormat="true" ht="18.75" hidden="false" customHeight="false" outlineLevel="0" collapsed="false"/>
    <row r="123" s="190" customFormat="true" ht="18.75" hidden="false" customHeight="false" outlineLevel="0" collapsed="false"/>
    <row r="124" s="190" customFormat="true" ht="18.75" hidden="false" customHeight="false" outlineLevel="0" collapsed="false"/>
    <row r="125" s="190" customFormat="true" ht="18.75" hidden="false" customHeight="false" outlineLevel="0" collapsed="false"/>
    <row r="126" s="190" customFormat="true" ht="18.75" hidden="false" customHeight="false" outlineLevel="0" collapsed="false"/>
    <row r="127" s="190" customFormat="true" ht="18.75" hidden="false" customHeight="false" outlineLevel="0" collapsed="false"/>
    <row r="128" s="190" customFormat="true" ht="18.75" hidden="false" customHeight="false" outlineLevel="0" collapsed="false"/>
    <row r="129" s="190" customFormat="true" ht="18.75" hidden="false" customHeight="false" outlineLevel="0" collapsed="false"/>
    <row r="130" s="190" customFormat="true" ht="18.75" hidden="false" customHeight="false" outlineLevel="0" collapsed="false"/>
    <row r="131" s="190" customFormat="true" ht="18.75" hidden="false" customHeight="false" outlineLevel="0" collapsed="false"/>
    <row r="132" s="190" customFormat="true" ht="18.75" hidden="false" customHeight="false" outlineLevel="0" collapsed="false"/>
    <row r="133" s="190" customFormat="true" ht="18.75" hidden="false" customHeight="false" outlineLevel="0" collapsed="false"/>
    <row r="134" s="190" customFormat="true" ht="18.75" hidden="false" customHeight="false" outlineLevel="0" collapsed="false"/>
    <row r="135" s="190" customFormat="true" ht="18.75" hidden="false" customHeight="false" outlineLevel="0" collapsed="false"/>
    <row r="136" s="190" customFormat="true" ht="18.75" hidden="false" customHeight="false" outlineLevel="0" collapsed="false"/>
    <row r="137" s="190" customFormat="true" ht="18.75" hidden="false" customHeight="false" outlineLevel="0" collapsed="false"/>
    <row r="138" s="190" customFormat="true" ht="18.75" hidden="false" customHeight="false" outlineLevel="0" collapsed="false"/>
    <row r="139" s="190" customFormat="true" ht="18.75" hidden="false" customHeight="false" outlineLevel="0" collapsed="false"/>
    <row r="140" s="190" customFormat="true" ht="18.75" hidden="false" customHeight="false" outlineLevel="0" collapsed="false"/>
    <row r="141" s="190" customFormat="true" ht="18.75" hidden="false" customHeight="false" outlineLevel="0" collapsed="false"/>
    <row r="142" s="190" customFormat="true" ht="18.75" hidden="false" customHeight="false" outlineLevel="0" collapsed="false"/>
    <row r="143" s="190" customFormat="true" ht="18.75" hidden="false" customHeight="false" outlineLevel="0" collapsed="false"/>
    <row r="144" s="190" customFormat="true" ht="18.75" hidden="false" customHeight="false" outlineLevel="0" collapsed="false"/>
    <row r="145" s="190" customFormat="true" ht="18.75" hidden="false" customHeight="false" outlineLevel="0" collapsed="false"/>
    <row r="146" s="190" customFormat="true" ht="18.75" hidden="false" customHeight="false" outlineLevel="0" collapsed="false"/>
    <row r="147" s="190" customFormat="true" ht="18.75" hidden="false" customHeight="false" outlineLevel="0" collapsed="false"/>
    <row r="148" s="190" customFormat="true" ht="18.75" hidden="false" customHeight="false" outlineLevel="0" collapsed="false"/>
    <row r="149" s="190" customFormat="true" ht="18.75" hidden="false" customHeight="false" outlineLevel="0" collapsed="false"/>
    <row r="150" s="190" customFormat="true" ht="18.75" hidden="false" customHeight="false" outlineLevel="0" collapsed="false"/>
    <row r="151" s="190" customFormat="true" ht="18.75" hidden="false" customHeight="false" outlineLevel="0" collapsed="false"/>
    <row r="152" s="190" customFormat="true" ht="18.75" hidden="false" customHeight="false" outlineLevel="0" collapsed="false"/>
    <row r="153" s="190" customFormat="true" ht="18.75" hidden="false" customHeight="false" outlineLevel="0" collapsed="false"/>
    <row r="154" s="190" customFormat="true" ht="18.75" hidden="false" customHeight="false" outlineLevel="0" collapsed="false"/>
    <row r="155" s="190" customFormat="true" ht="18.75" hidden="false" customHeight="false" outlineLevel="0" collapsed="false"/>
    <row r="156" s="190" customFormat="true" ht="18.75" hidden="false" customHeight="false" outlineLevel="0" collapsed="false"/>
    <row r="157" s="190" customFormat="true" ht="18.75" hidden="false" customHeight="false" outlineLevel="0" collapsed="false"/>
    <row r="158" s="190" customFormat="true" ht="18.75" hidden="false" customHeight="false" outlineLevel="0" collapsed="false"/>
    <row r="159" s="190" customFormat="true" ht="18.75" hidden="false" customHeight="false" outlineLevel="0" collapsed="false"/>
    <row r="160" s="190" customFormat="true" ht="18.75" hidden="false" customHeight="false" outlineLevel="0" collapsed="false"/>
    <row r="161" s="190" customFormat="true" ht="18.75" hidden="false" customHeight="false" outlineLevel="0" collapsed="false"/>
    <row r="162" s="190" customFormat="true" ht="18.75" hidden="false" customHeight="false" outlineLevel="0" collapsed="false"/>
    <row r="163" s="190" customFormat="true" ht="18.75" hidden="false" customHeight="false" outlineLevel="0" collapsed="false"/>
    <row r="164" s="190" customFormat="true" ht="18.75" hidden="false" customHeight="false" outlineLevel="0" collapsed="false"/>
    <row r="165" s="190" customFormat="true" ht="18.75" hidden="false" customHeight="false" outlineLevel="0" collapsed="false"/>
    <row r="166" s="190" customFormat="true" ht="18.75" hidden="false" customHeight="false" outlineLevel="0" collapsed="false"/>
    <row r="167" s="190" customFormat="true" ht="18.75" hidden="false" customHeight="false" outlineLevel="0" collapsed="false"/>
    <row r="168" s="190" customFormat="true" ht="18.75" hidden="false" customHeight="false" outlineLevel="0" collapsed="false"/>
    <row r="169" s="190" customFormat="true" ht="18.75" hidden="false" customHeight="false" outlineLevel="0" collapsed="false"/>
    <row r="170" s="190" customFormat="true" ht="18.75" hidden="false" customHeight="false" outlineLevel="0" collapsed="false"/>
    <row r="171" s="190" customFormat="true" ht="18.75" hidden="false" customHeight="false" outlineLevel="0" collapsed="false"/>
    <row r="172" s="190" customFormat="true" ht="18.75" hidden="false" customHeight="false" outlineLevel="0" collapsed="false"/>
    <row r="173" s="190" customFormat="true" ht="18.75" hidden="false" customHeight="false" outlineLevel="0" collapsed="false"/>
    <row r="174" s="190" customFormat="true" ht="18.75" hidden="false" customHeight="false" outlineLevel="0" collapsed="false"/>
    <row r="175" s="190" customFormat="true" ht="18.75" hidden="false" customHeight="false" outlineLevel="0" collapsed="false"/>
    <row r="176" s="190" customFormat="true" ht="18.75" hidden="false" customHeight="false" outlineLevel="0" collapsed="false"/>
    <row r="177" s="190" customFormat="true" ht="18.75" hidden="false" customHeight="false" outlineLevel="0" collapsed="false"/>
    <row r="178" s="190" customFormat="true" ht="18.75" hidden="false" customHeight="false" outlineLevel="0" collapsed="false"/>
    <row r="179" s="190" customFormat="true" ht="18.75" hidden="false" customHeight="false" outlineLevel="0" collapsed="false"/>
    <row r="180" s="190" customFormat="true" ht="18.75" hidden="false" customHeight="false" outlineLevel="0" collapsed="false"/>
    <row r="181" s="190" customFormat="true" ht="18.75" hidden="false" customHeight="false" outlineLevel="0" collapsed="false"/>
    <row r="182" s="190" customFormat="true" ht="18.75" hidden="false" customHeight="false" outlineLevel="0" collapsed="false"/>
    <row r="183" s="190" customFormat="true" ht="18.75" hidden="false" customHeight="false" outlineLevel="0" collapsed="false"/>
    <row r="184" s="190" customFormat="true" ht="18.75" hidden="false" customHeight="false" outlineLevel="0" collapsed="false"/>
    <row r="185" s="190" customFormat="true" ht="18.75" hidden="false" customHeight="false" outlineLevel="0" collapsed="false"/>
    <row r="186" s="190" customFormat="true" ht="18.75" hidden="false" customHeight="false" outlineLevel="0" collapsed="false"/>
    <row r="187" s="190" customFormat="true" ht="18.75" hidden="false" customHeight="false" outlineLevel="0" collapsed="false"/>
    <row r="188" s="190" customFormat="true" ht="18.75" hidden="false" customHeight="false" outlineLevel="0" collapsed="false"/>
    <row r="189" s="190" customFormat="true" ht="18.75" hidden="false" customHeight="false" outlineLevel="0" collapsed="false"/>
    <row r="190" s="190" customFormat="true" ht="18.75" hidden="false" customHeight="false" outlineLevel="0" collapsed="false"/>
    <row r="191" s="190" customFormat="true" ht="18.75" hidden="false" customHeight="false" outlineLevel="0" collapsed="false"/>
    <row r="192" s="190" customFormat="true" ht="18.75" hidden="false" customHeight="false" outlineLevel="0" collapsed="false"/>
    <row r="193" s="190" customFormat="true" ht="18.75" hidden="false" customHeight="false" outlineLevel="0" collapsed="false"/>
    <row r="194" s="190" customFormat="true" ht="18.75" hidden="false" customHeight="false" outlineLevel="0" collapsed="false"/>
    <row r="195" s="190" customFormat="true" ht="18.75" hidden="false" customHeight="false" outlineLevel="0" collapsed="false"/>
    <row r="196" s="190" customFormat="true" ht="18.75" hidden="false" customHeight="false" outlineLevel="0" collapsed="false"/>
    <row r="197" s="190" customFormat="true" ht="18.75" hidden="false" customHeight="false" outlineLevel="0" collapsed="false"/>
    <row r="198" s="190" customFormat="true" ht="18.75" hidden="false" customHeight="false" outlineLevel="0" collapsed="false"/>
    <row r="199" s="190" customFormat="true" ht="18.75" hidden="false" customHeight="false" outlineLevel="0" collapsed="false"/>
    <row r="200" s="190" customFormat="true" ht="18.75" hidden="false" customHeight="false" outlineLevel="0" collapsed="false"/>
    <row r="201" s="190" customFormat="true" ht="18.75" hidden="false" customHeight="false" outlineLevel="0" collapsed="false"/>
    <row r="202" s="190" customFormat="true" ht="18.75" hidden="false" customHeight="false" outlineLevel="0" collapsed="false"/>
    <row r="203" s="190" customFormat="true" ht="18.75" hidden="false" customHeight="false" outlineLevel="0" collapsed="false"/>
    <row r="204" s="190" customFormat="true" ht="18.75" hidden="false" customHeight="false" outlineLevel="0" collapsed="false"/>
    <row r="205" s="190" customFormat="true" ht="18.75" hidden="false" customHeight="false" outlineLevel="0" collapsed="false"/>
    <row r="206" s="190" customFormat="true" ht="18.75" hidden="false" customHeight="false" outlineLevel="0" collapsed="false"/>
    <row r="207" s="190" customFormat="true" ht="18.75" hidden="false" customHeight="false" outlineLevel="0" collapsed="false"/>
    <row r="208" s="190" customFormat="true" ht="18.75" hidden="false" customHeight="false" outlineLevel="0" collapsed="false"/>
    <row r="209" s="190" customFormat="true" ht="18.75" hidden="false" customHeight="false" outlineLevel="0" collapsed="false"/>
    <row r="210" s="190" customFormat="true" ht="18.75" hidden="false" customHeight="false" outlineLevel="0" collapsed="false"/>
    <row r="211" s="190" customFormat="true" ht="18.75" hidden="false" customHeight="false" outlineLevel="0" collapsed="false"/>
    <row r="212" s="190" customFormat="true" ht="18.75" hidden="false" customHeight="false" outlineLevel="0" collapsed="false"/>
    <row r="213" s="190" customFormat="true" ht="18.75" hidden="false" customHeight="false" outlineLevel="0" collapsed="false"/>
    <row r="214" s="190" customFormat="true" ht="18.75" hidden="false" customHeight="false" outlineLevel="0" collapsed="false"/>
    <row r="215" s="190" customFormat="true" ht="18.75" hidden="false" customHeight="false" outlineLevel="0" collapsed="false"/>
    <row r="216" s="190" customFormat="true" ht="18.75" hidden="false" customHeight="false" outlineLevel="0" collapsed="false"/>
    <row r="217" s="190" customFormat="true" ht="18.75" hidden="false" customHeight="false" outlineLevel="0" collapsed="false"/>
    <row r="218" s="190" customFormat="true" ht="18.75" hidden="false" customHeight="false" outlineLevel="0" collapsed="false"/>
    <row r="219" s="190" customFormat="true" ht="18.75" hidden="false" customHeight="false" outlineLevel="0" collapsed="false"/>
    <row r="220" s="190" customFormat="true" ht="18.75" hidden="false" customHeight="false" outlineLevel="0" collapsed="false"/>
    <row r="221" s="190" customFormat="true" ht="18.75" hidden="false" customHeight="false" outlineLevel="0" collapsed="false"/>
    <row r="222" s="190" customFormat="true" ht="18.75" hidden="false" customHeight="false" outlineLevel="0" collapsed="false"/>
    <row r="223" s="190" customFormat="true" ht="18.75" hidden="false" customHeight="false" outlineLevel="0" collapsed="false"/>
    <row r="224" s="190" customFormat="true" ht="18.75" hidden="false" customHeight="false" outlineLevel="0" collapsed="false"/>
    <row r="225" s="190" customFormat="true" ht="18.75" hidden="false" customHeight="false" outlineLevel="0" collapsed="false"/>
    <row r="226" s="190" customFormat="true" ht="18.75" hidden="false" customHeight="false" outlineLevel="0" collapsed="false"/>
    <row r="227" s="190" customFormat="true" ht="18.75" hidden="false" customHeight="false" outlineLevel="0" collapsed="false"/>
    <row r="228" s="190" customFormat="true" ht="18.75" hidden="false" customHeight="false" outlineLevel="0" collapsed="false"/>
    <row r="229" s="190" customFormat="true" ht="18.75" hidden="false" customHeight="false" outlineLevel="0" collapsed="false"/>
    <row r="230" s="190" customFormat="true" ht="18.75" hidden="false" customHeight="false" outlineLevel="0" collapsed="false"/>
    <row r="231" s="190" customFormat="true" ht="18.75" hidden="false" customHeight="false" outlineLevel="0" collapsed="false"/>
    <row r="232" s="190" customFormat="true" ht="18.75" hidden="false" customHeight="false" outlineLevel="0" collapsed="false"/>
    <row r="233" s="190" customFormat="true" ht="18.75" hidden="false" customHeight="false" outlineLevel="0" collapsed="false"/>
    <row r="234" s="190" customFormat="true" ht="18.75" hidden="false" customHeight="false" outlineLevel="0" collapsed="false"/>
    <row r="235" s="190" customFormat="true" ht="18.75" hidden="false" customHeight="false" outlineLevel="0" collapsed="false"/>
    <row r="236" s="190" customFormat="true" ht="18.75" hidden="false" customHeight="false" outlineLevel="0" collapsed="false"/>
    <row r="237" s="190" customFormat="true" ht="18.75" hidden="false" customHeight="false" outlineLevel="0" collapsed="false"/>
    <row r="238" s="190" customFormat="true" ht="18.75" hidden="false" customHeight="false" outlineLevel="0" collapsed="false"/>
    <row r="239" s="190" customFormat="true" ht="18.75" hidden="false" customHeight="false" outlineLevel="0" collapsed="false"/>
    <row r="240" s="190" customFormat="true" ht="18.75" hidden="false" customHeight="false" outlineLevel="0" collapsed="false"/>
    <row r="241" s="190" customFormat="true" ht="18.75" hidden="false" customHeight="false" outlineLevel="0" collapsed="false"/>
    <row r="242" s="190" customFormat="true" ht="18.75" hidden="false" customHeight="false" outlineLevel="0" collapsed="false"/>
    <row r="243" s="190" customFormat="true" ht="18.75" hidden="false" customHeight="false" outlineLevel="0" collapsed="false"/>
    <row r="244" s="190" customFormat="true" ht="18.75" hidden="false" customHeight="false" outlineLevel="0" collapsed="false"/>
    <row r="245" s="190" customFormat="true" ht="18.75" hidden="false" customHeight="false" outlineLevel="0" collapsed="false"/>
    <row r="246" s="190" customFormat="true" ht="18.75" hidden="false" customHeight="false" outlineLevel="0" collapsed="false"/>
    <row r="247" s="190" customFormat="true" ht="18.75" hidden="false" customHeight="false" outlineLevel="0" collapsed="false"/>
    <row r="248" s="190" customFormat="true" ht="18.75" hidden="false" customHeight="false" outlineLevel="0" collapsed="false"/>
    <row r="249" s="190" customFormat="true" ht="18.75" hidden="false" customHeight="false" outlineLevel="0" collapsed="false"/>
    <row r="250" s="190" customFormat="true" ht="18.75" hidden="false" customHeight="false" outlineLevel="0" collapsed="false"/>
    <row r="251" s="190" customFormat="true" ht="18.75" hidden="false" customHeight="false" outlineLevel="0" collapsed="false"/>
    <row r="252" s="190" customFormat="true" ht="18.75" hidden="false" customHeight="false" outlineLevel="0" collapsed="false"/>
    <row r="253" s="190" customFormat="true" ht="18.75" hidden="false" customHeight="false" outlineLevel="0" collapsed="false"/>
    <row r="254" s="190" customFormat="true" ht="18.75" hidden="false" customHeight="false" outlineLevel="0" collapsed="false"/>
    <row r="255" s="190" customFormat="true" ht="18.75" hidden="false" customHeight="false" outlineLevel="0" collapsed="false"/>
    <row r="256" s="190" customFormat="true" ht="18.75" hidden="false" customHeight="false" outlineLevel="0" collapsed="false"/>
  </sheetData>
  <autoFilter ref="A2:I2"/>
  <mergeCells count="3">
    <mergeCell ref="A1:I1"/>
    <mergeCell ref="M3:V3"/>
    <mergeCell ref="L38:U3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10"/>
  <sheetViews>
    <sheetView showFormulas="false" showGridLines="true" showRowColHeaders="true" showZeros="true" rightToLeft="false" tabSelected="false" showOutlineSymbols="true" defaultGridColor="true" view="normal" topLeftCell="J1" colorId="64" zoomScale="90" zoomScaleNormal="90" zoomScalePageLayoutView="100" workbookViewId="0">
      <selection pane="topLeft" activeCell="O1" activeCellId="0" sqref="O1"/>
    </sheetView>
  </sheetViews>
  <sheetFormatPr defaultColWidth="8.54296875" defaultRowHeight="15" zeroHeight="false" outlineLevelRow="0" outlineLevelCol="0"/>
  <cols>
    <col collapsed="false" customWidth="true" hidden="false" outlineLevel="0" max="1" min="1" style="245" width="10"/>
    <col collapsed="false" customWidth="true" hidden="false" outlineLevel="0" max="2" min="2" style="245" width="9.14"/>
    <col collapsed="false" customWidth="true" hidden="false" outlineLevel="0" max="3" min="3" style="245" width="21.57"/>
    <col collapsed="false" customWidth="true" hidden="false" outlineLevel="0" max="5" min="4" style="245" width="18.14"/>
    <col collapsed="false" customWidth="true" hidden="false" outlineLevel="0" max="6" min="6" style="245" width="19.43"/>
    <col collapsed="false" customWidth="true" hidden="false" outlineLevel="0" max="7" min="7" style="245" width="15.71"/>
    <col collapsed="false" customWidth="true" hidden="false" outlineLevel="0" max="8" min="8" style="245" width="28.57"/>
    <col collapsed="false" customWidth="true" hidden="false" outlineLevel="0" max="9" min="9" style="245" width="11.28"/>
    <col collapsed="false" customWidth="true" hidden="false" outlineLevel="0" max="10" min="10" style="245" width="19.28"/>
    <col collapsed="false" customWidth="true" hidden="false" outlineLevel="0" max="11" min="11" style="245" width="11.85"/>
    <col collapsed="false" customWidth="true" hidden="false" outlineLevel="0" max="12" min="12" style="539" width="23"/>
    <col collapsed="false" customWidth="true" hidden="false" outlineLevel="0" max="13" min="13" style="0" width="23"/>
  </cols>
  <sheetData>
    <row r="1" customFormat="false" ht="15" hidden="false" customHeight="true" outlineLevel="0" collapsed="false">
      <c r="A1" s="540" t="s">
        <v>631</v>
      </c>
      <c r="B1" s="540"/>
      <c r="C1" s="540"/>
      <c r="D1" s="540"/>
      <c r="E1" s="540"/>
      <c r="F1" s="540"/>
      <c r="G1" s="540"/>
      <c r="H1" s="540"/>
      <c r="I1" s="540"/>
      <c r="J1" s="540"/>
      <c r="K1" s="540"/>
      <c r="L1" s="540"/>
      <c r="M1" s="541"/>
    </row>
    <row r="2" customFormat="false" ht="36" hidden="false" customHeight="true" outlineLevel="0" collapsed="false">
      <c r="A2" s="540"/>
      <c r="B2" s="540"/>
      <c r="C2" s="540"/>
      <c r="D2" s="540"/>
      <c r="E2" s="540"/>
      <c r="F2" s="540"/>
      <c r="G2" s="540"/>
      <c r="H2" s="540"/>
      <c r="I2" s="540"/>
      <c r="J2" s="540"/>
      <c r="K2" s="540"/>
      <c r="L2" s="540"/>
      <c r="M2" s="541"/>
    </row>
    <row r="3" customFormat="false" ht="15" hidden="false" customHeight="false" outlineLevel="0" collapsed="false">
      <c r="A3" s="542" t="s">
        <v>6</v>
      </c>
      <c r="B3" s="512" t="s">
        <v>426</v>
      </c>
      <c r="C3" s="512" t="s">
        <v>632</v>
      </c>
      <c r="D3" s="512" t="s">
        <v>619</v>
      </c>
      <c r="E3" s="512" t="s">
        <v>620</v>
      </c>
      <c r="F3" s="512" t="s">
        <v>633</v>
      </c>
      <c r="G3" s="512" t="s">
        <v>434</v>
      </c>
      <c r="H3" s="513" t="s">
        <v>621</v>
      </c>
      <c r="I3" s="514" t="s">
        <v>634</v>
      </c>
      <c r="J3" s="512" t="s">
        <v>635</v>
      </c>
      <c r="K3" s="512" t="s">
        <v>636</v>
      </c>
      <c r="L3" s="543" t="s">
        <v>637</v>
      </c>
      <c r="M3" s="462"/>
    </row>
    <row r="4" customFormat="false" ht="15" hidden="false" customHeight="false" outlineLevel="0" collapsed="false">
      <c r="A4" s="544"/>
      <c r="B4" s="545"/>
      <c r="C4" s="544"/>
      <c r="D4" s="127"/>
      <c r="E4" s="128"/>
      <c r="F4" s="128"/>
      <c r="G4" s="128"/>
      <c r="H4" s="136"/>
      <c r="I4" s="546"/>
      <c r="J4" s="547"/>
      <c r="K4" s="548"/>
      <c r="L4" s="549"/>
      <c r="M4" s="550"/>
    </row>
    <row r="5" customFormat="false" ht="15" hidden="false" customHeight="false" outlineLevel="0" collapsed="false">
      <c r="A5" s="544"/>
      <c r="B5" s="545"/>
      <c r="C5" s="544"/>
      <c r="D5" s="551"/>
      <c r="E5" s="136"/>
      <c r="F5" s="136"/>
      <c r="G5" s="136"/>
      <c r="H5" s="136"/>
      <c r="I5" s="546"/>
      <c r="J5" s="547"/>
      <c r="K5" s="548"/>
      <c r="L5" s="549"/>
      <c r="M5" s="550"/>
    </row>
    <row r="6" customFormat="false" ht="15" hidden="false" customHeight="false" outlineLevel="0" collapsed="false">
      <c r="A6" s="544"/>
      <c r="B6" s="545"/>
      <c r="C6" s="544"/>
      <c r="D6" s="127"/>
      <c r="E6" s="128"/>
      <c r="F6" s="128"/>
      <c r="G6" s="128"/>
      <c r="H6" s="136"/>
      <c r="I6" s="546"/>
      <c r="J6" s="547"/>
      <c r="K6" s="548"/>
      <c r="L6" s="549"/>
      <c r="M6" s="550"/>
    </row>
    <row r="7" customFormat="false" ht="15" hidden="false" customHeight="false" outlineLevel="0" collapsed="false">
      <c r="A7" s="552"/>
      <c r="B7" s="553"/>
      <c r="C7" s="554"/>
      <c r="D7" s="555"/>
      <c r="E7" s="556"/>
      <c r="F7" s="556"/>
      <c r="G7" s="556"/>
      <c r="H7" s="557"/>
      <c r="I7" s="558"/>
      <c r="J7" s="559"/>
      <c r="K7" s="560"/>
      <c r="L7" s="549"/>
      <c r="M7" s="550"/>
    </row>
    <row r="8" customFormat="false" ht="15" hidden="false" customHeight="false" outlineLevel="0" collapsed="false">
      <c r="A8" s="552"/>
      <c r="B8" s="553"/>
      <c r="C8" s="554"/>
      <c r="D8" s="555"/>
      <c r="E8" s="556"/>
      <c r="F8" s="556"/>
      <c r="G8" s="556"/>
      <c r="H8" s="557"/>
      <c r="I8" s="558"/>
      <c r="J8" s="559"/>
      <c r="K8" s="560"/>
      <c r="L8" s="549"/>
      <c r="M8" s="550"/>
    </row>
    <row r="9" customFormat="false" ht="15" hidden="false" customHeight="false" outlineLevel="0" collapsed="false">
      <c r="A9" s="552"/>
      <c r="B9" s="553"/>
      <c r="C9" s="554"/>
      <c r="D9" s="555"/>
      <c r="E9" s="556"/>
      <c r="F9" s="556"/>
      <c r="G9" s="556"/>
      <c r="H9" s="557"/>
      <c r="I9" s="558"/>
      <c r="J9" s="559"/>
      <c r="K9" s="560"/>
      <c r="L9" s="549"/>
      <c r="M9" s="550"/>
    </row>
    <row r="10" customFormat="false" ht="15" hidden="false" customHeight="false" outlineLevel="0" collapsed="false">
      <c r="A10" s="552"/>
      <c r="B10" s="553"/>
      <c r="C10" s="554"/>
      <c r="D10" s="555"/>
      <c r="E10" s="556"/>
      <c r="F10" s="556"/>
      <c r="G10" s="556"/>
      <c r="H10" s="557"/>
      <c r="I10" s="558"/>
      <c r="J10" s="559"/>
      <c r="K10" s="560"/>
      <c r="L10" s="549"/>
      <c r="M10" s="550"/>
    </row>
    <row r="11" customFormat="false" ht="15" hidden="false" customHeight="false" outlineLevel="0" collapsed="false">
      <c r="A11" s="552"/>
      <c r="B11" s="553"/>
      <c r="C11" s="554"/>
      <c r="D11" s="555"/>
      <c r="E11" s="556"/>
      <c r="F11" s="556"/>
      <c r="G11" s="556"/>
      <c r="H11" s="557"/>
      <c r="I11" s="558"/>
      <c r="J11" s="559"/>
      <c r="K11" s="560"/>
      <c r="L11" s="549"/>
      <c r="M11" s="550"/>
    </row>
    <row r="12" customFormat="false" ht="15" hidden="false" customHeight="false" outlineLevel="0" collapsed="false">
      <c r="A12" s="552"/>
      <c r="B12" s="553"/>
      <c r="C12" s="554"/>
      <c r="D12" s="555"/>
      <c r="E12" s="556"/>
      <c r="F12" s="556"/>
      <c r="G12" s="556"/>
      <c r="H12" s="557"/>
      <c r="I12" s="561"/>
      <c r="J12" s="562"/>
      <c r="K12" s="560"/>
      <c r="L12" s="563"/>
      <c r="M12" s="550"/>
    </row>
    <row r="13" customFormat="false" ht="15" hidden="false" customHeight="false" outlineLevel="0" collapsed="false">
      <c r="A13" s="552"/>
      <c r="B13" s="553"/>
      <c r="C13" s="554"/>
      <c r="D13" s="555"/>
      <c r="E13" s="556"/>
      <c r="F13" s="556"/>
      <c r="G13" s="556"/>
      <c r="H13" s="557"/>
      <c r="I13" s="558"/>
      <c r="J13" s="559"/>
      <c r="K13" s="560"/>
      <c r="L13" s="549"/>
      <c r="M13" s="550"/>
    </row>
    <row r="14" customFormat="false" ht="15" hidden="false" customHeight="false" outlineLevel="0" collapsed="false">
      <c r="A14" s="552"/>
      <c r="B14" s="553"/>
      <c r="C14" s="554"/>
      <c r="D14" s="564"/>
      <c r="E14" s="565"/>
      <c r="F14" s="565"/>
      <c r="G14" s="565"/>
      <c r="H14" s="557"/>
      <c r="I14" s="558"/>
      <c r="J14" s="559"/>
      <c r="K14" s="560"/>
      <c r="L14" s="549"/>
      <c r="M14" s="550"/>
    </row>
    <row r="15" customFormat="false" ht="15" hidden="false" customHeight="false" outlineLevel="0" collapsed="false">
      <c r="A15" s="552"/>
      <c r="B15" s="553"/>
      <c r="C15" s="554"/>
      <c r="D15" s="555"/>
      <c r="E15" s="556"/>
      <c r="F15" s="556"/>
      <c r="G15" s="556"/>
      <c r="H15" s="557"/>
      <c r="I15" s="558"/>
      <c r="J15" s="559"/>
      <c r="K15" s="560"/>
      <c r="L15" s="549"/>
      <c r="M15" s="550"/>
    </row>
    <row r="16" customFormat="false" ht="15" hidden="false" customHeight="false" outlineLevel="0" collapsed="false">
      <c r="A16" s="552"/>
      <c r="B16" s="553"/>
      <c r="C16" s="554"/>
      <c r="D16" s="564"/>
      <c r="E16" s="565"/>
      <c r="F16" s="565"/>
      <c r="G16" s="565"/>
      <c r="H16" s="557"/>
      <c r="I16" s="558"/>
      <c r="J16" s="559"/>
      <c r="K16" s="560"/>
      <c r="L16" s="549"/>
      <c r="M16" s="550"/>
    </row>
    <row r="17" customFormat="false" ht="15" hidden="false" customHeight="false" outlineLevel="0" collapsed="false">
      <c r="A17" s="552"/>
      <c r="B17" s="553"/>
      <c r="C17" s="554"/>
      <c r="D17" s="564"/>
      <c r="E17" s="565"/>
      <c r="F17" s="565"/>
      <c r="G17" s="565"/>
      <c r="H17" s="557"/>
      <c r="I17" s="558"/>
      <c r="J17" s="559"/>
      <c r="K17" s="560"/>
      <c r="L17" s="549"/>
      <c r="M17" s="550"/>
    </row>
    <row r="18" customFormat="false" ht="15" hidden="false" customHeight="false" outlineLevel="0" collapsed="false">
      <c r="A18" s="552"/>
      <c r="B18" s="553"/>
      <c r="C18" s="554"/>
      <c r="D18" s="564"/>
      <c r="E18" s="565"/>
      <c r="F18" s="565"/>
      <c r="G18" s="565"/>
      <c r="H18" s="557"/>
      <c r="I18" s="558"/>
      <c r="J18" s="559"/>
      <c r="K18" s="560"/>
      <c r="L18" s="549"/>
      <c r="M18" s="550"/>
    </row>
    <row r="19" customFormat="false" ht="15" hidden="false" customHeight="false" outlineLevel="0" collapsed="false">
      <c r="A19" s="552"/>
      <c r="B19" s="553"/>
      <c r="C19" s="554"/>
      <c r="D19" s="564"/>
      <c r="E19" s="565"/>
      <c r="F19" s="565"/>
      <c r="G19" s="565"/>
      <c r="H19" s="557"/>
      <c r="I19" s="558"/>
      <c r="J19" s="559"/>
      <c r="K19" s="560"/>
      <c r="L19" s="549"/>
      <c r="M19" s="550"/>
    </row>
    <row r="20" customFormat="false" ht="15" hidden="false" customHeight="false" outlineLevel="0" collapsed="false">
      <c r="A20" s="552"/>
      <c r="B20" s="553"/>
      <c r="C20" s="554"/>
      <c r="D20" s="564"/>
      <c r="E20" s="565"/>
      <c r="F20" s="565"/>
      <c r="G20" s="565"/>
      <c r="H20" s="557"/>
      <c r="I20" s="558"/>
      <c r="J20" s="559"/>
      <c r="K20" s="560"/>
      <c r="L20" s="549"/>
      <c r="M20" s="550"/>
    </row>
    <row r="21" customFormat="false" ht="15" hidden="false" customHeight="false" outlineLevel="0" collapsed="false">
      <c r="A21" s="552"/>
      <c r="B21" s="553"/>
      <c r="C21" s="554"/>
      <c r="D21" s="564"/>
      <c r="E21" s="565"/>
      <c r="F21" s="565"/>
      <c r="G21" s="565"/>
      <c r="H21" s="557"/>
      <c r="I21" s="558"/>
      <c r="J21" s="559"/>
      <c r="K21" s="560"/>
      <c r="L21" s="549"/>
      <c r="M21" s="550"/>
    </row>
    <row r="22" customFormat="false" ht="15" hidden="false" customHeight="false" outlineLevel="0" collapsed="false">
      <c r="A22" s="552"/>
      <c r="B22" s="553"/>
      <c r="C22" s="554"/>
      <c r="D22" s="564"/>
      <c r="E22" s="565"/>
      <c r="F22" s="565"/>
      <c r="G22" s="565"/>
      <c r="H22" s="557"/>
      <c r="I22" s="558"/>
      <c r="J22" s="559"/>
      <c r="K22" s="560"/>
      <c r="L22" s="563"/>
      <c r="M22" s="550"/>
    </row>
    <row r="23" customFormat="false" ht="15" hidden="false" customHeight="false" outlineLevel="0" collapsed="false">
      <c r="A23" s="552"/>
      <c r="B23" s="553"/>
      <c r="C23" s="554"/>
      <c r="D23" s="564"/>
      <c r="E23" s="565"/>
      <c r="F23" s="565"/>
      <c r="G23" s="565"/>
      <c r="H23" s="557"/>
      <c r="I23" s="558"/>
      <c r="J23" s="559"/>
      <c r="K23" s="560"/>
      <c r="L23" s="566"/>
      <c r="M23" s="550"/>
    </row>
    <row r="24" customFormat="false" ht="15" hidden="false" customHeight="false" outlineLevel="0" collapsed="false">
      <c r="A24" s="552"/>
      <c r="B24" s="553"/>
      <c r="C24" s="554"/>
      <c r="D24" s="564"/>
      <c r="E24" s="565"/>
      <c r="F24" s="565"/>
      <c r="G24" s="565"/>
      <c r="H24" s="557"/>
      <c r="I24" s="558"/>
      <c r="J24" s="559"/>
      <c r="K24" s="560"/>
      <c r="L24" s="549"/>
      <c r="M24" s="550"/>
    </row>
    <row r="25" customFormat="false" ht="15" hidden="false" customHeight="false" outlineLevel="0" collapsed="false">
      <c r="A25" s="552"/>
      <c r="B25" s="553"/>
      <c r="C25" s="554"/>
      <c r="D25" s="555"/>
      <c r="E25" s="556"/>
      <c r="F25" s="556"/>
      <c r="G25" s="556"/>
      <c r="H25" s="557"/>
      <c r="I25" s="558"/>
      <c r="J25" s="559"/>
      <c r="K25" s="560"/>
      <c r="L25" s="549"/>
      <c r="M25" s="550"/>
    </row>
    <row r="26" customFormat="false" ht="15" hidden="false" customHeight="false" outlineLevel="0" collapsed="false">
      <c r="A26" s="552"/>
      <c r="B26" s="553"/>
      <c r="C26" s="554"/>
      <c r="D26" s="564"/>
      <c r="E26" s="565"/>
      <c r="F26" s="565"/>
      <c r="G26" s="565"/>
      <c r="H26" s="557"/>
      <c r="I26" s="558"/>
      <c r="J26" s="559"/>
      <c r="K26" s="560"/>
      <c r="L26" s="549"/>
      <c r="M26" s="550"/>
    </row>
    <row r="27" customFormat="false" ht="15" hidden="false" customHeight="false" outlineLevel="0" collapsed="false">
      <c r="A27" s="552"/>
      <c r="B27" s="553"/>
      <c r="C27" s="554"/>
      <c r="D27" s="564"/>
      <c r="E27" s="565"/>
      <c r="F27" s="565"/>
      <c r="G27" s="565"/>
      <c r="H27" s="557"/>
      <c r="I27" s="558"/>
      <c r="J27" s="559"/>
      <c r="K27" s="560"/>
      <c r="L27" s="549"/>
      <c r="M27" s="550"/>
    </row>
    <row r="28" customFormat="false" ht="15" hidden="false" customHeight="false" outlineLevel="0" collapsed="false">
      <c r="A28" s="552"/>
      <c r="B28" s="553"/>
      <c r="C28" s="554"/>
      <c r="D28" s="564"/>
      <c r="E28" s="565"/>
      <c r="F28" s="565"/>
      <c r="G28" s="565"/>
      <c r="H28" s="557"/>
      <c r="I28" s="558"/>
      <c r="J28" s="559"/>
      <c r="K28" s="560"/>
      <c r="L28" s="549"/>
      <c r="M28" s="550"/>
    </row>
    <row r="29" customFormat="false" ht="15" hidden="false" customHeight="false" outlineLevel="0" collapsed="false">
      <c r="A29" s="552"/>
      <c r="B29" s="553"/>
      <c r="C29" s="554"/>
      <c r="D29" s="564"/>
      <c r="E29" s="565"/>
      <c r="F29" s="565"/>
      <c r="G29" s="565"/>
      <c r="H29" s="557"/>
      <c r="I29" s="558"/>
      <c r="J29" s="559"/>
      <c r="K29" s="560"/>
      <c r="L29" s="549"/>
      <c r="M29" s="550"/>
    </row>
    <row r="30" customFormat="false" ht="15" hidden="false" customHeight="false" outlineLevel="0" collapsed="false">
      <c r="A30" s="552"/>
      <c r="B30" s="553"/>
      <c r="C30" s="554"/>
      <c r="D30" s="564"/>
      <c r="E30" s="565"/>
      <c r="F30" s="565"/>
      <c r="G30" s="565"/>
      <c r="H30" s="557"/>
      <c r="I30" s="558"/>
      <c r="J30" s="559"/>
      <c r="K30" s="560"/>
      <c r="L30" s="549"/>
      <c r="M30" s="550"/>
    </row>
    <row r="31" customFormat="false" ht="15" hidden="false" customHeight="false" outlineLevel="0" collapsed="false">
      <c r="A31" s="552"/>
      <c r="B31" s="553"/>
      <c r="C31" s="554"/>
      <c r="D31" s="564"/>
      <c r="E31" s="565"/>
      <c r="F31" s="565"/>
      <c r="G31" s="565"/>
      <c r="H31" s="557"/>
      <c r="I31" s="558"/>
      <c r="J31" s="559"/>
      <c r="K31" s="560"/>
      <c r="L31" s="549"/>
      <c r="M31" s="550"/>
    </row>
    <row r="32" customFormat="false" ht="15" hidden="false" customHeight="false" outlineLevel="0" collapsed="false">
      <c r="A32" s="552"/>
      <c r="B32" s="553"/>
      <c r="C32" s="554"/>
      <c r="D32" s="564"/>
      <c r="E32" s="565"/>
      <c r="F32" s="565"/>
      <c r="G32" s="565"/>
      <c r="H32" s="557"/>
      <c r="I32" s="558"/>
      <c r="J32" s="559"/>
      <c r="K32" s="560"/>
      <c r="L32" s="549"/>
      <c r="M32" s="550"/>
    </row>
    <row r="33" customFormat="false" ht="15" hidden="false" customHeight="false" outlineLevel="0" collapsed="false">
      <c r="A33" s="552"/>
      <c r="B33" s="553"/>
      <c r="C33" s="554"/>
      <c r="D33" s="564"/>
      <c r="E33" s="565"/>
      <c r="F33" s="565"/>
      <c r="G33" s="565"/>
      <c r="H33" s="557"/>
      <c r="I33" s="558"/>
      <c r="J33" s="559"/>
      <c r="K33" s="560"/>
      <c r="L33" s="549"/>
      <c r="M33" s="550"/>
    </row>
    <row r="34" customFormat="false" ht="15" hidden="false" customHeight="false" outlineLevel="0" collapsed="false">
      <c r="A34" s="552"/>
      <c r="B34" s="553"/>
      <c r="C34" s="554"/>
      <c r="D34" s="564"/>
      <c r="E34" s="565"/>
      <c r="F34" s="565"/>
      <c r="G34" s="565"/>
      <c r="H34" s="557"/>
      <c r="I34" s="558"/>
      <c r="J34" s="559"/>
      <c r="K34" s="560"/>
      <c r="L34" s="549"/>
      <c r="M34" s="550"/>
    </row>
    <row r="35" customFormat="false" ht="15" hidden="false" customHeight="false" outlineLevel="0" collapsed="false">
      <c r="A35" s="552"/>
      <c r="B35" s="553"/>
      <c r="C35" s="554"/>
      <c r="D35" s="564"/>
      <c r="E35" s="565"/>
      <c r="F35" s="565"/>
      <c r="G35" s="565"/>
      <c r="H35" s="557"/>
      <c r="I35" s="558"/>
      <c r="J35" s="559"/>
      <c r="K35" s="560"/>
      <c r="L35" s="549"/>
      <c r="M35" s="550"/>
    </row>
    <row r="36" customFormat="false" ht="15" hidden="false" customHeight="false" outlineLevel="0" collapsed="false">
      <c r="A36" s="552"/>
      <c r="B36" s="553"/>
      <c r="C36" s="554"/>
      <c r="D36" s="564"/>
      <c r="E36" s="565"/>
      <c r="F36" s="565"/>
      <c r="G36" s="565"/>
      <c r="H36" s="557"/>
      <c r="I36" s="558"/>
      <c r="J36" s="559"/>
      <c r="K36" s="560"/>
      <c r="L36" s="549"/>
      <c r="M36" s="550"/>
    </row>
    <row r="37" customFormat="false" ht="15" hidden="false" customHeight="false" outlineLevel="0" collapsed="false">
      <c r="A37" s="552"/>
      <c r="B37" s="553"/>
      <c r="C37" s="554"/>
      <c r="D37" s="564"/>
      <c r="E37" s="565"/>
      <c r="F37" s="565"/>
      <c r="G37" s="565"/>
      <c r="H37" s="557"/>
      <c r="I37" s="558"/>
      <c r="J37" s="559"/>
      <c r="K37" s="560"/>
      <c r="L37" s="549"/>
      <c r="M37" s="550"/>
    </row>
    <row r="38" customFormat="false" ht="15" hidden="false" customHeight="false" outlineLevel="0" collapsed="false">
      <c r="A38" s="552"/>
      <c r="B38" s="553"/>
      <c r="C38" s="554"/>
      <c r="D38" s="564"/>
      <c r="E38" s="565"/>
      <c r="F38" s="565"/>
      <c r="G38" s="565"/>
      <c r="H38" s="557"/>
      <c r="I38" s="558"/>
      <c r="J38" s="559"/>
      <c r="K38" s="560"/>
      <c r="L38" s="567"/>
      <c r="M38" s="550"/>
    </row>
    <row r="39" customFormat="false" ht="15" hidden="false" customHeight="false" outlineLevel="0" collapsed="false">
      <c r="A39" s="552"/>
      <c r="B39" s="553"/>
      <c r="C39" s="554"/>
      <c r="D39" s="564"/>
      <c r="E39" s="565"/>
      <c r="F39" s="565"/>
      <c r="G39" s="565"/>
      <c r="H39" s="557"/>
      <c r="I39" s="558"/>
      <c r="J39" s="559"/>
      <c r="K39" s="560"/>
      <c r="L39" s="566"/>
      <c r="M39" s="550"/>
    </row>
    <row r="40" customFormat="false" ht="15" hidden="false" customHeight="false" outlineLevel="0" collapsed="false">
      <c r="A40" s="552"/>
      <c r="B40" s="553"/>
      <c r="C40" s="554"/>
      <c r="D40" s="564"/>
      <c r="E40" s="565"/>
      <c r="F40" s="565"/>
      <c r="G40" s="565"/>
      <c r="H40" s="557"/>
      <c r="I40" s="558"/>
      <c r="J40" s="559"/>
      <c r="K40" s="560"/>
      <c r="L40" s="566"/>
      <c r="M40" s="550"/>
    </row>
    <row r="41" customFormat="false" ht="18" hidden="false" customHeight="true" outlineLevel="0" collapsed="false">
      <c r="A41" s="552"/>
      <c r="B41" s="553"/>
      <c r="C41" s="554"/>
      <c r="D41" s="564"/>
      <c r="E41" s="565"/>
      <c r="F41" s="565"/>
      <c r="G41" s="565"/>
      <c r="H41" s="557"/>
      <c r="I41" s="558"/>
      <c r="J41" s="559"/>
      <c r="K41" s="560"/>
      <c r="L41" s="549"/>
      <c r="M41" s="550"/>
    </row>
    <row r="42" customFormat="false" ht="15" hidden="false" customHeight="false" outlineLevel="0" collapsed="false">
      <c r="A42" s="552"/>
      <c r="B42" s="553"/>
      <c r="C42" s="554"/>
      <c r="D42" s="564"/>
      <c r="E42" s="565"/>
      <c r="F42" s="565"/>
      <c r="G42" s="565"/>
      <c r="H42" s="557"/>
      <c r="I42" s="558"/>
      <c r="J42" s="559"/>
      <c r="K42" s="560"/>
      <c r="L42" s="549"/>
      <c r="M42" s="550"/>
    </row>
    <row r="43" customFormat="false" ht="15" hidden="false" customHeight="false" outlineLevel="0" collapsed="false">
      <c r="A43" s="552"/>
      <c r="B43" s="553"/>
      <c r="C43" s="554"/>
      <c r="D43" s="564"/>
      <c r="E43" s="565"/>
      <c r="F43" s="565"/>
      <c r="G43" s="565"/>
      <c r="H43" s="557"/>
      <c r="I43" s="558"/>
      <c r="J43" s="559"/>
      <c r="K43" s="560"/>
      <c r="L43" s="549"/>
      <c r="M43" s="550"/>
    </row>
    <row r="44" customFormat="false" ht="15" hidden="false" customHeight="false" outlineLevel="0" collapsed="false">
      <c r="A44" s="552"/>
      <c r="B44" s="553"/>
      <c r="C44" s="554"/>
      <c r="D44" s="564"/>
      <c r="E44" s="565"/>
      <c r="F44" s="565"/>
      <c r="G44" s="565"/>
      <c r="H44" s="557"/>
      <c r="I44" s="558"/>
      <c r="J44" s="559"/>
      <c r="K44" s="560"/>
      <c r="L44" s="549"/>
      <c r="M44" s="550"/>
    </row>
    <row r="45" customFormat="false" ht="15" hidden="false" customHeight="false" outlineLevel="0" collapsed="false">
      <c r="A45" s="552"/>
      <c r="B45" s="553"/>
      <c r="C45" s="554"/>
      <c r="D45" s="564"/>
      <c r="E45" s="565"/>
      <c r="F45" s="565"/>
      <c r="G45" s="565"/>
      <c r="H45" s="557"/>
      <c r="I45" s="558"/>
      <c r="J45" s="559"/>
      <c r="K45" s="560"/>
      <c r="L45" s="549"/>
      <c r="M45" s="550"/>
    </row>
    <row r="46" customFormat="false" ht="15" hidden="false" customHeight="false" outlineLevel="0" collapsed="false">
      <c r="A46" s="552"/>
      <c r="B46" s="553"/>
      <c r="C46" s="554"/>
      <c r="D46" s="555"/>
      <c r="E46" s="556"/>
      <c r="F46" s="556"/>
      <c r="G46" s="556"/>
      <c r="H46" s="557"/>
      <c r="I46" s="561"/>
      <c r="J46" s="562"/>
      <c r="K46" s="568"/>
      <c r="L46" s="563"/>
      <c r="M46" s="550"/>
    </row>
    <row r="47" customFormat="false" ht="15" hidden="false" customHeight="false" outlineLevel="0" collapsed="false">
      <c r="A47" s="552"/>
      <c r="B47" s="553"/>
      <c r="C47" s="554"/>
      <c r="D47" s="555"/>
      <c r="E47" s="556"/>
      <c r="F47" s="556"/>
      <c r="G47" s="556"/>
      <c r="H47" s="557"/>
      <c r="I47" s="561"/>
      <c r="J47" s="562"/>
      <c r="K47" s="568"/>
      <c r="L47" s="563"/>
      <c r="M47" s="550"/>
    </row>
    <row r="48" customFormat="false" ht="15" hidden="false" customHeight="false" outlineLevel="0" collapsed="false">
      <c r="A48" s="552"/>
      <c r="B48" s="553"/>
      <c r="C48" s="554"/>
      <c r="D48" s="555"/>
      <c r="E48" s="556"/>
      <c r="F48" s="556"/>
      <c r="G48" s="556"/>
      <c r="H48" s="557"/>
      <c r="I48" s="561"/>
      <c r="J48" s="562"/>
      <c r="K48" s="568"/>
      <c r="L48" s="563"/>
      <c r="M48" s="550"/>
    </row>
    <row r="49" customFormat="false" ht="15" hidden="false" customHeight="false" outlineLevel="0" collapsed="false">
      <c r="A49" s="552"/>
      <c r="B49" s="553"/>
      <c r="C49" s="554"/>
      <c r="D49" s="564"/>
      <c r="E49" s="565"/>
      <c r="F49" s="565"/>
      <c r="G49" s="565"/>
      <c r="H49" s="557"/>
      <c r="I49" s="561"/>
      <c r="J49" s="562"/>
      <c r="K49" s="568"/>
      <c r="L49" s="563"/>
      <c r="M49" s="550"/>
    </row>
    <row r="50" customFormat="false" ht="15" hidden="false" customHeight="false" outlineLevel="0" collapsed="false">
      <c r="A50" s="552"/>
      <c r="B50" s="553"/>
      <c r="C50" s="554"/>
      <c r="D50" s="564"/>
      <c r="E50" s="565"/>
      <c r="F50" s="565"/>
      <c r="G50" s="565"/>
      <c r="H50" s="557"/>
      <c r="I50" s="561"/>
      <c r="J50" s="562"/>
      <c r="K50" s="568"/>
      <c r="L50" s="563"/>
      <c r="M50" s="550"/>
    </row>
    <row r="51" customFormat="false" ht="15" hidden="false" customHeight="false" outlineLevel="0" collapsed="false">
      <c r="A51" s="552"/>
      <c r="B51" s="553"/>
      <c r="C51" s="554"/>
      <c r="D51" s="564"/>
      <c r="E51" s="565"/>
      <c r="F51" s="565"/>
      <c r="G51" s="565"/>
      <c r="H51" s="557"/>
      <c r="I51" s="561"/>
      <c r="J51" s="562"/>
      <c r="K51" s="568"/>
      <c r="L51" s="563"/>
      <c r="M51" s="550"/>
    </row>
    <row r="52" customFormat="false" ht="15" hidden="false" customHeight="false" outlineLevel="0" collapsed="false">
      <c r="A52" s="552"/>
      <c r="B52" s="553"/>
      <c r="C52" s="554"/>
      <c r="D52" s="564"/>
      <c r="E52" s="565"/>
      <c r="F52" s="565"/>
      <c r="G52" s="565"/>
      <c r="H52" s="557"/>
      <c r="I52" s="561"/>
      <c r="J52" s="562"/>
      <c r="K52" s="568"/>
      <c r="L52" s="563"/>
      <c r="M52" s="550"/>
    </row>
    <row r="53" customFormat="false" ht="15" hidden="false" customHeight="false" outlineLevel="0" collapsed="false">
      <c r="A53" s="552"/>
      <c r="B53" s="553"/>
      <c r="C53" s="554"/>
      <c r="D53" s="564"/>
      <c r="E53" s="565"/>
      <c r="F53" s="565"/>
      <c r="G53" s="565"/>
      <c r="H53" s="557"/>
      <c r="I53" s="561"/>
      <c r="J53" s="562"/>
      <c r="K53" s="568"/>
      <c r="L53" s="563"/>
      <c r="M53" s="550"/>
    </row>
    <row r="54" customFormat="false" ht="15" hidden="false" customHeight="false" outlineLevel="0" collapsed="false">
      <c r="A54" s="552"/>
      <c r="B54" s="553"/>
      <c r="C54" s="554"/>
      <c r="D54" s="564"/>
      <c r="E54" s="565"/>
      <c r="F54" s="565"/>
      <c r="G54" s="565"/>
      <c r="H54" s="557"/>
      <c r="I54" s="561"/>
      <c r="J54" s="562"/>
      <c r="K54" s="568"/>
      <c r="L54" s="563"/>
      <c r="M54" s="550"/>
    </row>
    <row r="55" customFormat="false" ht="15" hidden="false" customHeight="false" outlineLevel="0" collapsed="false">
      <c r="A55" s="552"/>
      <c r="B55" s="553"/>
      <c r="C55" s="554"/>
      <c r="D55" s="564"/>
      <c r="E55" s="565"/>
      <c r="F55" s="565"/>
      <c r="G55" s="565"/>
      <c r="H55" s="557"/>
      <c r="I55" s="561"/>
      <c r="J55" s="562"/>
      <c r="K55" s="568"/>
      <c r="L55" s="563"/>
      <c r="M55" s="550"/>
    </row>
    <row r="56" customFormat="false" ht="15" hidden="false" customHeight="false" outlineLevel="0" collapsed="false">
      <c r="A56" s="552"/>
      <c r="B56" s="553"/>
      <c r="C56" s="554"/>
      <c r="D56" s="564"/>
      <c r="E56" s="565"/>
      <c r="F56" s="565"/>
      <c r="G56" s="565"/>
      <c r="H56" s="557"/>
      <c r="I56" s="561"/>
      <c r="J56" s="562"/>
      <c r="K56" s="568"/>
      <c r="L56" s="563"/>
      <c r="M56" s="550"/>
    </row>
    <row r="57" customFormat="false" ht="15" hidden="false" customHeight="false" outlineLevel="0" collapsed="false">
      <c r="A57" s="552"/>
      <c r="B57" s="553"/>
      <c r="C57" s="554"/>
      <c r="D57" s="564"/>
      <c r="E57" s="565"/>
      <c r="F57" s="565"/>
      <c r="G57" s="565"/>
      <c r="H57" s="557"/>
      <c r="I57" s="561"/>
      <c r="J57" s="562"/>
      <c r="K57" s="568"/>
      <c r="L57" s="563"/>
      <c r="M57" s="550"/>
    </row>
    <row r="58" customFormat="false" ht="15" hidden="false" customHeight="false" outlineLevel="0" collapsed="false">
      <c r="A58" s="552"/>
      <c r="B58" s="553"/>
      <c r="C58" s="554"/>
      <c r="D58" s="555"/>
      <c r="E58" s="556"/>
      <c r="F58" s="556"/>
      <c r="G58" s="556"/>
      <c r="H58" s="557"/>
      <c r="I58" s="561"/>
      <c r="J58" s="562"/>
      <c r="K58" s="568"/>
      <c r="L58" s="563"/>
      <c r="M58" s="550"/>
    </row>
    <row r="59" customFormat="false" ht="15" hidden="false" customHeight="false" outlineLevel="0" collapsed="false">
      <c r="A59" s="552"/>
      <c r="B59" s="553"/>
      <c r="C59" s="554"/>
      <c r="D59" s="555"/>
      <c r="E59" s="556"/>
      <c r="F59" s="556"/>
      <c r="G59" s="556"/>
      <c r="H59" s="557"/>
      <c r="I59" s="561"/>
      <c r="J59" s="562"/>
      <c r="K59" s="568"/>
      <c r="L59" s="563"/>
      <c r="M59" s="550"/>
    </row>
    <row r="60" customFormat="false" ht="15" hidden="false" customHeight="false" outlineLevel="0" collapsed="false">
      <c r="A60" s="552"/>
      <c r="B60" s="553"/>
      <c r="C60" s="554"/>
      <c r="D60" s="564"/>
      <c r="E60" s="565"/>
      <c r="F60" s="565"/>
      <c r="G60" s="565"/>
      <c r="H60" s="557"/>
      <c r="I60" s="561"/>
      <c r="J60" s="562"/>
      <c r="K60" s="568"/>
      <c r="L60" s="563"/>
      <c r="M60" s="550"/>
    </row>
    <row r="61" customFormat="false" ht="15" hidden="false" customHeight="false" outlineLevel="0" collapsed="false">
      <c r="A61" s="552"/>
      <c r="B61" s="553"/>
      <c r="C61" s="554"/>
      <c r="D61" s="564"/>
      <c r="E61" s="565"/>
      <c r="F61" s="565"/>
      <c r="G61" s="565"/>
      <c r="H61" s="557"/>
      <c r="I61" s="561"/>
      <c r="J61" s="562"/>
      <c r="K61" s="568"/>
      <c r="L61" s="563"/>
      <c r="M61" s="550"/>
    </row>
    <row r="62" customFormat="false" ht="15" hidden="false" customHeight="false" outlineLevel="0" collapsed="false">
      <c r="A62" s="552"/>
      <c r="B62" s="553"/>
      <c r="C62" s="554"/>
      <c r="D62" s="564"/>
      <c r="E62" s="565"/>
      <c r="F62" s="565"/>
      <c r="G62" s="565"/>
      <c r="H62" s="557"/>
      <c r="I62" s="561"/>
      <c r="J62" s="562"/>
      <c r="K62" s="568"/>
      <c r="L62" s="563"/>
      <c r="M62" s="550"/>
    </row>
    <row r="63" customFormat="false" ht="15" hidden="false" customHeight="false" outlineLevel="0" collapsed="false">
      <c r="A63" s="552"/>
      <c r="B63" s="553"/>
      <c r="C63" s="554"/>
      <c r="D63" s="564"/>
      <c r="E63" s="565"/>
      <c r="F63" s="565"/>
      <c r="G63" s="565"/>
      <c r="H63" s="557"/>
      <c r="I63" s="558"/>
      <c r="J63" s="559"/>
      <c r="K63" s="560"/>
      <c r="L63" s="549"/>
      <c r="M63" s="550"/>
    </row>
    <row r="64" customFormat="false" ht="15" hidden="false" customHeight="false" outlineLevel="0" collapsed="false">
      <c r="A64" s="552"/>
      <c r="B64" s="553"/>
      <c r="C64" s="554"/>
      <c r="D64" s="564"/>
      <c r="E64" s="565"/>
      <c r="F64" s="565"/>
      <c r="G64" s="565"/>
      <c r="H64" s="557"/>
      <c r="I64" s="561"/>
      <c r="J64" s="562"/>
      <c r="K64" s="568"/>
      <c r="L64" s="563"/>
      <c r="M64" s="550"/>
    </row>
    <row r="65" customFormat="false" ht="15" hidden="false" customHeight="false" outlineLevel="0" collapsed="false">
      <c r="A65" s="552"/>
      <c r="B65" s="553"/>
      <c r="C65" s="554"/>
      <c r="D65" s="555"/>
      <c r="E65" s="556"/>
      <c r="F65" s="556"/>
      <c r="G65" s="556"/>
      <c r="H65" s="557"/>
      <c r="I65" s="561"/>
      <c r="J65" s="562"/>
      <c r="K65" s="568"/>
      <c r="L65" s="563"/>
      <c r="M65" s="550"/>
    </row>
    <row r="66" customFormat="false" ht="15" hidden="false" customHeight="false" outlineLevel="0" collapsed="false">
      <c r="A66" s="552"/>
      <c r="B66" s="553"/>
      <c r="C66" s="554"/>
      <c r="D66" s="564"/>
      <c r="E66" s="565"/>
      <c r="F66" s="565"/>
      <c r="G66" s="565"/>
      <c r="H66" s="557"/>
      <c r="I66" s="561"/>
      <c r="J66" s="562"/>
      <c r="K66" s="568"/>
      <c r="L66" s="563"/>
      <c r="M66" s="550"/>
    </row>
    <row r="67" customFormat="false" ht="15" hidden="false" customHeight="false" outlineLevel="0" collapsed="false">
      <c r="A67" s="552"/>
      <c r="B67" s="553"/>
      <c r="C67" s="554"/>
      <c r="D67" s="564"/>
      <c r="E67" s="565"/>
      <c r="F67" s="565"/>
      <c r="G67" s="565"/>
      <c r="H67" s="557"/>
      <c r="I67" s="561"/>
      <c r="J67" s="562"/>
      <c r="K67" s="568"/>
      <c r="L67" s="563"/>
      <c r="M67" s="550"/>
    </row>
    <row r="68" customFormat="false" ht="15" hidden="false" customHeight="false" outlineLevel="0" collapsed="false">
      <c r="A68" s="552"/>
      <c r="B68" s="553"/>
      <c r="C68" s="554"/>
      <c r="D68" s="564"/>
      <c r="E68" s="565"/>
      <c r="F68" s="565"/>
      <c r="G68" s="565"/>
      <c r="H68" s="557"/>
      <c r="I68" s="561"/>
      <c r="J68" s="562"/>
      <c r="K68" s="568"/>
      <c r="L68" s="563"/>
      <c r="M68" s="550"/>
    </row>
    <row r="69" customFormat="false" ht="15" hidden="false" customHeight="false" outlineLevel="0" collapsed="false">
      <c r="A69" s="552"/>
      <c r="B69" s="553"/>
      <c r="C69" s="554"/>
      <c r="D69" s="555"/>
      <c r="E69" s="556"/>
      <c r="F69" s="556"/>
      <c r="G69" s="556"/>
      <c r="H69" s="557"/>
      <c r="I69" s="561"/>
      <c r="J69" s="562"/>
      <c r="K69" s="568"/>
      <c r="L69" s="563"/>
      <c r="M69" s="550"/>
    </row>
    <row r="70" customFormat="false" ht="15" hidden="false" customHeight="false" outlineLevel="0" collapsed="false">
      <c r="A70" s="552"/>
      <c r="B70" s="553"/>
      <c r="C70" s="554"/>
      <c r="D70" s="564"/>
      <c r="E70" s="565"/>
      <c r="F70" s="565"/>
      <c r="G70" s="565"/>
      <c r="H70" s="557"/>
      <c r="I70" s="561"/>
      <c r="J70" s="562"/>
      <c r="K70" s="568"/>
      <c r="L70" s="563"/>
      <c r="M70" s="550"/>
    </row>
    <row r="71" customFormat="false" ht="15" hidden="false" customHeight="false" outlineLevel="0" collapsed="false">
      <c r="A71" s="552"/>
      <c r="B71" s="553"/>
      <c r="C71" s="554"/>
      <c r="D71" s="564"/>
      <c r="E71" s="565"/>
      <c r="F71" s="565"/>
      <c r="G71" s="565"/>
      <c r="H71" s="557"/>
      <c r="I71" s="561"/>
      <c r="J71" s="562"/>
      <c r="K71" s="568"/>
      <c r="L71" s="563"/>
      <c r="M71" s="550"/>
    </row>
    <row r="72" customFormat="false" ht="15" hidden="false" customHeight="false" outlineLevel="0" collapsed="false">
      <c r="A72" s="552"/>
      <c r="B72" s="553"/>
      <c r="C72" s="554"/>
      <c r="D72" s="564"/>
      <c r="E72" s="565"/>
      <c r="F72" s="565"/>
      <c r="G72" s="565"/>
      <c r="H72" s="557"/>
      <c r="I72" s="561"/>
      <c r="J72" s="562"/>
      <c r="K72" s="568"/>
      <c r="L72" s="563"/>
      <c r="M72" s="550"/>
    </row>
    <row r="73" customFormat="false" ht="15" hidden="false" customHeight="false" outlineLevel="0" collapsed="false">
      <c r="A73" s="552"/>
      <c r="B73" s="553"/>
      <c r="C73" s="554"/>
      <c r="D73" s="564"/>
      <c r="E73" s="565"/>
      <c r="F73" s="565"/>
      <c r="G73" s="565"/>
      <c r="H73" s="557"/>
      <c r="I73" s="561"/>
      <c r="J73" s="562"/>
      <c r="K73" s="568"/>
      <c r="L73" s="563"/>
      <c r="M73" s="550"/>
    </row>
    <row r="74" customFormat="false" ht="15" hidden="false" customHeight="false" outlineLevel="0" collapsed="false">
      <c r="A74" s="552"/>
      <c r="B74" s="553"/>
      <c r="C74" s="554"/>
      <c r="D74" s="564"/>
      <c r="E74" s="565"/>
      <c r="F74" s="565"/>
      <c r="G74" s="565"/>
      <c r="H74" s="557"/>
      <c r="I74" s="561"/>
      <c r="J74" s="562"/>
      <c r="K74" s="568"/>
      <c r="L74" s="563"/>
      <c r="M74" s="550"/>
    </row>
    <row r="75" customFormat="false" ht="15" hidden="false" customHeight="false" outlineLevel="0" collapsed="false">
      <c r="A75" s="552"/>
      <c r="B75" s="553"/>
      <c r="C75" s="554"/>
      <c r="D75" s="555"/>
      <c r="E75" s="556"/>
      <c r="F75" s="556"/>
      <c r="G75" s="556"/>
      <c r="H75" s="557"/>
      <c r="I75" s="561"/>
      <c r="J75" s="562"/>
      <c r="K75" s="568"/>
      <c r="L75" s="563"/>
      <c r="M75" s="550"/>
    </row>
    <row r="76" customFormat="false" ht="15" hidden="false" customHeight="false" outlineLevel="0" collapsed="false">
      <c r="A76" s="552"/>
      <c r="B76" s="553"/>
      <c r="C76" s="554"/>
      <c r="D76" s="555"/>
      <c r="E76" s="556"/>
      <c r="F76" s="556"/>
      <c r="G76" s="556"/>
      <c r="H76" s="557"/>
      <c r="I76" s="561"/>
      <c r="J76" s="562"/>
      <c r="K76" s="568"/>
      <c r="L76" s="563"/>
      <c r="M76" s="550"/>
    </row>
    <row r="77" customFormat="false" ht="15" hidden="false" customHeight="false" outlineLevel="0" collapsed="false">
      <c r="A77" s="552"/>
      <c r="B77" s="553"/>
      <c r="C77" s="554"/>
      <c r="D77" s="564"/>
      <c r="E77" s="565"/>
      <c r="F77" s="565"/>
      <c r="G77" s="565"/>
      <c r="H77" s="557"/>
      <c r="I77" s="561"/>
      <c r="J77" s="562"/>
      <c r="K77" s="568"/>
      <c r="L77" s="563"/>
      <c r="M77" s="550"/>
    </row>
    <row r="78" customFormat="false" ht="15" hidden="false" customHeight="false" outlineLevel="0" collapsed="false">
      <c r="A78" s="552"/>
      <c r="B78" s="553"/>
      <c r="C78" s="554"/>
      <c r="D78" s="564"/>
      <c r="E78" s="565"/>
      <c r="F78" s="565"/>
      <c r="G78" s="565"/>
      <c r="H78" s="557"/>
      <c r="I78" s="561"/>
      <c r="J78" s="562"/>
      <c r="K78" s="568"/>
      <c r="L78" s="563"/>
      <c r="M78" s="550"/>
    </row>
    <row r="79" customFormat="false" ht="15" hidden="false" customHeight="false" outlineLevel="0" collapsed="false">
      <c r="A79" s="552"/>
      <c r="B79" s="553"/>
      <c r="C79" s="554"/>
      <c r="D79" s="564"/>
      <c r="E79" s="565"/>
      <c r="F79" s="565"/>
      <c r="G79" s="565"/>
      <c r="H79" s="557"/>
      <c r="I79" s="561"/>
      <c r="J79" s="562"/>
      <c r="K79" s="568"/>
      <c r="L79" s="563"/>
      <c r="M79" s="550"/>
    </row>
    <row r="80" customFormat="false" ht="15" hidden="false" customHeight="false" outlineLevel="0" collapsed="false">
      <c r="A80" s="552"/>
      <c r="B80" s="553"/>
      <c r="C80" s="554"/>
      <c r="D80" s="564"/>
      <c r="E80" s="565"/>
      <c r="F80" s="565"/>
      <c r="G80" s="565"/>
      <c r="H80" s="557"/>
      <c r="I80" s="561"/>
      <c r="J80" s="562"/>
      <c r="K80" s="568"/>
      <c r="L80" s="563"/>
      <c r="M80" s="550"/>
    </row>
    <row r="81" customFormat="false" ht="15" hidden="false" customHeight="false" outlineLevel="0" collapsed="false">
      <c r="A81" s="552"/>
      <c r="B81" s="553"/>
      <c r="C81" s="554"/>
      <c r="D81" s="564"/>
      <c r="E81" s="565"/>
      <c r="F81" s="565"/>
      <c r="G81" s="565"/>
      <c r="H81" s="557"/>
      <c r="I81" s="561"/>
      <c r="J81" s="562"/>
      <c r="K81" s="568"/>
      <c r="L81" s="563"/>
      <c r="M81" s="550"/>
    </row>
    <row r="82" customFormat="false" ht="15" hidden="false" customHeight="false" outlineLevel="0" collapsed="false">
      <c r="A82" s="552"/>
      <c r="B82" s="553"/>
      <c r="C82" s="554"/>
      <c r="D82" s="564"/>
      <c r="E82" s="565"/>
      <c r="F82" s="565"/>
      <c r="G82" s="565"/>
      <c r="H82" s="557"/>
      <c r="I82" s="561"/>
      <c r="J82" s="562"/>
      <c r="K82" s="568"/>
      <c r="L82" s="563"/>
      <c r="M82" s="550"/>
    </row>
    <row r="83" customFormat="false" ht="15" hidden="false" customHeight="false" outlineLevel="0" collapsed="false">
      <c r="A83" s="552"/>
      <c r="B83" s="553"/>
      <c r="C83" s="554"/>
      <c r="D83" s="564"/>
      <c r="E83" s="565"/>
      <c r="F83" s="565"/>
      <c r="G83" s="565"/>
      <c r="H83" s="557"/>
      <c r="I83" s="561"/>
      <c r="J83" s="562"/>
      <c r="K83" s="568"/>
      <c r="L83" s="563"/>
      <c r="M83" s="550"/>
    </row>
    <row r="84" customFormat="false" ht="15" hidden="false" customHeight="false" outlineLevel="0" collapsed="false">
      <c r="A84" s="552"/>
      <c r="B84" s="553"/>
      <c r="C84" s="554"/>
      <c r="D84" s="555"/>
      <c r="E84" s="556"/>
      <c r="F84" s="556"/>
      <c r="G84" s="556"/>
      <c r="H84" s="557"/>
      <c r="I84" s="561"/>
      <c r="J84" s="562"/>
      <c r="K84" s="568"/>
      <c r="L84" s="563"/>
      <c r="M84" s="550"/>
    </row>
    <row r="85" customFormat="false" ht="15" hidden="false" customHeight="false" outlineLevel="0" collapsed="false">
      <c r="A85" s="552"/>
      <c r="B85" s="553"/>
      <c r="C85" s="554"/>
      <c r="D85" s="564"/>
      <c r="E85" s="565"/>
      <c r="F85" s="565"/>
      <c r="G85" s="565"/>
      <c r="H85" s="557"/>
      <c r="I85" s="561"/>
      <c r="J85" s="562"/>
      <c r="K85" s="568"/>
      <c r="L85" s="563"/>
      <c r="M85" s="550"/>
    </row>
    <row r="86" customFormat="false" ht="15" hidden="false" customHeight="false" outlineLevel="0" collapsed="false">
      <c r="A86" s="552"/>
      <c r="B86" s="553"/>
      <c r="C86" s="554"/>
      <c r="D86" s="564"/>
      <c r="E86" s="565"/>
      <c r="F86" s="565"/>
      <c r="G86" s="565"/>
      <c r="H86" s="557"/>
      <c r="I86" s="561"/>
      <c r="J86" s="562"/>
      <c r="K86" s="568"/>
      <c r="L86" s="563"/>
      <c r="M86" s="550"/>
    </row>
    <row r="87" customFormat="false" ht="15" hidden="false" customHeight="false" outlineLevel="0" collapsed="false">
      <c r="A87" s="552"/>
      <c r="B87" s="553"/>
      <c r="C87" s="554"/>
      <c r="D87" s="564"/>
      <c r="E87" s="565"/>
      <c r="F87" s="565"/>
      <c r="G87" s="565"/>
      <c r="H87" s="557"/>
      <c r="I87" s="561"/>
      <c r="J87" s="562"/>
      <c r="K87" s="568"/>
      <c r="L87" s="563"/>
      <c r="M87" s="550"/>
    </row>
    <row r="88" customFormat="false" ht="15" hidden="false" customHeight="false" outlineLevel="0" collapsed="false">
      <c r="A88" s="552"/>
      <c r="B88" s="553"/>
      <c r="C88" s="554"/>
      <c r="D88" s="564"/>
      <c r="E88" s="565"/>
      <c r="F88" s="565"/>
      <c r="G88" s="565"/>
      <c r="H88" s="557"/>
      <c r="I88" s="561"/>
      <c r="J88" s="562"/>
      <c r="K88" s="568"/>
      <c r="L88" s="563"/>
      <c r="M88" s="550"/>
    </row>
    <row r="89" customFormat="false" ht="15" hidden="false" customHeight="false" outlineLevel="0" collapsed="false">
      <c r="A89" s="552"/>
      <c r="B89" s="553"/>
      <c r="C89" s="554"/>
      <c r="D89" s="564"/>
      <c r="E89" s="565"/>
      <c r="F89" s="565"/>
      <c r="G89" s="565"/>
      <c r="H89" s="557"/>
      <c r="I89" s="561"/>
      <c r="J89" s="562"/>
      <c r="K89" s="568"/>
      <c r="L89" s="563"/>
      <c r="M89" s="550"/>
    </row>
    <row r="90" customFormat="false" ht="15" hidden="false" customHeight="false" outlineLevel="0" collapsed="false">
      <c r="A90" s="552"/>
      <c r="B90" s="553"/>
      <c r="C90" s="554"/>
      <c r="D90" s="564"/>
      <c r="E90" s="565"/>
      <c r="F90" s="565"/>
      <c r="G90" s="565"/>
      <c r="H90" s="557"/>
      <c r="I90" s="561"/>
      <c r="J90" s="562"/>
      <c r="K90" s="568"/>
      <c r="L90" s="563"/>
      <c r="M90" s="550"/>
    </row>
    <row r="91" customFormat="false" ht="15" hidden="false" customHeight="false" outlineLevel="0" collapsed="false">
      <c r="A91" s="552"/>
      <c r="B91" s="553"/>
      <c r="C91" s="554"/>
      <c r="D91" s="564"/>
      <c r="E91" s="565"/>
      <c r="F91" s="565"/>
      <c r="G91" s="565"/>
      <c r="H91" s="557"/>
      <c r="I91" s="561"/>
      <c r="J91" s="562"/>
      <c r="K91" s="568"/>
      <c r="L91" s="563"/>
      <c r="M91" s="550"/>
    </row>
    <row r="92" customFormat="false" ht="15" hidden="false" customHeight="false" outlineLevel="0" collapsed="false">
      <c r="A92" s="552"/>
      <c r="B92" s="553"/>
      <c r="C92" s="554"/>
      <c r="D92" s="564"/>
      <c r="E92" s="565"/>
      <c r="F92" s="565"/>
      <c r="G92" s="565"/>
      <c r="H92" s="557"/>
      <c r="I92" s="558"/>
      <c r="J92" s="559"/>
      <c r="K92" s="560"/>
      <c r="L92" s="549"/>
      <c r="M92" s="550"/>
    </row>
    <row r="93" customFormat="false" ht="15" hidden="false" customHeight="false" outlineLevel="0" collapsed="false">
      <c r="A93" s="552"/>
      <c r="B93" s="553"/>
      <c r="C93" s="554"/>
      <c r="D93" s="564"/>
      <c r="E93" s="565"/>
      <c r="F93" s="565"/>
      <c r="G93" s="565"/>
      <c r="H93" s="557"/>
      <c r="I93" s="558"/>
      <c r="J93" s="559"/>
      <c r="K93" s="560"/>
      <c r="L93" s="549"/>
      <c r="M93" s="550"/>
    </row>
    <row r="94" customFormat="false" ht="15" hidden="false" customHeight="false" outlineLevel="0" collapsed="false">
      <c r="A94" s="552"/>
      <c r="B94" s="553"/>
      <c r="C94" s="554"/>
      <c r="D94" s="564"/>
      <c r="E94" s="565"/>
      <c r="F94" s="565"/>
      <c r="G94" s="565"/>
      <c r="H94" s="557"/>
      <c r="I94" s="558"/>
      <c r="J94" s="559"/>
      <c r="K94" s="560"/>
      <c r="L94" s="549"/>
      <c r="M94" s="550"/>
    </row>
    <row r="95" customFormat="false" ht="15" hidden="false" customHeight="false" outlineLevel="0" collapsed="false">
      <c r="A95" s="552"/>
      <c r="B95" s="553"/>
      <c r="C95" s="554"/>
      <c r="D95" s="564"/>
      <c r="E95" s="565"/>
      <c r="F95" s="565"/>
      <c r="G95" s="565"/>
      <c r="H95" s="557"/>
      <c r="I95" s="558"/>
      <c r="J95" s="559"/>
      <c r="K95" s="560"/>
      <c r="L95" s="549"/>
      <c r="M95" s="550"/>
    </row>
    <row r="96" customFormat="false" ht="15" hidden="false" customHeight="false" outlineLevel="0" collapsed="false">
      <c r="A96" s="552"/>
      <c r="B96" s="553"/>
      <c r="C96" s="554"/>
      <c r="D96" s="564"/>
      <c r="E96" s="565"/>
      <c r="F96" s="565"/>
      <c r="G96" s="565"/>
      <c r="H96" s="557"/>
      <c r="I96" s="558"/>
      <c r="J96" s="559"/>
      <c r="K96" s="560"/>
      <c r="L96" s="549"/>
      <c r="M96" s="550"/>
    </row>
    <row r="97" customFormat="false" ht="15" hidden="false" customHeight="false" outlineLevel="0" collapsed="false">
      <c r="A97" s="552"/>
      <c r="B97" s="553"/>
      <c r="C97" s="554"/>
      <c r="D97" s="564"/>
      <c r="E97" s="565"/>
      <c r="F97" s="565"/>
      <c r="G97" s="565"/>
      <c r="H97" s="557"/>
      <c r="I97" s="558"/>
      <c r="J97" s="559"/>
      <c r="K97" s="560"/>
      <c r="L97" s="549"/>
      <c r="M97" s="550"/>
    </row>
    <row r="98" customFormat="false" ht="15" hidden="false" customHeight="false" outlineLevel="0" collapsed="false">
      <c r="A98" s="552"/>
      <c r="B98" s="553"/>
      <c r="C98" s="554"/>
      <c r="D98" s="564"/>
      <c r="E98" s="565"/>
      <c r="F98" s="565"/>
      <c r="G98" s="565"/>
      <c r="H98" s="557"/>
      <c r="I98" s="558"/>
      <c r="J98" s="559"/>
      <c r="K98" s="560"/>
      <c r="L98" s="549"/>
      <c r="M98" s="550"/>
    </row>
    <row r="99" customFormat="false" ht="15" hidden="false" customHeight="false" outlineLevel="0" collapsed="false">
      <c r="A99" s="552"/>
      <c r="B99" s="553"/>
      <c r="C99" s="554"/>
      <c r="D99" s="564"/>
      <c r="E99" s="565"/>
      <c r="F99" s="565"/>
      <c r="G99" s="565"/>
      <c r="H99" s="557"/>
      <c r="I99" s="558"/>
      <c r="J99" s="559"/>
      <c r="K99" s="560"/>
      <c r="L99" s="549"/>
      <c r="M99" s="550"/>
    </row>
    <row r="100" customFormat="false" ht="15" hidden="false" customHeight="false" outlineLevel="0" collapsed="false">
      <c r="A100" s="552"/>
      <c r="B100" s="553"/>
      <c r="C100" s="554"/>
      <c r="D100" s="564"/>
      <c r="E100" s="565"/>
      <c r="F100" s="565"/>
      <c r="G100" s="565"/>
      <c r="H100" s="557"/>
      <c r="I100" s="558"/>
      <c r="J100" s="559"/>
      <c r="K100" s="560"/>
      <c r="L100" s="549"/>
      <c r="M100" s="550"/>
    </row>
    <row r="101" customFormat="false" ht="15" hidden="false" customHeight="false" outlineLevel="0" collapsed="false">
      <c r="A101" s="552"/>
      <c r="B101" s="553"/>
      <c r="C101" s="554"/>
      <c r="D101" s="564"/>
      <c r="E101" s="565"/>
      <c r="F101" s="565"/>
      <c r="G101" s="565"/>
      <c r="H101" s="557"/>
      <c r="I101" s="558"/>
      <c r="J101" s="559"/>
      <c r="K101" s="560"/>
      <c r="L101" s="549"/>
      <c r="M101" s="550"/>
    </row>
    <row r="102" customFormat="false" ht="15" hidden="false" customHeight="false" outlineLevel="0" collapsed="false">
      <c r="A102" s="552"/>
      <c r="B102" s="553"/>
      <c r="C102" s="554"/>
      <c r="D102" s="564"/>
      <c r="E102" s="565"/>
      <c r="F102" s="565"/>
      <c r="G102" s="565"/>
      <c r="H102" s="557"/>
      <c r="I102" s="558"/>
      <c r="J102" s="559"/>
      <c r="K102" s="560"/>
      <c r="L102" s="549"/>
      <c r="M102" s="550"/>
    </row>
    <row r="103" customFormat="false" ht="15" hidden="false" customHeight="false" outlineLevel="0" collapsed="false">
      <c r="A103" s="552"/>
      <c r="B103" s="553"/>
      <c r="C103" s="554"/>
      <c r="D103" s="564"/>
      <c r="E103" s="565"/>
      <c r="F103" s="565"/>
      <c r="G103" s="565"/>
      <c r="H103" s="557"/>
      <c r="I103" s="558"/>
      <c r="J103" s="559"/>
      <c r="K103" s="560"/>
      <c r="L103" s="549"/>
      <c r="M103" s="550"/>
    </row>
    <row r="104" customFormat="false" ht="15" hidden="false" customHeight="false" outlineLevel="0" collapsed="false">
      <c r="A104" s="552"/>
      <c r="B104" s="553"/>
      <c r="C104" s="554"/>
      <c r="D104" s="564"/>
      <c r="E104" s="565"/>
      <c r="F104" s="565"/>
      <c r="G104" s="565"/>
      <c r="H104" s="557"/>
      <c r="I104" s="558"/>
      <c r="J104" s="559"/>
      <c r="K104" s="560"/>
      <c r="L104" s="549"/>
      <c r="M104" s="550"/>
    </row>
    <row r="105" customFormat="false" ht="15" hidden="false" customHeight="false" outlineLevel="0" collapsed="false">
      <c r="A105" s="552"/>
      <c r="B105" s="553"/>
      <c r="C105" s="554"/>
      <c r="D105" s="564"/>
      <c r="E105" s="565"/>
      <c r="F105" s="565"/>
      <c r="G105" s="565"/>
      <c r="H105" s="557"/>
      <c r="I105" s="558"/>
      <c r="J105" s="559"/>
      <c r="K105" s="560"/>
      <c r="L105" s="549"/>
      <c r="M105" s="550"/>
    </row>
    <row r="106" customFormat="false" ht="15" hidden="false" customHeight="false" outlineLevel="0" collapsed="false">
      <c r="A106" s="552"/>
      <c r="B106" s="553"/>
      <c r="C106" s="554"/>
      <c r="D106" s="564"/>
      <c r="E106" s="565"/>
      <c r="F106" s="565"/>
      <c r="G106" s="565"/>
      <c r="H106" s="557"/>
      <c r="I106" s="558"/>
      <c r="J106" s="559"/>
      <c r="K106" s="560"/>
      <c r="L106" s="549"/>
      <c r="M106" s="550"/>
    </row>
    <row r="107" customFormat="false" ht="15" hidden="false" customHeight="false" outlineLevel="0" collapsed="false">
      <c r="A107" s="552"/>
      <c r="B107" s="553"/>
      <c r="C107" s="554"/>
      <c r="D107" s="564"/>
      <c r="E107" s="565"/>
      <c r="F107" s="565"/>
      <c r="G107" s="565"/>
      <c r="H107" s="557"/>
      <c r="I107" s="558"/>
      <c r="J107" s="559"/>
      <c r="K107" s="560"/>
      <c r="L107" s="549"/>
      <c r="M107" s="550"/>
    </row>
    <row r="108" customFormat="false" ht="15" hidden="false" customHeight="false" outlineLevel="0" collapsed="false">
      <c r="A108" s="552"/>
      <c r="B108" s="553"/>
      <c r="C108" s="554"/>
      <c r="D108" s="564"/>
      <c r="E108" s="565"/>
      <c r="F108" s="565"/>
      <c r="G108" s="565"/>
      <c r="H108" s="557"/>
      <c r="I108" s="558"/>
      <c r="J108" s="559"/>
      <c r="K108" s="560"/>
      <c r="L108" s="549"/>
      <c r="M108" s="550"/>
    </row>
    <row r="109" customFormat="false" ht="15" hidden="false" customHeight="false" outlineLevel="0" collapsed="false">
      <c r="A109" s="552"/>
      <c r="B109" s="553"/>
      <c r="C109" s="554"/>
      <c r="D109" s="564"/>
      <c r="E109" s="565"/>
      <c r="F109" s="565"/>
      <c r="G109" s="565"/>
      <c r="H109" s="557"/>
      <c r="I109" s="558"/>
      <c r="J109" s="559"/>
      <c r="K109" s="560"/>
      <c r="L109" s="549"/>
      <c r="M109" s="550"/>
    </row>
    <row r="110" customFormat="false" ht="15" hidden="false" customHeight="false" outlineLevel="0" collapsed="false">
      <c r="A110" s="552"/>
      <c r="B110" s="553"/>
      <c r="C110" s="554"/>
      <c r="D110" s="555"/>
      <c r="E110" s="556"/>
      <c r="F110" s="556"/>
      <c r="G110" s="556"/>
      <c r="H110" s="557"/>
      <c r="I110" s="558"/>
      <c r="J110" s="559"/>
      <c r="K110" s="560"/>
      <c r="L110" s="549"/>
      <c r="M110" s="550"/>
    </row>
    <row r="111" customFormat="false" ht="15" hidden="false" customHeight="false" outlineLevel="0" collapsed="false">
      <c r="A111" s="552"/>
      <c r="B111" s="553"/>
      <c r="C111" s="554"/>
      <c r="D111" s="564"/>
      <c r="E111" s="565"/>
      <c r="F111" s="565"/>
      <c r="G111" s="565"/>
      <c r="H111" s="557"/>
      <c r="I111" s="561"/>
      <c r="J111" s="562"/>
      <c r="K111" s="568"/>
      <c r="L111" s="563"/>
      <c r="M111" s="550"/>
    </row>
    <row r="112" customFormat="false" ht="15" hidden="false" customHeight="false" outlineLevel="0" collapsed="false">
      <c r="A112" s="552"/>
      <c r="B112" s="553"/>
      <c r="C112" s="554"/>
      <c r="D112" s="564"/>
      <c r="E112" s="565"/>
      <c r="F112" s="565"/>
      <c r="G112" s="565"/>
      <c r="H112" s="557"/>
      <c r="I112" s="561"/>
      <c r="J112" s="562"/>
      <c r="K112" s="568"/>
      <c r="L112" s="563"/>
      <c r="M112" s="550"/>
    </row>
    <row r="113" customFormat="false" ht="15" hidden="false" customHeight="false" outlineLevel="0" collapsed="false">
      <c r="A113" s="552"/>
      <c r="B113" s="553"/>
      <c r="C113" s="554"/>
      <c r="D113" s="564"/>
      <c r="E113" s="565"/>
      <c r="F113" s="565"/>
      <c r="G113" s="565"/>
      <c r="H113" s="557"/>
      <c r="I113" s="561"/>
      <c r="J113" s="562"/>
      <c r="K113" s="568"/>
      <c r="L113" s="563"/>
      <c r="M113" s="550"/>
    </row>
    <row r="114" customFormat="false" ht="15" hidden="false" customHeight="false" outlineLevel="0" collapsed="false">
      <c r="A114" s="552"/>
      <c r="B114" s="553"/>
      <c r="C114" s="554"/>
      <c r="D114" s="564"/>
      <c r="E114" s="565"/>
      <c r="F114" s="565"/>
      <c r="G114" s="565"/>
      <c r="H114" s="557"/>
      <c r="I114" s="561"/>
      <c r="J114" s="562"/>
      <c r="K114" s="568"/>
      <c r="L114" s="563"/>
      <c r="M114" s="550"/>
    </row>
    <row r="115" customFormat="false" ht="15" hidden="false" customHeight="false" outlineLevel="0" collapsed="false">
      <c r="A115" s="552"/>
      <c r="B115" s="553"/>
      <c r="C115" s="554"/>
      <c r="D115" s="564"/>
      <c r="E115" s="565"/>
      <c r="F115" s="565"/>
      <c r="G115" s="565"/>
      <c r="H115" s="557"/>
      <c r="I115" s="561"/>
      <c r="J115" s="562"/>
      <c r="K115" s="568"/>
      <c r="L115" s="563"/>
      <c r="M115" s="550"/>
    </row>
    <row r="116" customFormat="false" ht="15" hidden="false" customHeight="false" outlineLevel="0" collapsed="false">
      <c r="A116" s="552"/>
      <c r="B116" s="553"/>
      <c r="C116" s="554"/>
      <c r="D116" s="564"/>
      <c r="E116" s="565"/>
      <c r="F116" s="565"/>
      <c r="G116" s="565"/>
      <c r="H116" s="557"/>
      <c r="I116" s="561"/>
      <c r="J116" s="562"/>
      <c r="K116" s="568"/>
      <c r="L116" s="563"/>
      <c r="M116" s="550"/>
    </row>
    <row r="117" customFormat="false" ht="15" hidden="false" customHeight="false" outlineLevel="0" collapsed="false">
      <c r="A117" s="552"/>
      <c r="B117" s="553"/>
      <c r="C117" s="554"/>
      <c r="D117" s="564"/>
      <c r="E117" s="565"/>
      <c r="F117" s="565"/>
      <c r="G117" s="565"/>
      <c r="H117" s="557"/>
      <c r="I117" s="561"/>
      <c r="J117" s="562"/>
      <c r="K117" s="568"/>
      <c r="L117" s="563"/>
      <c r="M117" s="550"/>
    </row>
    <row r="118" customFormat="false" ht="15" hidden="false" customHeight="false" outlineLevel="0" collapsed="false">
      <c r="A118" s="552"/>
      <c r="B118" s="553"/>
      <c r="C118" s="554"/>
      <c r="D118" s="564"/>
      <c r="E118" s="565"/>
      <c r="F118" s="565"/>
      <c r="G118" s="565"/>
      <c r="H118" s="557"/>
      <c r="I118" s="561"/>
      <c r="J118" s="562"/>
      <c r="K118" s="568"/>
      <c r="L118" s="563"/>
      <c r="M118" s="550"/>
    </row>
    <row r="119" customFormat="false" ht="15" hidden="false" customHeight="false" outlineLevel="0" collapsed="false">
      <c r="A119" s="552"/>
      <c r="B119" s="553"/>
      <c r="C119" s="554"/>
      <c r="D119" s="564"/>
      <c r="E119" s="565"/>
      <c r="F119" s="565"/>
      <c r="G119" s="565"/>
      <c r="H119" s="557"/>
      <c r="I119" s="561"/>
      <c r="J119" s="562"/>
      <c r="K119" s="568"/>
      <c r="L119" s="563"/>
      <c r="M119" s="550"/>
    </row>
    <row r="120" customFormat="false" ht="15" hidden="false" customHeight="false" outlineLevel="0" collapsed="false">
      <c r="A120" s="552"/>
      <c r="B120" s="553"/>
      <c r="C120" s="554"/>
      <c r="D120" s="564"/>
      <c r="E120" s="565"/>
      <c r="F120" s="565"/>
      <c r="G120" s="565"/>
      <c r="H120" s="557"/>
      <c r="I120" s="561"/>
      <c r="J120" s="562"/>
      <c r="K120" s="568"/>
      <c r="L120" s="563"/>
      <c r="M120" s="550"/>
    </row>
    <row r="121" customFormat="false" ht="15" hidden="false" customHeight="false" outlineLevel="0" collapsed="false">
      <c r="A121" s="552"/>
      <c r="B121" s="553"/>
      <c r="C121" s="554"/>
      <c r="D121" s="564"/>
      <c r="E121" s="565"/>
      <c r="F121" s="565"/>
      <c r="G121" s="565"/>
      <c r="H121" s="557"/>
      <c r="I121" s="561"/>
      <c r="J121" s="562"/>
      <c r="K121" s="568"/>
      <c r="L121" s="563"/>
      <c r="M121" s="550"/>
    </row>
    <row r="122" customFormat="false" ht="15" hidden="false" customHeight="false" outlineLevel="0" collapsed="false">
      <c r="A122" s="552"/>
      <c r="B122" s="553"/>
      <c r="C122" s="554"/>
      <c r="D122" s="564"/>
      <c r="E122" s="565"/>
      <c r="F122" s="565"/>
      <c r="G122" s="565"/>
      <c r="H122" s="557"/>
      <c r="I122" s="561"/>
      <c r="J122" s="562"/>
      <c r="K122" s="568"/>
      <c r="L122" s="563"/>
      <c r="M122" s="550"/>
    </row>
    <row r="123" customFormat="false" ht="15" hidden="false" customHeight="false" outlineLevel="0" collapsed="false">
      <c r="A123" s="552"/>
      <c r="B123" s="553"/>
      <c r="C123" s="554"/>
      <c r="D123" s="564"/>
      <c r="E123" s="565"/>
      <c r="F123" s="565"/>
      <c r="G123" s="565"/>
      <c r="H123" s="557"/>
      <c r="I123" s="561"/>
      <c r="J123" s="562"/>
      <c r="K123" s="568"/>
      <c r="L123" s="563"/>
      <c r="M123" s="550"/>
    </row>
    <row r="124" customFormat="false" ht="15" hidden="false" customHeight="false" outlineLevel="0" collapsed="false">
      <c r="A124" s="552"/>
      <c r="B124" s="553"/>
      <c r="C124" s="554"/>
      <c r="D124" s="564"/>
      <c r="E124" s="565"/>
      <c r="F124" s="565"/>
      <c r="G124" s="565"/>
      <c r="H124" s="557"/>
      <c r="I124" s="558"/>
      <c r="J124" s="559"/>
      <c r="K124" s="560"/>
      <c r="L124" s="549"/>
      <c r="M124" s="550"/>
    </row>
    <row r="125" customFormat="false" ht="15" hidden="false" customHeight="false" outlineLevel="0" collapsed="false">
      <c r="A125" s="552"/>
      <c r="B125" s="553"/>
      <c r="C125" s="554"/>
      <c r="D125" s="564"/>
      <c r="E125" s="565"/>
      <c r="F125" s="565"/>
      <c r="G125" s="565"/>
      <c r="H125" s="557"/>
      <c r="I125" s="558"/>
      <c r="J125" s="559"/>
      <c r="K125" s="560"/>
      <c r="L125" s="549"/>
      <c r="M125" s="550"/>
    </row>
    <row r="126" customFormat="false" ht="15" hidden="false" customHeight="false" outlineLevel="0" collapsed="false">
      <c r="A126" s="552"/>
      <c r="B126" s="553"/>
      <c r="C126" s="554"/>
      <c r="D126" s="564"/>
      <c r="E126" s="565"/>
      <c r="F126" s="565"/>
      <c r="G126" s="565"/>
      <c r="H126" s="557"/>
      <c r="I126" s="558"/>
      <c r="J126" s="559"/>
      <c r="K126" s="560"/>
      <c r="L126" s="549"/>
      <c r="M126" s="550"/>
    </row>
    <row r="127" customFormat="false" ht="15" hidden="false" customHeight="false" outlineLevel="0" collapsed="false">
      <c r="A127" s="552"/>
      <c r="B127" s="553"/>
      <c r="C127" s="554"/>
      <c r="D127" s="564"/>
      <c r="E127" s="565"/>
      <c r="F127" s="565"/>
      <c r="G127" s="565"/>
      <c r="H127" s="557"/>
      <c r="I127" s="558"/>
      <c r="J127" s="559"/>
      <c r="K127" s="560"/>
      <c r="L127" s="549"/>
      <c r="M127" s="550"/>
    </row>
    <row r="128" customFormat="false" ht="15" hidden="false" customHeight="false" outlineLevel="0" collapsed="false">
      <c r="A128" s="552"/>
      <c r="B128" s="553"/>
      <c r="C128" s="554"/>
      <c r="D128" s="564"/>
      <c r="E128" s="565"/>
      <c r="F128" s="565"/>
      <c r="G128" s="565"/>
      <c r="H128" s="557"/>
      <c r="I128" s="558"/>
      <c r="J128" s="559"/>
      <c r="K128" s="560"/>
      <c r="L128" s="549"/>
      <c r="M128" s="550"/>
    </row>
    <row r="129" customFormat="false" ht="15" hidden="false" customHeight="false" outlineLevel="0" collapsed="false">
      <c r="A129" s="552"/>
      <c r="B129" s="553"/>
      <c r="C129" s="554"/>
      <c r="D129" s="564"/>
      <c r="E129" s="565"/>
      <c r="F129" s="565"/>
      <c r="G129" s="565"/>
      <c r="H129" s="557"/>
      <c r="I129" s="558"/>
      <c r="J129" s="559"/>
      <c r="K129" s="560"/>
      <c r="L129" s="549"/>
      <c r="M129" s="550"/>
    </row>
    <row r="130" customFormat="false" ht="15" hidden="false" customHeight="false" outlineLevel="0" collapsed="false">
      <c r="A130" s="552"/>
      <c r="B130" s="553"/>
      <c r="C130" s="554"/>
      <c r="D130" s="564"/>
      <c r="E130" s="565"/>
      <c r="F130" s="565"/>
      <c r="G130" s="565"/>
      <c r="H130" s="557"/>
      <c r="I130" s="558"/>
      <c r="J130" s="559"/>
      <c r="K130" s="560"/>
      <c r="L130" s="549"/>
      <c r="M130" s="550"/>
    </row>
    <row r="131" customFormat="false" ht="15" hidden="false" customHeight="false" outlineLevel="0" collapsed="false">
      <c r="A131" s="552"/>
      <c r="B131" s="553"/>
      <c r="C131" s="554"/>
      <c r="D131" s="564"/>
      <c r="E131" s="565"/>
      <c r="F131" s="565"/>
      <c r="G131" s="565"/>
      <c r="H131" s="557"/>
      <c r="I131" s="558"/>
      <c r="J131" s="559"/>
      <c r="K131" s="560"/>
      <c r="L131" s="549"/>
      <c r="M131" s="550"/>
    </row>
    <row r="132" customFormat="false" ht="15" hidden="false" customHeight="false" outlineLevel="0" collapsed="false">
      <c r="A132" s="552"/>
      <c r="B132" s="553"/>
      <c r="C132" s="554"/>
      <c r="D132" s="564"/>
      <c r="E132" s="565"/>
      <c r="F132" s="565"/>
      <c r="G132" s="565"/>
      <c r="H132" s="557"/>
      <c r="I132" s="558"/>
      <c r="J132" s="559"/>
      <c r="K132" s="560"/>
      <c r="L132" s="549"/>
      <c r="M132" s="550"/>
    </row>
    <row r="133" customFormat="false" ht="15" hidden="false" customHeight="false" outlineLevel="0" collapsed="false">
      <c r="A133" s="552"/>
      <c r="B133" s="553"/>
      <c r="C133" s="554"/>
      <c r="D133" s="564"/>
      <c r="E133" s="565"/>
      <c r="F133" s="565"/>
      <c r="G133" s="565"/>
      <c r="H133" s="557"/>
      <c r="I133" s="558"/>
      <c r="J133" s="559"/>
      <c r="K133" s="560"/>
      <c r="L133" s="549"/>
      <c r="M133" s="550"/>
    </row>
    <row r="134" customFormat="false" ht="15" hidden="false" customHeight="false" outlineLevel="0" collapsed="false">
      <c r="A134" s="552"/>
      <c r="B134" s="553"/>
      <c r="C134" s="554"/>
      <c r="D134" s="564"/>
      <c r="E134" s="565"/>
      <c r="F134" s="565"/>
      <c r="G134" s="565"/>
      <c r="H134" s="557"/>
      <c r="I134" s="558"/>
      <c r="J134" s="559"/>
      <c r="K134" s="560"/>
      <c r="L134" s="549"/>
      <c r="M134" s="550"/>
    </row>
    <row r="135" customFormat="false" ht="15" hidden="false" customHeight="false" outlineLevel="0" collapsed="false">
      <c r="A135" s="552"/>
      <c r="B135" s="553"/>
      <c r="C135" s="554"/>
      <c r="D135" s="564"/>
      <c r="E135" s="565"/>
      <c r="F135" s="565"/>
      <c r="G135" s="565"/>
      <c r="H135" s="557"/>
      <c r="I135" s="558"/>
      <c r="J135" s="559"/>
      <c r="K135" s="560"/>
      <c r="L135" s="549"/>
      <c r="M135" s="550"/>
    </row>
    <row r="136" customFormat="false" ht="15" hidden="false" customHeight="false" outlineLevel="0" collapsed="false">
      <c r="A136" s="552"/>
      <c r="B136" s="553"/>
      <c r="C136" s="554"/>
      <c r="D136" s="564"/>
      <c r="E136" s="565"/>
      <c r="F136" s="565"/>
      <c r="G136" s="565"/>
      <c r="H136" s="557"/>
      <c r="I136" s="558"/>
      <c r="J136" s="559"/>
      <c r="K136" s="560"/>
      <c r="L136" s="549"/>
      <c r="M136" s="550"/>
    </row>
    <row r="137" customFormat="false" ht="15" hidden="false" customHeight="false" outlineLevel="0" collapsed="false">
      <c r="A137" s="552"/>
      <c r="B137" s="553"/>
      <c r="C137" s="554"/>
      <c r="D137" s="564"/>
      <c r="E137" s="565"/>
      <c r="F137" s="565"/>
      <c r="G137" s="565"/>
      <c r="H137" s="557"/>
      <c r="I137" s="558"/>
      <c r="J137" s="559"/>
      <c r="K137" s="560"/>
      <c r="L137" s="549"/>
      <c r="M137" s="550"/>
    </row>
    <row r="138" customFormat="false" ht="15" hidden="false" customHeight="false" outlineLevel="0" collapsed="false">
      <c r="A138" s="552"/>
      <c r="B138" s="553"/>
      <c r="C138" s="554"/>
      <c r="D138" s="564"/>
      <c r="E138" s="565"/>
      <c r="F138" s="565"/>
      <c r="G138" s="565"/>
      <c r="H138" s="557"/>
      <c r="I138" s="558"/>
      <c r="J138" s="559"/>
      <c r="K138" s="560"/>
      <c r="L138" s="549"/>
      <c r="M138" s="550"/>
    </row>
    <row r="139" customFormat="false" ht="15" hidden="false" customHeight="false" outlineLevel="0" collapsed="false">
      <c r="A139" s="552"/>
      <c r="B139" s="553"/>
      <c r="C139" s="554"/>
      <c r="D139" s="564"/>
      <c r="E139" s="565"/>
      <c r="F139" s="565"/>
      <c r="G139" s="565"/>
      <c r="H139" s="557"/>
      <c r="I139" s="558"/>
      <c r="J139" s="559"/>
      <c r="K139" s="560"/>
      <c r="L139" s="549"/>
      <c r="M139" s="550"/>
    </row>
    <row r="140" customFormat="false" ht="15" hidden="false" customHeight="false" outlineLevel="0" collapsed="false">
      <c r="A140" s="552"/>
      <c r="B140" s="553"/>
      <c r="C140" s="554"/>
      <c r="D140" s="564"/>
      <c r="E140" s="565"/>
      <c r="F140" s="565"/>
      <c r="G140" s="565"/>
      <c r="H140" s="557"/>
      <c r="I140" s="558"/>
      <c r="J140" s="559"/>
      <c r="K140" s="560"/>
      <c r="L140" s="549"/>
      <c r="M140" s="550"/>
    </row>
    <row r="141" customFormat="false" ht="15" hidden="false" customHeight="false" outlineLevel="0" collapsed="false">
      <c r="A141" s="552"/>
      <c r="B141" s="553"/>
      <c r="C141" s="554"/>
      <c r="D141" s="564"/>
      <c r="E141" s="565"/>
      <c r="F141" s="565"/>
      <c r="G141" s="565"/>
      <c r="H141" s="557"/>
      <c r="I141" s="558"/>
      <c r="J141" s="559"/>
      <c r="K141" s="560"/>
      <c r="L141" s="549"/>
      <c r="M141" s="550"/>
    </row>
    <row r="142" customFormat="false" ht="15" hidden="false" customHeight="false" outlineLevel="0" collapsed="false">
      <c r="A142" s="552"/>
      <c r="B142" s="553"/>
      <c r="C142" s="554"/>
      <c r="D142" s="564"/>
      <c r="E142" s="565"/>
      <c r="F142" s="565"/>
      <c r="G142" s="565"/>
      <c r="H142" s="557"/>
      <c r="I142" s="558"/>
      <c r="J142" s="559"/>
      <c r="K142" s="560"/>
      <c r="L142" s="549"/>
      <c r="M142" s="550"/>
    </row>
    <row r="143" customFormat="false" ht="15" hidden="false" customHeight="false" outlineLevel="0" collapsed="false">
      <c r="A143" s="552"/>
      <c r="B143" s="553"/>
      <c r="C143" s="554"/>
      <c r="D143" s="564"/>
      <c r="E143" s="565"/>
      <c r="F143" s="565"/>
      <c r="G143" s="565"/>
      <c r="H143" s="557"/>
      <c r="I143" s="558"/>
      <c r="J143" s="559"/>
      <c r="K143" s="560"/>
      <c r="L143" s="549"/>
      <c r="M143" s="550"/>
    </row>
    <row r="144" customFormat="false" ht="15" hidden="false" customHeight="false" outlineLevel="0" collapsed="false">
      <c r="A144" s="552"/>
      <c r="B144" s="553"/>
      <c r="C144" s="554"/>
      <c r="D144" s="564"/>
      <c r="E144" s="565"/>
      <c r="F144" s="565"/>
      <c r="G144" s="565"/>
      <c r="H144" s="557"/>
      <c r="I144" s="558"/>
      <c r="J144" s="559"/>
      <c r="K144" s="560"/>
      <c r="L144" s="549"/>
      <c r="M144" s="550"/>
    </row>
    <row r="145" customFormat="false" ht="15" hidden="false" customHeight="false" outlineLevel="0" collapsed="false">
      <c r="A145" s="552"/>
      <c r="B145" s="553"/>
      <c r="C145" s="554"/>
      <c r="D145" s="564"/>
      <c r="E145" s="565"/>
      <c r="F145" s="565"/>
      <c r="G145" s="565"/>
      <c r="H145" s="557"/>
      <c r="I145" s="558"/>
      <c r="J145" s="559"/>
      <c r="K145" s="560"/>
      <c r="L145" s="549"/>
      <c r="M145" s="550"/>
    </row>
    <row r="146" customFormat="false" ht="15" hidden="false" customHeight="false" outlineLevel="0" collapsed="false">
      <c r="A146" s="552"/>
      <c r="B146" s="553"/>
      <c r="C146" s="554"/>
      <c r="D146" s="564"/>
      <c r="E146" s="565"/>
      <c r="F146" s="565"/>
      <c r="G146" s="565"/>
      <c r="H146" s="557"/>
      <c r="I146" s="558"/>
      <c r="J146" s="559"/>
      <c r="K146" s="560"/>
      <c r="L146" s="549"/>
      <c r="M146" s="550"/>
    </row>
    <row r="147" customFormat="false" ht="15" hidden="false" customHeight="false" outlineLevel="0" collapsed="false">
      <c r="A147" s="552"/>
      <c r="B147" s="553"/>
      <c r="C147" s="554"/>
      <c r="D147" s="564"/>
      <c r="E147" s="565"/>
      <c r="F147" s="565"/>
      <c r="G147" s="565"/>
      <c r="H147" s="557"/>
      <c r="I147" s="558"/>
      <c r="J147" s="559"/>
      <c r="K147" s="560"/>
      <c r="L147" s="549"/>
      <c r="M147" s="550"/>
    </row>
    <row r="148" customFormat="false" ht="15" hidden="false" customHeight="false" outlineLevel="0" collapsed="false">
      <c r="A148" s="552"/>
      <c r="B148" s="553"/>
      <c r="C148" s="554"/>
      <c r="D148" s="564"/>
      <c r="E148" s="565"/>
      <c r="F148" s="565"/>
      <c r="G148" s="565"/>
      <c r="H148" s="557"/>
      <c r="I148" s="558"/>
      <c r="J148" s="559"/>
      <c r="K148" s="560"/>
      <c r="L148" s="549"/>
      <c r="M148" s="550"/>
    </row>
    <row r="149" customFormat="false" ht="15" hidden="false" customHeight="false" outlineLevel="0" collapsed="false">
      <c r="A149" s="552"/>
      <c r="B149" s="553"/>
      <c r="C149" s="554"/>
      <c r="D149" s="564"/>
      <c r="E149" s="565"/>
      <c r="F149" s="565"/>
      <c r="G149" s="565"/>
      <c r="H149" s="557"/>
      <c r="I149" s="558"/>
      <c r="J149" s="559"/>
      <c r="K149" s="560"/>
      <c r="L149" s="549"/>
      <c r="M149" s="550"/>
    </row>
    <row r="150" customFormat="false" ht="15" hidden="false" customHeight="false" outlineLevel="0" collapsed="false">
      <c r="A150" s="552"/>
      <c r="B150" s="553"/>
      <c r="C150" s="554"/>
      <c r="D150" s="564"/>
      <c r="E150" s="565"/>
      <c r="F150" s="565"/>
      <c r="G150" s="565"/>
      <c r="H150" s="557"/>
      <c r="I150" s="558"/>
      <c r="J150" s="559"/>
      <c r="K150" s="560"/>
      <c r="L150" s="549"/>
      <c r="M150" s="550"/>
    </row>
    <row r="151" customFormat="false" ht="15" hidden="false" customHeight="false" outlineLevel="0" collapsed="false">
      <c r="A151" s="552"/>
      <c r="B151" s="553"/>
      <c r="C151" s="554"/>
      <c r="D151" s="564"/>
      <c r="E151" s="565"/>
      <c r="F151" s="565"/>
      <c r="G151" s="565"/>
      <c r="H151" s="557"/>
      <c r="I151" s="558"/>
      <c r="J151" s="559"/>
      <c r="K151" s="560"/>
      <c r="L151" s="549"/>
      <c r="M151" s="550"/>
    </row>
    <row r="152" customFormat="false" ht="15" hidden="false" customHeight="false" outlineLevel="0" collapsed="false">
      <c r="A152" s="552"/>
      <c r="B152" s="553"/>
      <c r="C152" s="554"/>
      <c r="D152" s="564"/>
      <c r="E152" s="565"/>
      <c r="F152" s="565"/>
      <c r="G152" s="565"/>
      <c r="H152" s="557"/>
      <c r="I152" s="558"/>
      <c r="J152" s="559"/>
      <c r="K152" s="560"/>
      <c r="L152" s="549"/>
      <c r="M152" s="550"/>
    </row>
    <row r="153" customFormat="false" ht="15" hidden="false" customHeight="false" outlineLevel="0" collapsed="false">
      <c r="A153" s="552"/>
      <c r="B153" s="553"/>
      <c r="C153" s="554"/>
      <c r="D153" s="564"/>
      <c r="E153" s="565"/>
      <c r="F153" s="565"/>
      <c r="G153" s="565"/>
      <c r="H153" s="557"/>
      <c r="I153" s="558"/>
      <c r="J153" s="559"/>
      <c r="K153" s="560"/>
      <c r="L153" s="549"/>
      <c r="M153" s="550"/>
    </row>
    <row r="154" customFormat="false" ht="15" hidden="false" customHeight="false" outlineLevel="0" collapsed="false">
      <c r="A154" s="552"/>
      <c r="B154" s="553"/>
      <c r="C154" s="554"/>
      <c r="D154" s="564"/>
      <c r="E154" s="565"/>
      <c r="F154" s="565"/>
      <c r="G154" s="565"/>
      <c r="H154" s="557"/>
      <c r="I154" s="558"/>
      <c r="J154" s="559"/>
      <c r="K154" s="560"/>
      <c r="L154" s="549"/>
      <c r="M154" s="550"/>
    </row>
    <row r="155" customFormat="false" ht="15" hidden="false" customHeight="false" outlineLevel="0" collapsed="false">
      <c r="A155" s="552"/>
      <c r="B155" s="553"/>
      <c r="C155" s="554"/>
      <c r="D155" s="564"/>
      <c r="E155" s="565"/>
      <c r="F155" s="565"/>
      <c r="G155" s="565"/>
      <c r="H155" s="557"/>
      <c r="I155" s="558"/>
      <c r="J155" s="559"/>
      <c r="K155" s="560"/>
      <c r="L155" s="549"/>
      <c r="M155" s="550"/>
    </row>
    <row r="156" customFormat="false" ht="15" hidden="false" customHeight="false" outlineLevel="0" collapsed="false">
      <c r="A156" s="552"/>
      <c r="B156" s="553"/>
      <c r="C156" s="554"/>
      <c r="D156" s="564"/>
      <c r="E156" s="565"/>
      <c r="F156" s="565"/>
      <c r="G156" s="565"/>
      <c r="H156" s="557"/>
      <c r="I156" s="558"/>
      <c r="J156" s="559"/>
      <c r="K156" s="560"/>
      <c r="L156" s="549"/>
      <c r="M156" s="550"/>
    </row>
    <row r="157" customFormat="false" ht="15" hidden="false" customHeight="false" outlineLevel="0" collapsed="false">
      <c r="A157" s="552"/>
      <c r="B157" s="553"/>
      <c r="C157" s="554"/>
      <c r="D157" s="564"/>
      <c r="E157" s="565"/>
      <c r="F157" s="565"/>
      <c r="G157" s="565"/>
      <c r="H157" s="557"/>
      <c r="I157" s="558"/>
      <c r="J157" s="559"/>
      <c r="K157" s="560"/>
      <c r="L157" s="549"/>
      <c r="M157" s="550"/>
    </row>
    <row r="158" customFormat="false" ht="15" hidden="false" customHeight="false" outlineLevel="0" collapsed="false">
      <c r="A158" s="552"/>
      <c r="B158" s="553"/>
      <c r="C158" s="554"/>
      <c r="D158" s="564"/>
      <c r="E158" s="565"/>
      <c r="F158" s="565"/>
      <c r="G158" s="565"/>
      <c r="H158" s="557"/>
      <c r="I158" s="558"/>
      <c r="J158" s="559"/>
      <c r="K158" s="560"/>
      <c r="L158" s="549"/>
      <c r="M158" s="550"/>
    </row>
    <row r="159" customFormat="false" ht="15" hidden="false" customHeight="false" outlineLevel="0" collapsed="false">
      <c r="A159" s="552"/>
      <c r="B159" s="553"/>
      <c r="C159" s="554"/>
      <c r="D159" s="564"/>
      <c r="E159" s="565"/>
      <c r="F159" s="565"/>
      <c r="G159" s="565"/>
      <c r="H159" s="557"/>
      <c r="I159" s="558"/>
      <c r="J159" s="559"/>
      <c r="K159" s="560"/>
      <c r="L159" s="549"/>
      <c r="M159" s="550"/>
    </row>
    <row r="160" customFormat="false" ht="15" hidden="false" customHeight="false" outlineLevel="0" collapsed="false">
      <c r="A160" s="552"/>
      <c r="B160" s="553"/>
      <c r="C160" s="554"/>
      <c r="D160" s="564"/>
      <c r="E160" s="565"/>
      <c r="F160" s="565"/>
      <c r="G160" s="565"/>
      <c r="H160" s="557"/>
      <c r="I160" s="558"/>
      <c r="J160" s="559"/>
      <c r="K160" s="560"/>
      <c r="L160" s="549"/>
      <c r="M160" s="550"/>
    </row>
    <row r="161" customFormat="false" ht="15" hidden="false" customHeight="false" outlineLevel="0" collapsed="false">
      <c r="A161" s="552"/>
      <c r="B161" s="553"/>
      <c r="C161" s="554"/>
      <c r="D161" s="564"/>
      <c r="E161" s="565"/>
      <c r="F161" s="565"/>
      <c r="G161" s="565"/>
      <c r="H161" s="557"/>
      <c r="I161" s="558"/>
      <c r="J161" s="559"/>
      <c r="K161" s="560"/>
      <c r="L161" s="549"/>
      <c r="M161" s="550"/>
    </row>
    <row r="162" customFormat="false" ht="15" hidden="false" customHeight="false" outlineLevel="0" collapsed="false">
      <c r="A162" s="552"/>
      <c r="B162" s="553"/>
      <c r="C162" s="554"/>
      <c r="D162" s="564"/>
      <c r="E162" s="565"/>
      <c r="F162" s="565"/>
      <c r="G162" s="565"/>
      <c r="H162" s="557"/>
      <c r="I162" s="558"/>
      <c r="J162" s="559"/>
      <c r="K162" s="560"/>
      <c r="L162" s="549"/>
      <c r="M162" s="550"/>
    </row>
    <row r="163" customFormat="false" ht="15" hidden="false" customHeight="false" outlineLevel="0" collapsed="false">
      <c r="A163" s="552"/>
      <c r="B163" s="553"/>
      <c r="C163" s="554"/>
      <c r="D163" s="564"/>
      <c r="E163" s="565"/>
      <c r="F163" s="565"/>
      <c r="G163" s="565"/>
      <c r="H163" s="557"/>
      <c r="I163" s="558"/>
      <c r="J163" s="559"/>
      <c r="K163" s="560"/>
      <c r="L163" s="549"/>
      <c r="M163" s="550"/>
    </row>
    <row r="164" customFormat="false" ht="15" hidden="false" customHeight="false" outlineLevel="0" collapsed="false">
      <c r="A164" s="552"/>
      <c r="B164" s="553"/>
      <c r="C164" s="554"/>
      <c r="D164" s="564"/>
      <c r="E164" s="565"/>
      <c r="F164" s="565"/>
      <c r="G164" s="565"/>
      <c r="H164" s="557"/>
      <c r="I164" s="558"/>
      <c r="J164" s="559"/>
      <c r="K164" s="560"/>
      <c r="L164" s="549"/>
      <c r="M164" s="550"/>
    </row>
    <row r="165" customFormat="false" ht="15" hidden="false" customHeight="false" outlineLevel="0" collapsed="false">
      <c r="A165" s="552"/>
      <c r="B165" s="553"/>
      <c r="C165" s="554"/>
      <c r="D165" s="564"/>
      <c r="E165" s="565"/>
      <c r="F165" s="565"/>
      <c r="G165" s="565"/>
      <c r="H165" s="557"/>
      <c r="I165" s="558"/>
      <c r="J165" s="559"/>
      <c r="K165" s="560"/>
      <c r="L165" s="549"/>
      <c r="M165" s="550"/>
    </row>
    <row r="166" customFormat="false" ht="15" hidden="false" customHeight="false" outlineLevel="0" collapsed="false">
      <c r="A166" s="552"/>
      <c r="B166" s="553"/>
      <c r="C166" s="554"/>
      <c r="D166" s="564"/>
      <c r="E166" s="565"/>
      <c r="F166" s="565"/>
      <c r="G166" s="565"/>
      <c r="H166" s="557"/>
      <c r="I166" s="558"/>
      <c r="J166" s="559"/>
      <c r="K166" s="560"/>
      <c r="L166" s="549"/>
      <c r="M166" s="550"/>
    </row>
    <row r="167" customFormat="false" ht="15" hidden="false" customHeight="false" outlineLevel="0" collapsed="false">
      <c r="A167" s="552"/>
      <c r="B167" s="553"/>
      <c r="C167" s="554"/>
      <c r="D167" s="564"/>
      <c r="E167" s="565"/>
      <c r="F167" s="565"/>
      <c r="G167" s="565"/>
      <c r="H167" s="557"/>
      <c r="I167" s="558"/>
      <c r="J167" s="559"/>
      <c r="K167" s="560"/>
      <c r="L167" s="549"/>
      <c r="M167" s="550"/>
    </row>
    <row r="168" customFormat="false" ht="15" hidden="false" customHeight="false" outlineLevel="0" collapsed="false">
      <c r="A168" s="552"/>
      <c r="B168" s="553"/>
      <c r="C168" s="554"/>
      <c r="D168" s="564"/>
      <c r="E168" s="565"/>
      <c r="F168" s="565"/>
      <c r="G168" s="565"/>
      <c r="H168" s="557"/>
      <c r="I168" s="558"/>
      <c r="J168" s="559"/>
      <c r="K168" s="560"/>
      <c r="L168" s="549"/>
      <c r="M168" s="550"/>
    </row>
    <row r="169" customFormat="false" ht="15" hidden="false" customHeight="false" outlineLevel="0" collapsed="false">
      <c r="A169" s="552"/>
      <c r="B169" s="553"/>
      <c r="C169" s="554"/>
      <c r="D169" s="564"/>
      <c r="E169" s="565"/>
      <c r="F169" s="565"/>
      <c r="G169" s="565"/>
      <c r="H169" s="557"/>
      <c r="I169" s="558"/>
      <c r="J169" s="559"/>
      <c r="K169" s="560"/>
      <c r="L169" s="549"/>
      <c r="M169" s="550"/>
    </row>
    <row r="170" customFormat="false" ht="15" hidden="false" customHeight="false" outlineLevel="0" collapsed="false">
      <c r="A170" s="552"/>
      <c r="B170" s="553"/>
      <c r="C170" s="554"/>
      <c r="D170" s="564"/>
      <c r="E170" s="565"/>
      <c r="F170" s="565"/>
      <c r="G170" s="565"/>
      <c r="H170" s="557"/>
      <c r="I170" s="558"/>
      <c r="J170" s="559"/>
      <c r="K170" s="560"/>
      <c r="L170" s="549"/>
      <c r="M170" s="550"/>
    </row>
    <row r="171" customFormat="false" ht="15" hidden="false" customHeight="false" outlineLevel="0" collapsed="false">
      <c r="A171" s="552"/>
      <c r="B171" s="553"/>
      <c r="C171" s="554"/>
      <c r="D171" s="555"/>
      <c r="E171" s="556"/>
      <c r="F171" s="556"/>
      <c r="G171" s="556"/>
      <c r="H171" s="557"/>
      <c r="I171" s="561"/>
      <c r="J171" s="562"/>
      <c r="K171" s="568"/>
      <c r="L171" s="563"/>
      <c r="M171" s="550"/>
    </row>
    <row r="172" customFormat="false" ht="15" hidden="false" customHeight="false" outlineLevel="0" collapsed="false">
      <c r="A172" s="552"/>
      <c r="B172" s="553"/>
      <c r="C172" s="554"/>
      <c r="D172" s="555"/>
      <c r="E172" s="556"/>
      <c r="F172" s="556"/>
      <c r="G172" s="556"/>
      <c r="H172" s="557"/>
      <c r="I172" s="561"/>
      <c r="J172" s="562"/>
      <c r="K172" s="568"/>
      <c r="L172" s="563"/>
      <c r="M172" s="550"/>
    </row>
    <row r="173" customFormat="false" ht="15" hidden="false" customHeight="false" outlineLevel="0" collapsed="false">
      <c r="A173" s="552"/>
      <c r="B173" s="553"/>
      <c r="C173" s="554"/>
      <c r="D173" s="555"/>
      <c r="E173" s="556"/>
      <c r="F173" s="556"/>
      <c r="G173" s="556"/>
      <c r="H173" s="557"/>
      <c r="I173" s="561"/>
      <c r="J173" s="562"/>
      <c r="K173" s="568"/>
      <c r="L173" s="563"/>
      <c r="M173" s="550"/>
    </row>
    <row r="174" customFormat="false" ht="15" hidden="false" customHeight="false" outlineLevel="0" collapsed="false">
      <c r="A174" s="552"/>
      <c r="B174" s="553"/>
      <c r="C174" s="554"/>
      <c r="D174" s="555"/>
      <c r="E174" s="556"/>
      <c r="F174" s="556"/>
      <c r="G174" s="556"/>
      <c r="H174" s="557"/>
      <c r="I174" s="561"/>
      <c r="J174" s="562"/>
      <c r="K174" s="568"/>
      <c r="L174" s="563"/>
      <c r="M174" s="550"/>
    </row>
    <row r="175" customFormat="false" ht="15" hidden="false" customHeight="false" outlineLevel="0" collapsed="false">
      <c r="A175" s="552"/>
      <c r="B175" s="553"/>
      <c r="C175" s="554"/>
      <c r="D175" s="555"/>
      <c r="E175" s="556"/>
      <c r="F175" s="556"/>
      <c r="G175" s="556"/>
      <c r="H175" s="557"/>
      <c r="I175" s="561"/>
      <c r="J175" s="562"/>
      <c r="K175" s="568"/>
      <c r="L175" s="563"/>
      <c r="M175" s="550"/>
    </row>
    <row r="176" customFormat="false" ht="15" hidden="false" customHeight="false" outlineLevel="0" collapsed="false">
      <c r="A176" s="569"/>
      <c r="B176" s="553"/>
      <c r="C176" s="554"/>
      <c r="D176" s="555"/>
      <c r="E176" s="556"/>
      <c r="F176" s="556"/>
      <c r="G176" s="556"/>
      <c r="H176" s="557"/>
      <c r="I176" s="561"/>
      <c r="J176" s="562"/>
      <c r="K176" s="568"/>
      <c r="L176" s="563"/>
      <c r="M176" s="550"/>
    </row>
    <row r="177" customFormat="false" ht="15" hidden="false" customHeight="false" outlineLevel="0" collapsed="false">
      <c r="A177" s="569"/>
      <c r="B177" s="553"/>
      <c r="C177" s="554"/>
      <c r="D177" s="555"/>
      <c r="E177" s="556"/>
      <c r="F177" s="556"/>
      <c r="G177" s="556"/>
      <c r="H177" s="557"/>
      <c r="I177" s="561"/>
      <c r="J177" s="562"/>
      <c r="K177" s="568"/>
      <c r="L177" s="563"/>
      <c r="M177" s="550"/>
    </row>
    <row r="178" customFormat="false" ht="15" hidden="false" customHeight="false" outlineLevel="0" collapsed="false">
      <c r="A178" s="569"/>
      <c r="B178" s="553"/>
      <c r="C178" s="554"/>
      <c r="D178" s="555"/>
      <c r="E178" s="556"/>
      <c r="F178" s="556"/>
      <c r="G178" s="556"/>
      <c r="H178" s="557"/>
      <c r="I178" s="561"/>
      <c r="J178" s="562"/>
      <c r="K178" s="568"/>
      <c r="L178" s="563"/>
      <c r="M178" s="550"/>
    </row>
    <row r="179" customFormat="false" ht="15" hidden="false" customHeight="false" outlineLevel="0" collapsed="false">
      <c r="A179" s="569"/>
      <c r="B179" s="553"/>
      <c r="C179" s="554"/>
      <c r="D179" s="555"/>
      <c r="E179" s="556"/>
      <c r="F179" s="556"/>
      <c r="G179" s="556"/>
      <c r="H179" s="557"/>
      <c r="I179" s="561"/>
      <c r="J179" s="562"/>
      <c r="K179" s="568"/>
      <c r="L179" s="563"/>
      <c r="M179" s="550"/>
    </row>
    <row r="180" customFormat="false" ht="15" hidden="false" customHeight="false" outlineLevel="0" collapsed="false">
      <c r="A180" s="569"/>
      <c r="B180" s="553"/>
      <c r="C180" s="554"/>
      <c r="D180" s="555"/>
      <c r="E180" s="556"/>
      <c r="F180" s="556"/>
      <c r="G180" s="556"/>
      <c r="H180" s="557"/>
      <c r="I180" s="561"/>
      <c r="J180" s="562"/>
      <c r="K180" s="568"/>
      <c r="L180" s="563"/>
      <c r="M180" s="550"/>
    </row>
    <row r="181" customFormat="false" ht="15" hidden="false" customHeight="false" outlineLevel="0" collapsed="false">
      <c r="A181" s="569"/>
      <c r="B181" s="553"/>
      <c r="C181" s="554"/>
      <c r="D181" s="555"/>
      <c r="E181" s="556"/>
      <c r="F181" s="556"/>
      <c r="G181" s="556"/>
      <c r="H181" s="557"/>
      <c r="I181" s="561"/>
      <c r="J181" s="562"/>
      <c r="K181" s="568"/>
      <c r="L181" s="563"/>
      <c r="M181" s="550"/>
    </row>
    <row r="182" customFormat="false" ht="15" hidden="false" customHeight="false" outlineLevel="0" collapsed="false">
      <c r="A182" s="569"/>
      <c r="B182" s="553"/>
      <c r="C182" s="554"/>
      <c r="D182" s="555"/>
      <c r="E182" s="556"/>
      <c r="F182" s="556"/>
      <c r="G182" s="556"/>
      <c r="H182" s="557"/>
      <c r="I182" s="561"/>
      <c r="J182" s="562"/>
      <c r="K182" s="568"/>
      <c r="L182" s="563"/>
      <c r="M182" s="550"/>
    </row>
    <row r="183" customFormat="false" ht="15" hidden="false" customHeight="false" outlineLevel="0" collapsed="false">
      <c r="A183" s="569"/>
      <c r="B183" s="553"/>
      <c r="C183" s="554"/>
      <c r="D183" s="555"/>
      <c r="E183" s="556"/>
      <c r="F183" s="556"/>
      <c r="G183" s="556"/>
      <c r="H183" s="557"/>
      <c r="I183" s="561"/>
      <c r="J183" s="562"/>
      <c r="K183" s="568"/>
      <c r="L183" s="563"/>
      <c r="M183" s="550"/>
    </row>
    <row r="184" customFormat="false" ht="15" hidden="false" customHeight="false" outlineLevel="0" collapsed="false">
      <c r="A184" s="569"/>
      <c r="B184" s="553"/>
      <c r="C184" s="554"/>
      <c r="D184" s="555"/>
      <c r="E184" s="556"/>
      <c r="F184" s="556"/>
      <c r="G184" s="556"/>
      <c r="H184" s="557"/>
      <c r="I184" s="561"/>
      <c r="J184" s="562"/>
      <c r="K184" s="568"/>
      <c r="L184" s="563"/>
      <c r="M184" s="550"/>
    </row>
    <row r="185" customFormat="false" ht="15" hidden="false" customHeight="false" outlineLevel="0" collapsed="false">
      <c r="A185" s="569"/>
      <c r="B185" s="553"/>
      <c r="C185" s="554"/>
      <c r="D185" s="555"/>
      <c r="E185" s="556"/>
      <c r="F185" s="556"/>
      <c r="G185" s="556"/>
      <c r="H185" s="557"/>
      <c r="I185" s="561"/>
      <c r="J185" s="562"/>
      <c r="K185" s="568"/>
      <c r="L185" s="563"/>
      <c r="M185" s="550"/>
    </row>
    <row r="186" customFormat="false" ht="15" hidden="false" customHeight="false" outlineLevel="0" collapsed="false">
      <c r="A186" s="569"/>
      <c r="B186" s="553"/>
      <c r="C186" s="554"/>
      <c r="D186" s="555"/>
      <c r="E186" s="556"/>
      <c r="F186" s="556"/>
      <c r="G186" s="556"/>
      <c r="H186" s="557"/>
      <c r="I186" s="561"/>
      <c r="J186" s="562"/>
      <c r="K186" s="568"/>
      <c r="L186" s="563"/>
      <c r="M186" s="550"/>
    </row>
    <row r="187" customFormat="false" ht="15" hidden="false" customHeight="false" outlineLevel="0" collapsed="false">
      <c r="A187" s="569"/>
      <c r="B187" s="553"/>
      <c r="C187" s="554"/>
      <c r="D187" s="555"/>
      <c r="E187" s="556"/>
      <c r="F187" s="556"/>
      <c r="G187" s="556"/>
      <c r="H187" s="557"/>
      <c r="I187" s="561"/>
      <c r="J187" s="562"/>
      <c r="K187" s="568"/>
      <c r="L187" s="563"/>
      <c r="M187" s="550"/>
    </row>
    <row r="188" customFormat="false" ht="15" hidden="false" customHeight="false" outlineLevel="0" collapsed="false">
      <c r="A188" s="569"/>
      <c r="B188" s="553"/>
      <c r="C188" s="554"/>
      <c r="D188" s="555"/>
      <c r="E188" s="556"/>
      <c r="F188" s="556"/>
      <c r="G188" s="556"/>
      <c r="H188" s="557"/>
      <c r="I188" s="561"/>
      <c r="J188" s="562"/>
      <c r="K188" s="568"/>
      <c r="L188" s="563"/>
      <c r="M188" s="550"/>
    </row>
    <row r="189" customFormat="false" ht="15" hidden="false" customHeight="false" outlineLevel="0" collapsed="false">
      <c r="A189" s="569"/>
      <c r="B189" s="553"/>
      <c r="C189" s="554"/>
      <c r="D189" s="555"/>
      <c r="E189" s="556"/>
      <c r="F189" s="556"/>
      <c r="G189" s="556"/>
      <c r="H189" s="557"/>
      <c r="I189" s="561"/>
      <c r="J189" s="562"/>
      <c r="K189" s="568"/>
      <c r="L189" s="563"/>
      <c r="M189" s="550"/>
    </row>
    <row r="190" customFormat="false" ht="15" hidden="false" customHeight="false" outlineLevel="0" collapsed="false">
      <c r="A190" s="569"/>
      <c r="B190" s="553"/>
      <c r="C190" s="554"/>
      <c r="D190" s="555"/>
      <c r="E190" s="556"/>
      <c r="F190" s="556"/>
      <c r="G190" s="556"/>
      <c r="H190" s="557"/>
      <c r="I190" s="561"/>
      <c r="J190" s="562"/>
      <c r="K190" s="568"/>
      <c r="L190" s="563"/>
      <c r="M190" s="550"/>
    </row>
    <row r="191" customFormat="false" ht="15" hidden="false" customHeight="false" outlineLevel="0" collapsed="false">
      <c r="A191" s="569"/>
      <c r="B191" s="553"/>
      <c r="C191" s="554"/>
      <c r="D191" s="555"/>
      <c r="E191" s="556"/>
      <c r="F191" s="556"/>
      <c r="G191" s="556"/>
      <c r="H191" s="557"/>
      <c r="I191" s="561"/>
      <c r="J191" s="562"/>
      <c r="K191" s="568"/>
      <c r="L191" s="563"/>
      <c r="M191" s="550"/>
    </row>
    <row r="192" customFormat="false" ht="15" hidden="false" customHeight="false" outlineLevel="0" collapsed="false">
      <c r="A192" s="569"/>
      <c r="B192" s="553"/>
      <c r="C192" s="554"/>
      <c r="D192" s="555"/>
      <c r="E192" s="556"/>
      <c r="F192" s="556"/>
      <c r="G192" s="556"/>
      <c r="H192" s="557"/>
      <c r="I192" s="561"/>
      <c r="J192" s="562"/>
      <c r="K192" s="568"/>
      <c r="L192" s="563"/>
      <c r="M192" s="550"/>
    </row>
    <row r="193" customFormat="false" ht="15" hidden="false" customHeight="false" outlineLevel="0" collapsed="false">
      <c r="A193" s="569"/>
      <c r="B193" s="553"/>
      <c r="C193" s="554"/>
      <c r="D193" s="555"/>
      <c r="E193" s="556"/>
      <c r="F193" s="556"/>
      <c r="G193" s="556"/>
      <c r="H193" s="557"/>
      <c r="I193" s="561"/>
      <c r="J193" s="562"/>
      <c r="K193" s="568"/>
      <c r="L193" s="563"/>
      <c r="M193" s="550"/>
    </row>
    <row r="194" customFormat="false" ht="15" hidden="false" customHeight="false" outlineLevel="0" collapsed="false">
      <c r="A194" s="569"/>
      <c r="B194" s="553"/>
      <c r="C194" s="554"/>
      <c r="D194" s="555"/>
      <c r="E194" s="556"/>
      <c r="F194" s="556"/>
      <c r="G194" s="556"/>
      <c r="H194" s="557"/>
      <c r="I194" s="561"/>
      <c r="J194" s="562"/>
      <c r="K194" s="568"/>
      <c r="L194" s="563"/>
      <c r="M194" s="550"/>
    </row>
    <row r="195" customFormat="false" ht="15" hidden="false" customHeight="false" outlineLevel="0" collapsed="false">
      <c r="A195" s="569"/>
      <c r="B195" s="553"/>
      <c r="C195" s="554"/>
      <c r="D195" s="555"/>
      <c r="E195" s="556"/>
      <c r="F195" s="556"/>
      <c r="G195" s="556"/>
      <c r="H195" s="557"/>
      <c r="I195" s="561"/>
      <c r="J195" s="562"/>
      <c r="K195" s="568"/>
      <c r="L195" s="563"/>
      <c r="M195" s="550"/>
    </row>
    <row r="196" customFormat="false" ht="15" hidden="false" customHeight="false" outlineLevel="0" collapsed="false">
      <c r="A196" s="569"/>
      <c r="B196" s="553"/>
      <c r="C196" s="554"/>
      <c r="D196" s="555"/>
      <c r="E196" s="556"/>
      <c r="F196" s="556"/>
      <c r="G196" s="556"/>
      <c r="H196" s="557"/>
      <c r="I196" s="561"/>
      <c r="J196" s="562"/>
      <c r="K196" s="568"/>
      <c r="L196" s="563"/>
      <c r="M196" s="550"/>
    </row>
    <row r="197" customFormat="false" ht="15" hidden="false" customHeight="false" outlineLevel="0" collapsed="false">
      <c r="A197" s="569"/>
      <c r="B197" s="553"/>
      <c r="C197" s="554"/>
      <c r="D197" s="555"/>
      <c r="E197" s="556"/>
      <c r="F197" s="556"/>
      <c r="G197" s="556"/>
      <c r="H197" s="557"/>
      <c r="I197" s="561"/>
      <c r="J197" s="562"/>
      <c r="K197" s="568"/>
      <c r="L197" s="563"/>
      <c r="M197" s="550"/>
    </row>
    <row r="198" customFormat="false" ht="15" hidden="false" customHeight="false" outlineLevel="0" collapsed="false">
      <c r="A198" s="569"/>
      <c r="B198" s="553"/>
      <c r="C198" s="554"/>
      <c r="D198" s="555"/>
      <c r="E198" s="556"/>
      <c r="F198" s="556"/>
      <c r="G198" s="556"/>
      <c r="H198" s="557"/>
      <c r="I198" s="561"/>
      <c r="J198" s="562"/>
      <c r="K198" s="568"/>
      <c r="L198" s="563"/>
      <c r="M198" s="550"/>
    </row>
    <row r="199" customFormat="false" ht="15" hidden="false" customHeight="false" outlineLevel="0" collapsed="false">
      <c r="A199" s="569"/>
      <c r="B199" s="553"/>
      <c r="C199" s="554"/>
      <c r="D199" s="555"/>
      <c r="E199" s="556"/>
      <c r="F199" s="556"/>
      <c r="G199" s="556"/>
      <c r="H199" s="557"/>
      <c r="I199" s="561"/>
      <c r="J199" s="562"/>
      <c r="K199" s="568"/>
      <c r="L199" s="563"/>
      <c r="M199" s="550"/>
    </row>
    <row r="200" customFormat="false" ht="15" hidden="false" customHeight="false" outlineLevel="0" collapsed="false">
      <c r="A200" s="569"/>
      <c r="B200" s="553"/>
      <c r="C200" s="554"/>
      <c r="D200" s="555"/>
      <c r="E200" s="556"/>
      <c r="F200" s="556"/>
      <c r="G200" s="556"/>
      <c r="H200" s="557"/>
      <c r="I200" s="561"/>
      <c r="J200" s="562"/>
      <c r="K200" s="568"/>
      <c r="L200" s="563"/>
      <c r="M200" s="550"/>
    </row>
    <row r="201" customFormat="false" ht="15" hidden="false" customHeight="false" outlineLevel="0" collapsed="false">
      <c r="A201" s="569"/>
      <c r="B201" s="553"/>
      <c r="C201" s="554"/>
      <c r="D201" s="555"/>
      <c r="E201" s="556"/>
      <c r="F201" s="556"/>
      <c r="G201" s="556"/>
      <c r="H201" s="557"/>
      <c r="I201" s="561"/>
      <c r="J201" s="562"/>
      <c r="K201" s="568"/>
      <c r="L201" s="563"/>
      <c r="M201" s="550"/>
    </row>
    <row r="202" customFormat="false" ht="15" hidden="false" customHeight="false" outlineLevel="0" collapsed="false">
      <c r="A202" s="569"/>
      <c r="B202" s="553"/>
      <c r="C202" s="554"/>
      <c r="D202" s="555"/>
      <c r="E202" s="556"/>
      <c r="F202" s="556"/>
      <c r="G202" s="556"/>
      <c r="H202" s="557"/>
      <c r="I202" s="561"/>
      <c r="J202" s="562"/>
      <c r="K202" s="568"/>
      <c r="L202" s="563"/>
      <c r="M202" s="550"/>
    </row>
    <row r="203" customFormat="false" ht="15" hidden="false" customHeight="false" outlineLevel="0" collapsed="false">
      <c r="A203" s="569"/>
      <c r="B203" s="553"/>
      <c r="C203" s="554"/>
      <c r="D203" s="555"/>
      <c r="E203" s="556"/>
      <c r="F203" s="556"/>
      <c r="G203" s="556"/>
      <c r="H203" s="557"/>
      <c r="I203" s="561"/>
      <c r="J203" s="562"/>
      <c r="K203" s="568"/>
      <c r="L203" s="563"/>
      <c r="M203" s="550"/>
    </row>
    <row r="204" customFormat="false" ht="15" hidden="false" customHeight="false" outlineLevel="0" collapsed="false">
      <c r="A204" s="569"/>
      <c r="B204" s="553"/>
      <c r="C204" s="554"/>
      <c r="D204" s="555"/>
      <c r="E204" s="556"/>
      <c r="F204" s="556"/>
      <c r="G204" s="556"/>
      <c r="H204" s="557"/>
      <c r="I204" s="561"/>
      <c r="J204" s="562"/>
      <c r="K204" s="568"/>
      <c r="L204" s="563"/>
      <c r="M204" s="550"/>
    </row>
    <row r="205" customFormat="false" ht="15" hidden="false" customHeight="false" outlineLevel="0" collapsed="false">
      <c r="A205" s="569"/>
      <c r="B205" s="553"/>
      <c r="C205" s="554"/>
      <c r="D205" s="555"/>
      <c r="E205" s="556"/>
      <c r="F205" s="556"/>
      <c r="G205" s="556"/>
      <c r="H205" s="557"/>
      <c r="I205" s="561"/>
      <c r="J205" s="562"/>
      <c r="K205" s="568"/>
      <c r="L205" s="563"/>
      <c r="M205" s="550"/>
    </row>
    <row r="206" customFormat="false" ht="15" hidden="false" customHeight="false" outlineLevel="0" collapsed="false">
      <c r="A206" s="569"/>
      <c r="B206" s="553"/>
      <c r="C206" s="554"/>
      <c r="D206" s="555"/>
      <c r="E206" s="556"/>
      <c r="F206" s="556"/>
      <c r="G206" s="556"/>
      <c r="H206" s="557"/>
      <c r="I206" s="561"/>
      <c r="J206" s="562"/>
      <c r="K206" s="568"/>
      <c r="L206" s="563"/>
      <c r="M206" s="550"/>
    </row>
    <row r="207" customFormat="false" ht="15" hidden="false" customHeight="false" outlineLevel="0" collapsed="false">
      <c r="A207" s="569"/>
      <c r="B207" s="553"/>
      <c r="C207" s="554"/>
      <c r="D207" s="555"/>
      <c r="E207" s="556"/>
      <c r="F207" s="556"/>
      <c r="G207" s="556"/>
      <c r="H207" s="557"/>
      <c r="I207" s="561"/>
      <c r="J207" s="562"/>
      <c r="K207" s="568"/>
      <c r="L207" s="563"/>
      <c r="M207" s="550"/>
    </row>
    <row r="208" customFormat="false" ht="15" hidden="false" customHeight="false" outlineLevel="0" collapsed="false">
      <c r="A208" s="569"/>
      <c r="B208" s="553"/>
      <c r="C208" s="554"/>
      <c r="D208" s="555"/>
      <c r="E208" s="556"/>
      <c r="F208" s="556"/>
      <c r="G208" s="556"/>
      <c r="H208" s="557"/>
      <c r="I208" s="561"/>
      <c r="J208" s="562"/>
      <c r="K208" s="568"/>
      <c r="L208" s="563"/>
      <c r="M208" s="550"/>
    </row>
    <row r="209" customFormat="false" ht="15" hidden="false" customHeight="false" outlineLevel="0" collapsed="false">
      <c r="A209" s="569"/>
      <c r="B209" s="553"/>
      <c r="C209" s="554"/>
      <c r="D209" s="555"/>
      <c r="E209" s="556"/>
      <c r="F209" s="556"/>
      <c r="G209" s="556"/>
      <c r="H209" s="557"/>
      <c r="I209" s="561"/>
      <c r="J209" s="562"/>
      <c r="K209" s="568"/>
      <c r="L209" s="563"/>
      <c r="M209" s="550"/>
    </row>
    <row r="210" customFormat="false" ht="15" hidden="false" customHeight="false" outlineLevel="0" collapsed="false">
      <c r="A210" s="569"/>
      <c r="B210" s="553"/>
      <c r="C210" s="554"/>
      <c r="D210" s="555"/>
      <c r="E210" s="556"/>
      <c r="F210" s="556"/>
      <c r="G210" s="556"/>
      <c r="H210" s="557"/>
      <c r="I210" s="561"/>
      <c r="J210" s="562"/>
      <c r="K210" s="568"/>
      <c r="L210" s="563"/>
      <c r="M210" s="550"/>
    </row>
    <row r="211" customFormat="false" ht="15" hidden="false" customHeight="false" outlineLevel="0" collapsed="false">
      <c r="A211" s="569"/>
      <c r="B211" s="553"/>
      <c r="C211" s="554"/>
      <c r="D211" s="555"/>
      <c r="E211" s="556"/>
      <c r="F211" s="556"/>
      <c r="G211" s="556"/>
      <c r="H211" s="557"/>
      <c r="I211" s="561"/>
      <c r="J211" s="562"/>
      <c r="K211" s="568"/>
      <c r="L211" s="563"/>
      <c r="M211" s="550"/>
    </row>
    <row r="212" customFormat="false" ht="15" hidden="false" customHeight="false" outlineLevel="0" collapsed="false">
      <c r="A212" s="569"/>
      <c r="B212" s="553"/>
      <c r="C212" s="554"/>
      <c r="D212" s="555"/>
      <c r="E212" s="556"/>
      <c r="F212" s="556"/>
      <c r="G212" s="556"/>
      <c r="H212" s="557"/>
      <c r="I212" s="561"/>
      <c r="J212" s="562"/>
      <c r="K212" s="568"/>
      <c r="L212" s="563"/>
      <c r="M212" s="550"/>
    </row>
    <row r="213" customFormat="false" ht="15" hidden="false" customHeight="false" outlineLevel="0" collapsed="false">
      <c r="A213" s="569"/>
      <c r="B213" s="553"/>
      <c r="C213" s="554"/>
      <c r="D213" s="555"/>
      <c r="E213" s="556"/>
      <c r="F213" s="556"/>
      <c r="G213" s="556"/>
      <c r="H213" s="557"/>
      <c r="I213" s="561"/>
      <c r="J213" s="562"/>
      <c r="K213" s="568"/>
      <c r="L213" s="563"/>
      <c r="M213" s="550"/>
    </row>
    <row r="214" customFormat="false" ht="15" hidden="false" customHeight="false" outlineLevel="0" collapsed="false">
      <c r="A214" s="569"/>
      <c r="B214" s="553"/>
      <c r="C214" s="554"/>
      <c r="D214" s="555"/>
      <c r="E214" s="556"/>
      <c r="F214" s="556"/>
      <c r="G214" s="556"/>
      <c r="H214" s="557"/>
      <c r="I214" s="561"/>
      <c r="J214" s="562"/>
      <c r="K214" s="568"/>
      <c r="L214" s="563"/>
      <c r="M214" s="550"/>
    </row>
    <row r="215" customFormat="false" ht="15" hidden="false" customHeight="false" outlineLevel="0" collapsed="false">
      <c r="A215" s="569"/>
      <c r="B215" s="553"/>
      <c r="C215" s="554"/>
      <c r="D215" s="555"/>
      <c r="E215" s="556"/>
      <c r="F215" s="556"/>
      <c r="G215" s="556"/>
      <c r="H215" s="557"/>
      <c r="I215" s="561"/>
      <c r="J215" s="562"/>
      <c r="K215" s="568"/>
      <c r="L215" s="563"/>
      <c r="M215" s="550"/>
    </row>
    <row r="216" customFormat="false" ht="15" hidden="false" customHeight="false" outlineLevel="0" collapsed="false">
      <c r="A216" s="569"/>
      <c r="B216" s="553"/>
      <c r="C216" s="554"/>
      <c r="D216" s="555"/>
      <c r="E216" s="556"/>
      <c r="F216" s="556"/>
      <c r="G216" s="556"/>
      <c r="H216" s="557"/>
      <c r="I216" s="561"/>
      <c r="J216" s="562"/>
      <c r="K216" s="568"/>
      <c r="L216" s="563"/>
      <c r="M216" s="550"/>
    </row>
    <row r="217" customFormat="false" ht="15" hidden="false" customHeight="false" outlineLevel="0" collapsed="false">
      <c r="A217" s="569"/>
      <c r="B217" s="553"/>
      <c r="C217" s="554"/>
      <c r="D217" s="555"/>
      <c r="E217" s="556"/>
      <c r="F217" s="556"/>
      <c r="G217" s="556"/>
      <c r="H217" s="557"/>
      <c r="I217" s="561"/>
      <c r="J217" s="562"/>
      <c r="K217" s="568"/>
      <c r="L217" s="563"/>
      <c r="M217" s="550"/>
    </row>
    <row r="218" customFormat="false" ht="15" hidden="false" customHeight="false" outlineLevel="0" collapsed="false">
      <c r="A218" s="569"/>
      <c r="B218" s="553"/>
      <c r="C218" s="554"/>
      <c r="D218" s="555"/>
      <c r="E218" s="556"/>
      <c r="F218" s="556"/>
      <c r="G218" s="556"/>
      <c r="H218" s="557"/>
      <c r="I218" s="561"/>
      <c r="J218" s="562"/>
      <c r="K218" s="568"/>
      <c r="L218" s="563"/>
      <c r="M218" s="550"/>
    </row>
    <row r="219" customFormat="false" ht="15" hidden="false" customHeight="false" outlineLevel="0" collapsed="false">
      <c r="A219" s="569"/>
      <c r="B219" s="553"/>
      <c r="C219" s="554"/>
      <c r="D219" s="555"/>
      <c r="E219" s="556"/>
      <c r="F219" s="556"/>
      <c r="G219" s="556"/>
      <c r="H219" s="557"/>
      <c r="I219" s="561"/>
      <c r="J219" s="562"/>
      <c r="K219" s="568"/>
      <c r="L219" s="563"/>
      <c r="M219" s="550"/>
    </row>
    <row r="220" customFormat="false" ht="15" hidden="false" customHeight="false" outlineLevel="0" collapsed="false">
      <c r="A220" s="569"/>
      <c r="B220" s="553"/>
      <c r="C220" s="554"/>
      <c r="D220" s="555"/>
      <c r="E220" s="556"/>
      <c r="F220" s="556"/>
      <c r="G220" s="556"/>
      <c r="H220" s="557"/>
      <c r="I220" s="561"/>
      <c r="J220" s="562"/>
      <c r="K220" s="568"/>
      <c r="L220" s="563"/>
      <c r="M220" s="550"/>
    </row>
    <row r="221" customFormat="false" ht="15" hidden="false" customHeight="false" outlineLevel="0" collapsed="false">
      <c r="A221" s="552"/>
      <c r="B221" s="553"/>
      <c r="C221" s="554"/>
      <c r="D221" s="564"/>
      <c r="E221" s="565"/>
      <c r="F221" s="565"/>
      <c r="G221" s="565"/>
      <c r="H221" s="557"/>
      <c r="I221" s="558"/>
      <c r="J221" s="559"/>
      <c r="K221" s="560"/>
      <c r="L221" s="549"/>
      <c r="M221" s="550"/>
    </row>
    <row r="222" customFormat="false" ht="15" hidden="false" customHeight="false" outlineLevel="0" collapsed="false">
      <c r="A222" s="552"/>
      <c r="B222" s="553"/>
      <c r="C222" s="554"/>
      <c r="D222" s="564"/>
      <c r="E222" s="565"/>
      <c r="F222" s="565"/>
      <c r="G222" s="565"/>
      <c r="H222" s="557"/>
      <c r="I222" s="558"/>
      <c r="J222" s="559"/>
      <c r="K222" s="560"/>
      <c r="L222" s="549"/>
      <c r="M222" s="550"/>
    </row>
    <row r="223" customFormat="false" ht="15" hidden="false" customHeight="false" outlineLevel="0" collapsed="false">
      <c r="A223" s="552"/>
      <c r="B223" s="553"/>
      <c r="C223" s="554"/>
      <c r="D223" s="564"/>
      <c r="E223" s="565"/>
      <c r="F223" s="565"/>
      <c r="G223" s="570"/>
      <c r="H223" s="557"/>
      <c r="I223" s="558"/>
      <c r="J223" s="559"/>
      <c r="K223" s="560"/>
      <c r="L223" s="549"/>
      <c r="M223" s="550"/>
    </row>
    <row r="224" customFormat="false" ht="15" hidden="false" customHeight="false" outlineLevel="0" collapsed="false">
      <c r="A224" s="552"/>
      <c r="B224" s="553"/>
      <c r="C224" s="554"/>
      <c r="D224" s="564"/>
      <c r="E224" s="565"/>
      <c r="F224" s="565"/>
      <c r="G224" s="565"/>
      <c r="H224" s="557"/>
      <c r="I224" s="558"/>
      <c r="J224" s="559"/>
      <c r="K224" s="560"/>
      <c r="L224" s="549"/>
      <c r="M224" s="550"/>
    </row>
    <row r="225" customFormat="false" ht="15" hidden="false" customHeight="false" outlineLevel="0" collapsed="false">
      <c r="A225" s="552"/>
      <c r="B225" s="553"/>
      <c r="C225" s="554"/>
      <c r="D225" s="564"/>
      <c r="E225" s="565"/>
      <c r="F225" s="565"/>
      <c r="G225" s="565"/>
      <c r="H225" s="557"/>
      <c r="I225" s="558"/>
      <c r="J225" s="559"/>
      <c r="K225" s="560"/>
      <c r="L225" s="549"/>
      <c r="M225" s="550"/>
    </row>
    <row r="226" customFormat="false" ht="15" hidden="false" customHeight="false" outlineLevel="0" collapsed="false">
      <c r="A226" s="569"/>
      <c r="B226" s="571"/>
      <c r="C226" s="554"/>
      <c r="D226" s="564"/>
      <c r="E226" s="565"/>
      <c r="F226" s="565"/>
      <c r="G226" s="565"/>
      <c r="H226" s="557"/>
      <c r="I226" s="561"/>
      <c r="J226" s="562"/>
      <c r="K226" s="560"/>
      <c r="L226" s="563"/>
      <c r="M226" s="550"/>
    </row>
    <row r="227" customFormat="false" ht="15" hidden="false" customHeight="false" outlineLevel="0" collapsed="false">
      <c r="A227" s="569"/>
      <c r="B227" s="571"/>
      <c r="C227" s="554"/>
      <c r="D227" s="564"/>
      <c r="E227" s="565"/>
      <c r="F227" s="565"/>
      <c r="G227" s="565"/>
      <c r="H227" s="557"/>
      <c r="I227" s="561"/>
      <c r="J227" s="562"/>
      <c r="K227" s="560"/>
      <c r="L227" s="563"/>
      <c r="M227" s="550"/>
    </row>
    <row r="228" customFormat="false" ht="15" hidden="false" customHeight="false" outlineLevel="0" collapsed="false">
      <c r="A228" s="569"/>
      <c r="B228" s="571"/>
      <c r="C228" s="554"/>
      <c r="D228" s="564"/>
      <c r="E228" s="565"/>
      <c r="F228" s="565"/>
      <c r="G228" s="565"/>
      <c r="H228" s="557"/>
      <c r="I228" s="561"/>
      <c r="J228" s="562"/>
      <c r="K228" s="560"/>
      <c r="L228" s="563"/>
      <c r="M228" s="550"/>
    </row>
    <row r="229" customFormat="false" ht="15" hidden="false" customHeight="false" outlineLevel="0" collapsed="false">
      <c r="A229" s="569"/>
      <c r="B229" s="571"/>
      <c r="C229" s="554"/>
      <c r="D229" s="564"/>
      <c r="E229" s="565"/>
      <c r="F229" s="565"/>
      <c r="G229" s="565"/>
      <c r="H229" s="557"/>
      <c r="I229" s="561"/>
      <c r="J229" s="562"/>
      <c r="K229" s="560"/>
      <c r="L229" s="563"/>
      <c r="M229" s="550"/>
    </row>
    <row r="230" customFormat="false" ht="15" hidden="false" customHeight="false" outlineLevel="0" collapsed="false">
      <c r="A230" s="569"/>
      <c r="B230" s="571"/>
      <c r="C230" s="554"/>
      <c r="D230" s="564"/>
      <c r="E230" s="565"/>
      <c r="F230" s="565"/>
      <c r="G230" s="565"/>
      <c r="H230" s="557"/>
      <c r="I230" s="561"/>
      <c r="J230" s="562"/>
      <c r="K230" s="560"/>
      <c r="L230" s="563"/>
      <c r="M230" s="550"/>
    </row>
    <row r="231" customFormat="false" ht="15" hidden="false" customHeight="false" outlineLevel="0" collapsed="false">
      <c r="A231" s="569"/>
      <c r="B231" s="571"/>
      <c r="C231" s="554"/>
      <c r="D231" s="564"/>
      <c r="E231" s="565"/>
      <c r="F231" s="565"/>
      <c r="G231" s="565"/>
      <c r="H231" s="557"/>
      <c r="I231" s="561"/>
      <c r="J231" s="562"/>
      <c r="K231" s="560"/>
      <c r="L231" s="563"/>
      <c r="M231" s="550"/>
    </row>
    <row r="232" customFormat="false" ht="15" hidden="false" customHeight="false" outlineLevel="0" collapsed="false">
      <c r="A232" s="569"/>
      <c r="B232" s="571"/>
      <c r="C232" s="554"/>
      <c r="D232" s="564"/>
      <c r="E232" s="565"/>
      <c r="F232" s="565"/>
      <c r="G232" s="565"/>
      <c r="H232" s="557"/>
      <c r="I232" s="561"/>
      <c r="J232" s="562"/>
      <c r="K232" s="560"/>
      <c r="L232" s="563"/>
      <c r="M232" s="550"/>
    </row>
    <row r="233" customFormat="false" ht="15" hidden="false" customHeight="false" outlineLevel="0" collapsed="false">
      <c r="A233" s="569"/>
      <c r="B233" s="571"/>
      <c r="C233" s="554"/>
      <c r="D233" s="564"/>
      <c r="E233" s="565"/>
      <c r="F233" s="565"/>
      <c r="G233" s="565"/>
      <c r="H233" s="557"/>
      <c r="I233" s="561"/>
      <c r="J233" s="562"/>
      <c r="K233" s="560"/>
      <c r="L233" s="563"/>
      <c r="M233" s="550"/>
    </row>
    <row r="234" customFormat="false" ht="15" hidden="false" customHeight="false" outlineLevel="0" collapsed="false">
      <c r="A234" s="569"/>
      <c r="B234" s="553"/>
      <c r="C234" s="554"/>
      <c r="D234" s="564"/>
      <c r="E234" s="565"/>
      <c r="F234" s="565"/>
      <c r="G234" s="565"/>
      <c r="H234" s="557"/>
      <c r="I234" s="561"/>
      <c r="J234" s="562"/>
      <c r="K234" s="560"/>
      <c r="L234" s="563"/>
      <c r="M234" s="550"/>
    </row>
    <row r="235" customFormat="false" ht="15" hidden="false" customHeight="false" outlineLevel="0" collapsed="false">
      <c r="A235" s="569"/>
      <c r="B235" s="571"/>
      <c r="C235" s="554"/>
      <c r="D235" s="564"/>
      <c r="E235" s="565"/>
      <c r="F235" s="565"/>
      <c r="G235" s="565"/>
      <c r="H235" s="557"/>
      <c r="I235" s="561"/>
      <c r="J235" s="562"/>
      <c r="K235" s="560"/>
      <c r="L235" s="563"/>
      <c r="M235" s="550"/>
    </row>
    <row r="236" customFormat="false" ht="15" hidden="false" customHeight="false" outlineLevel="0" collapsed="false">
      <c r="A236" s="569"/>
      <c r="B236" s="571"/>
      <c r="C236" s="554"/>
      <c r="D236" s="564"/>
      <c r="E236" s="565"/>
      <c r="F236" s="565"/>
      <c r="G236" s="565"/>
      <c r="H236" s="557"/>
      <c r="I236" s="561"/>
      <c r="J236" s="562"/>
      <c r="K236" s="560"/>
      <c r="L236" s="563"/>
      <c r="M236" s="550"/>
    </row>
    <row r="237" customFormat="false" ht="15" hidden="false" customHeight="false" outlineLevel="0" collapsed="false">
      <c r="A237" s="569"/>
      <c r="B237" s="571"/>
      <c r="C237" s="554"/>
      <c r="D237" s="564"/>
      <c r="E237" s="565"/>
      <c r="F237" s="565"/>
      <c r="G237" s="565"/>
      <c r="H237" s="557"/>
      <c r="I237" s="561"/>
      <c r="J237" s="562"/>
      <c r="K237" s="560"/>
      <c r="L237" s="563"/>
      <c r="M237" s="550"/>
    </row>
    <row r="238" customFormat="false" ht="15" hidden="false" customHeight="false" outlineLevel="0" collapsed="false">
      <c r="A238" s="569"/>
      <c r="B238" s="571"/>
      <c r="C238" s="554"/>
      <c r="D238" s="564"/>
      <c r="E238" s="565"/>
      <c r="F238" s="565"/>
      <c r="G238" s="565"/>
      <c r="H238" s="557"/>
      <c r="I238" s="561"/>
      <c r="J238" s="562"/>
      <c r="K238" s="560"/>
      <c r="L238" s="563"/>
      <c r="M238" s="550"/>
    </row>
    <row r="239" customFormat="false" ht="15" hidden="false" customHeight="false" outlineLevel="0" collapsed="false">
      <c r="A239" s="572"/>
      <c r="B239" s="573"/>
      <c r="C239" s="574"/>
      <c r="D239" s="575"/>
      <c r="E239" s="576"/>
      <c r="F239" s="576"/>
      <c r="G239" s="576"/>
      <c r="H239" s="577"/>
      <c r="I239" s="578"/>
      <c r="J239" s="579"/>
      <c r="K239" s="580"/>
      <c r="L239" s="581"/>
      <c r="M239" s="550"/>
    </row>
    <row r="240" customFormat="false" ht="15" hidden="false" customHeight="false" outlineLevel="0" collapsed="false">
      <c r="A240" s="572"/>
      <c r="B240" s="573"/>
      <c r="C240" s="574"/>
      <c r="D240" s="575"/>
      <c r="E240" s="576"/>
      <c r="F240" s="576"/>
      <c r="G240" s="576"/>
      <c r="H240" s="577"/>
      <c r="I240" s="578"/>
      <c r="J240" s="579"/>
      <c r="K240" s="580"/>
      <c r="L240" s="581"/>
      <c r="M240" s="550"/>
    </row>
    <row r="241" customFormat="false" ht="15" hidden="false" customHeight="false" outlineLevel="0" collapsed="false">
      <c r="A241" s="572"/>
      <c r="B241" s="573"/>
      <c r="C241" s="574"/>
      <c r="D241" s="575"/>
      <c r="E241" s="576"/>
      <c r="F241" s="576"/>
      <c r="G241" s="576"/>
      <c r="H241" s="577"/>
      <c r="I241" s="578"/>
      <c r="J241" s="579"/>
      <c r="K241" s="580"/>
      <c r="L241" s="581"/>
      <c r="M241" s="550"/>
    </row>
    <row r="242" customFormat="false" ht="15" hidden="false" customHeight="false" outlineLevel="0" collapsed="false">
      <c r="A242" s="572"/>
      <c r="B242" s="573"/>
      <c r="C242" s="574"/>
      <c r="D242" s="575"/>
      <c r="E242" s="576"/>
      <c r="F242" s="576"/>
      <c r="G242" s="576"/>
      <c r="H242" s="577"/>
      <c r="I242" s="578"/>
      <c r="J242" s="579"/>
      <c r="K242" s="580"/>
      <c r="L242" s="581"/>
      <c r="M242" s="550"/>
    </row>
    <row r="243" customFormat="false" ht="15" hidden="false" customHeight="false" outlineLevel="0" collapsed="false">
      <c r="A243" s="569"/>
      <c r="B243" s="571"/>
      <c r="C243" s="554"/>
      <c r="D243" s="564"/>
      <c r="E243" s="565"/>
      <c r="F243" s="565"/>
      <c r="G243" s="565"/>
      <c r="H243" s="557"/>
      <c r="I243" s="561"/>
      <c r="J243" s="562"/>
      <c r="K243" s="560"/>
      <c r="L243" s="563"/>
      <c r="M243" s="550"/>
    </row>
    <row r="244" customFormat="false" ht="15" hidden="false" customHeight="false" outlineLevel="0" collapsed="false">
      <c r="A244" s="569"/>
      <c r="B244" s="571"/>
      <c r="C244" s="554"/>
      <c r="D244" s="564"/>
      <c r="E244" s="565"/>
      <c r="F244" s="565"/>
      <c r="G244" s="565"/>
      <c r="H244" s="557"/>
      <c r="I244" s="561"/>
      <c r="J244" s="562"/>
      <c r="K244" s="560"/>
      <c r="L244" s="563"/>
      <c r="M244" s="550"/>
    </row>
    <row r="245" customFormat="false" ht="15" hidden="false" customHeight="false" outlineLevel="0" collapsed="false">
      <c r="A245" s="569"/>
      <c r="B245" s="571"/>
      <c r="C245" s="554"/>
      <c r="D245" s="564"/>
      <c r="E245" s="565"/>
      <c r="F245" s="565"/>
      <c r="G245" s="565"/>
      <c r="H245" s="557"/>
      <c r="I245" s="561"/>
      <c r="J245" s="562"/>
      <c r="K245" s="560"/>
      <c r="L245" s="563"/>
      <c r="M245" s="550"/>
    </row>
    <row r="246" customFormat="false" ht="15" hidden="false" customHeight="false" outlineLevel="0" collapsed="false">
      <c r="A246" s="569"/>
      <c r="B246" s="571"/>
      <c r="C246" s="554"/>
      <c r="D246" s="564"/>
      <c r="E246" s="565"/>
      <c r="F246" s="565"/>
      <c r="G246" s="565"/>
      <c r="H246" s="557"/>
      <c r="I246" s="561"/>
      <c r="J246" s="562"/>
      <c r="K246" s="560"/>
      <c r="L246" s="563"/>
      <c r="M246" s="550"/>
    </row>
    <row r="247" customFormat="false" ht="15" hidden="false" customHeight="false" outlineLevel="0" collapsed="false">
      <c r="A247" s="569"/>
      <c r="B247" s="571"/>
      <c r="C247" s="554"/>
      <c r="D247" s="564"/>
      <c r="E247" s="565"/>
      <c r="F247" s="565"/>
      <c r="G247" s="565"/>
      <c r="H247" s="557"/>
      <c r="I247" s="561"/>
      <c r="J247" s="562"/>
      <c r="K247" s="560"/>
      <c r="L247" s="563"/>
      <c r="M247" s="550"/>
    </row>
    <row r="248" customFormat="false" ht="15" hidden="false" customHeight="false" outlineLevel="0" collapsed="false">
      <c r="A248" s="569"/>
      <c r="B248" s="571"/>
      <c r="C248" s="554"/>
      <c r="D248" s="564"/>
      <c r="E248" s="565"/>
      <c r="F248" s="565"/>
      <c r="G248" s="565"/>
      <c r="H248" s="557"/>
      <c r="I248" s="561"/>
      <c r="J248" s="562"/>
      <c r="K248" s="560"/>
      <c r="L248" s="563"/>
      <c r="M248" s="550"/>
    </row>
    <row r="249" customFormat="false" ht="15" hidden="false" customHeight="false" outlineLevel="0" collapsed="false">
      <c r="A249" s="569"/>
      <c r="B249" s="571"/>
      <c r="C249" s="554"/>
      <c r="D249" s="564"/>
      <c r="E249" s="565"/>
      <c r="F249" s="565"/>
      <c r="G249" s="565"/>
      <c r="H249" s="557"/>
      <c r="I249" s="561"/>
      <c r="J249" s="562"/>
      <c r="K249" s="560"/>
      <c r="L249" s="563"/>
      <c r="M249" s="550"/>
    </row>
    <row r="250" customFormat="false" ht="15" hidden="false" customHeight="false" outlineLevel="0" collapsed="false">
      <c r="A250" s="569"/>
      <c r="B250" s="571"/>
      <c r="C250" s="554"/>
      <c r="D250" s="564"/>
      <c r="E250" s="565"/>
      <c r="F250" s="565"/>
      <c r="G250" s="565"/>
      <c r="H250" s="557"/>
      <c r="I250" s="561"/>
      <c r="J250" s="562"/>
      <c r="K250" s="560"/>
      <c r="L250" s="563"/>
      <c r="M250" s="550"/>
    </row>
    <row r="251" customFormat="false" ht="15" hidden="false" customHeight="false" outlineLevel="0" collapsed="false">
      <c r="A251" s="569"/>
      <c r="B251" s="553"/>
      <c r="C251" s="554"/>
      <c r="D251" s="564"/>
      <c r="E251" s="565"/>
      <c r="F251" s="565"/>
      <c r="G251" s="565"/>
      <c r="H251" s="557"/>
      <c r="I251" s="561"/>
      <c r="J251" s="562"/>
      <c r="K251" s="560"/>
      <c r="L251" s="563"/>
      <c r="M251" s="550"/>
    </row>
    <row r="252" customFormat="false" ht="15" hidden="false" customHeight="false" outlineLevel="0" collapsed="false">
      <c r="A252" s="569"/>
      <c r="B252" s="553"/>
      <c r="C252" s="554"/>
      <c r="D252" s="564"/>
      <c r="E252" s="565"/>
      <c r="F252" s="565"/>
      <c r="G252" s="565"/>
      <c r="H252" s="557"/>
      <c r="I252" s="561"/>
      <c r="J252" s="562"/>
      <c r="K252" s="560"/>
      <c r="L252" s="563"/>
      <c r="M252" s="550"/>
    </row>
    <row r="253" customFormat="false" ht="15" hidden="false" customHeight="false" outlineLevel="0" collapsed="false">
      <c r="A253" s="569"/>
      <c r="B253" s="553"/>
      <c r="C253" s="554"/>
      <c r="D253" s="564"/>
      <c r="E253" s="565"/>
      <c r="F253" s="565"/>
      <c r="G253" s="565"/>
      <c r="H253" s="557"/>
      <c r="I253" s="561"/>
      <c r="J253" s="562"/>
      <c r="K253" s="560"/>
      <c r="L253" s="563"/>
      <c r="M253" s="550"/>
    </row>
    <row r="254" customFormat="false" ht="15" hidden="false" customHeight="false" outlineLevel="0" collapsed="false">
      <c r="A254" s="569"/>
      <c r="B254" s="553"/>
      <c r="C254" s="554"/>
      <c r="D254" s="564"/>
      <c r="E254" s="565"/>
      <c r="F254" s="565"/>
      <c r="G254" s="565"/>
      <c r="H254" s="557"/>
      <c r="I254" s="561"/>
      <c r="J254" s="562"/>
      <c r="K254" s="560"/>
      <c r="L254" s="563"/>
      <c r="M254" s="550"/>
    </row>
    <row r="255" customFormat="false" ht="15" hidden="false" customHeight="false" outlineLevel="0" collapsed="false">
      <c r="A255" s="569"/>
      <c r="B255" s="553"/>
      <c r="C255" s="554"/>
      <c r="D255" s="564"/>
      <c r="E255" s="565"/>
      <c r="F255" s="565"/>
      <c r="G255" s="565"/>
      <c r="H255" s="557"/>
      <c r="I255" s="561"/>
      <c r="J255" s="562"/>
      <c r="K255" s="560"/>
      <c r="L255" s="563"/>
      <c r="M255" s="550"/>
    </row>
    <row r="256" customFormat="false" ht="15" hidden="false" customHeight="false" outlineLevel="0" collapsed="false">
      <c r="A256" s="569"/>
      <c r="B256" s="553"/>
      <c r="C256" s="554"/>
      <c r="D256" s="564"/>
      <c r="E256" s="565"/>
      <c r="F256" s="565"/>
      <c r="G256" s="565"/>
      <c r="H256" s="557"/>
      <c r="I256" s="561"/>
      <c r="J256" s="562"/>
      <c r="K256" s="560"/>
      <c r="L256" s="563"/>
      <c r="M256" s="550"/>
    </row>
    <row r="257" customFormat="false" ht="15" hidden="false" customHeight="false" outlineLevel="0" collapsed="false">
      <c r="A257" s="569"/>
      <c r="B257" s="553"/>
      <c r="C257" s="554"/>
      <c r="D257" s="564"/>
      <c r="E257" s="565"/>
      <c r="F257" s="565"/>
      <c r="G257" s="565"/>
      <c r="H257" s="557"/>
      <c r="I257" s="561"/>
      <c r="J257" s="562"/>
      <c r="K257" s="560"/>
      <c r="L257" s="563"/>
      <c r="M257" s="550"/>
    </row>
    <row r="258" customFormat="false" ht="15" hidden="false" customHeight="false" outlineLevel="0" collapsed="false">
      <c r="A258" s="569"/>
      <c r="B258" s="553"/>
      <c r="C258" s="554"/>
      <c r="D258" s="564"/>
      <c r="E258" s="565"/>
      <c r="F258" s="565"/>
      <c r="G258" s="565"/>
      <c r="H258" s="557"/>
      <c r="I258" s="561"/>
      <c r="J258" s="562"/>
      <c r="K258" s="560"/>
      <c r="L258" s="563"/>
      <c r="M258" s="550"/>
    </row>
    <row r="259" customFormat="false" ht="15" hidden="false" customHeight="false" outlineLevel="0" collapsed="false">
      <c r="A259" s="569"/>
      <c r="B259" s="553"/>
      <c r="C259" s="554"/>
      <c r="D259" s="564"/>
      <c r="E259" s="565"/>
      <c r="F259" s="565"/>
      <c r="G259" s="565"/>
      <c r="H259" s="557"/>
      <c r="I259" s="561"/>
      <c r="J259" s="562"/>
      <c r="K259" s="560"/>
      <c r="L259" s="563"/>
      <c r="M259" s="550"/>
    </row>
    <row r="260" customFormat="false" ht="15" hidden="false" customHeight="false" outlineLevel="0" collapsed="false">
      <c r="A260" s="569"/>
      <c r="B260" s="553"/>
      <c r="C260" s="554"/>
      <c r="D260" s="564"/>
      <c r="E260" s="565"/>
      <c r="F260" s="565"/>
      <c r="G260" s="565"/>
      <c r="H260" s="557"/>
      <c r="I260" s="561"/>
      <c r="J260" s="562"/>
      <c r="K260" s="560"/>
      <c r="L260" s="563"/>
      <c r="M260" s="550"/>
    </row>
    <row r="261" customFormat="false" ht="15" hidden="false" customHeight="false" outlineLevel="0" collapsed="false">
      <c r="A261" s="569"/>
      <c r="B261" s="553"/>
      <c r="C261" s="554"/>
      <c r="D261" s="564"/>
      <c r="E261" s="565"/>
      <c r="F261" s="565"/>
      <c r="G261" s="565"/>
      <c r="H261" s="557"/>
      <c r="I261" s="561"/>
      <c r="J261" s="562"/>
      <c r="K261" s="560"/>
      <c r="L261" s="563"/>
      <c r="M261" s="550"/>
    </row>
    <row r="262" customFormat="false" ht="15" hidden="false" customHeight="false" outlineLevel="0" collapsed="false">
      <c r="A262" s="569"/>
      <c r="B262" s="553"/>
      <c r="C262" s="554"/>
      <c r="D262" s="564"/>
      <c r="E262" s="565"/>
      <c r="F262" s="565"/>
      <c r="G262" s="565"/>
      <c r="H262" s="557"/>
      <c r="I262" s="561"/>
      <c r="J262" s="562"/>
      <c r="K262" s="560"/>
      <c r="L262" s="563"/>
      <c r="M262" s="550"/>
    </row>
    <row r="263" customFormat="false" ht="15" hidden="false" customHeight="false" outlineLevel="0" collapsed="false">
      <c r="A263" s="569"/>
      <c r="B263" s="553"/>
      <c r="C263" s="554"/>
      <c r="D263" s="564"/>
      <c r="E263" s="565"/>
      <c r="F263" s="565"/>
      <c r="G263" s="565"/>
      <c r="H263" s="557"/>
      <c r="I263" s="561"/>
      <c r="J263" s="562"/>
      <c r="K263" s="560"/>
      <c r="L263" s="563"/>
      <c r="M263" s="550"/>
    </row>
    <row r="264" customFormat="false" ht="15" hidden="false" customHeight="false" outlineLevel="0" collapsed="false">
      <c r="A264" s="569"/>
      <c r="B264" s="553"/>
      <c r="C264" s="554"/>
      <c r="D264" s="564"/>
      <c r="E264" s="565"/>
      <c r="F264" s="565"/>
      <c r="G264" s="565"/>
      <c r="H264" s="557"/>
      <c r="I264" s="561"/>
      <c r="J264" s="562"/>
      <c r="K264" s="560"/>
      <c r="L264" s="563"/>
      <c r="M264" s="550"/>
    </row>
    <row r="265" customFormat="false" ht="15" hidden="false" customHeight="false" outlineLevel="0" collapsed="false">
      <c r="A265" s="569"/>
      <c r="B265" s="553"/>
      <c r="C265" s="554"/>
      <c r="D265" s="564"/>
      <c r="E265" s="565"/>
      <c r="F265" s="565"/>
      <c r="G265" s="565"/>
      <c r="H265" s="557"/>
      <c r="I265" s="561"/>
      <c r="J265" s="562"/>
      <c r="K265" s="560"/>
      <c r="L265" s="563"/>
      <c r="M265" s="550"/>
    </row>
    <row r="266" customFormat="false" ht="15" hidden="false" customHeight="false" outlineLevel="0" collapsed="false">
      <c r="A266" s="569"/>
      <c r="B266" s="553"/>
      <c r="C266" s="554"/>
      <c r="D266" s="564"/>
      <c r="E266" s="565"/>
      <c r="F266" s="565"/>
      <c r="G266" s="565"/>
      <c r="H266" s="557"/>
      <c r="I266" s="561"/>
      <c r="J266" s="562"/>
      <c r="K266" s="560"/>
      <c r="L266" s="563"/>
      <c r="M266" s="550"/>
    </row>
    <row r="267" customFormat="false" ht="15" hidden="false" customHeight="false" outlineLevel="0" collapsed="false">
      <c r="A267" s="569"/>
      <c r="B267" s="571"/>
      <c r="C267" s="554"/>
      <c r="D267" s="564"/>
      <c r="E267" s="565"/>
      <c r="F267" s="565"/>
      <c r="G267" s="565"/>
      <c r="H267" s="557"/>
      <c r="I267" s="561"/>
      <c r="J267" s="562"/>
      <c r="K267" s="560"/>
      <c r="L267" s="563"/>
      <c r="M267" s="550"/>
    </row>
    <row r="268" customFormat="false" ht="15" hidden="false" customHeight="false" outlineLevel="0" collapsed="false">
      <c r="A268" s="569"/>
      <c r="B268" s="571"/>
      <c r="C268" s="554"/>
      <c r="D268" s="564"/>
      <c r="E268" s="565"/>
      <c r="F268" s="565"/>
      <c r="G268" s="565"/>
      <c r="H268" s="557"/>
      <c r="I268" s="561"/>
      <c r="J268" s="562"/>
      <c r="K268" s="560"/>
      <c r="L268" s="563"/>
      <c r="M268" s="550"/>
    </row>
    <row r="269" customFormat="false" ht="15" hidden="false" customHeight="false" outlineLevel="0" collapsed="false">
      <c r="A269" s="569"/>
      <c r="B269" s="571"/>
      <c r="C269" s="554"/>
      <c r="D269" s="564"/>
      <c r="E269" s="565"/>
      <c r="F269" s="565"/>
      <c r="G269" s="565"/>
      <c r="H269" s="557"/>
      <c r="I269" s="561"/>
      <c r="J269" s="562"/>
      <c r="K269" s="560"/>
      <c r="L269" s="563"/>
      <c r="M269" s="550"/>
    </row>
    <row r="270" customFormat="false" ht="15" hidden="false" customHeight="false" outlineLevel="0" collapsed="false">
      <c r="A270" s="569"/>
      <c r="B270" s="571"/>
      <c r="C270" s="554"/>
      <c r="D270" s="564"/>
      <c r="E270" s="565"/>
      <c r="F270" s="565"/>
      <c r="G270" s="565"/>
      <c r="H270" s="557"/>
      <c r="I270" s="561"/>
      <c r="J270" s="562"/>
      <c r="K270" s="560"/>
      <c r="L270" s="563"/>
      <c r="M270" s="550"/>
    </row>
    <row r="271" customFormat="false" ht="15" hidden="false" customHeight="false" outlineLevel="0" collapsed="false">
      <c r="A271" s="569"/>
      <c r="B271" s="571"/>
      <c r="C271" s="554"/>
      <c r="D271" s="564"/>
      <c r="E271" s="565"/>
      <c r="F271" s="565"/>
      <c r="G271" s="565"/>
      <c r="H271" s="557"/>
      <c r="I271" s="561"/>
      <c r="J271" s="562"/>
      <c r="K271" s="560"/>
      <c r="L271" s="563"/>
      <c r="M271" s="550"/>
    </row>
    <row r="272" customFormat="false" ht="15" hidden="false" customHeight="false" outlineLevel="0" collapsed="false">
      <c r="A272" s="569"/>
      <c r="B272" s="571"/>
      <c r="C272" s="554"/>
      <c r="D272" s="564"/>
      <c r="E272" s="565"/>
      <c r="F272" s="565"/>
      <c r="G272" s="565"/>
      <c r="H272" s="557"/>
      <c r="I272" s="561"/>
      <c r="J272" s="562"/>
      <c r="K272" s="560"/>
      <c r="L272" s="563"/>
      <c r="M272" s="550"/>
    </row>
    <row r="273" customFormat="false" ht="15" hidden="false" customHeight="false" outlineLevel="0" collapsed="false">
      <c r="A273" s="569"/>
      <c r="B273" s="571"/>
      <c r="C273" s="554"/>
      <c r="D273" s="564"/>
      <c r="E273" s="565"/>
      <c r="F273" s="565"/>
      <c r="G273" s="565"/>
      <c r="H273" s="557"/>
      <c r="I273" s="561"/>
      <c r="J273" s="562"/>
      <c r="K273" s="560"/>
      <c r="L273" s="563"/>
      <c r="M273" s="550"/>
    </row>
    <row r="274" customFormat="false" ht="15" hidden="false" customHeight="false" outlineLevel="0" collapsed="false">
      <c r="A274" s="569"/>
      <c r="B274" s="571"/>
      <c r="C274" s="554"/>
      <c r="D274" s="564"/>
      <c r="E274" s="565"/>
      <c r="F274" s="565"/>
      <c r="G274" s="565"/>
      <c r="H274" s="557"/>
      <c r="I274" s="561"/>
      <c r="J274" s="562"/>
      <c r="K274" s="560"/>
      <c r="L274" s="563"/>
      <c r="M274" s="550"/>
    </row>
    <row r="275" customFormat="false" ht="15" hidden="false" customHeight="false" outlineLevel="0" collapsed="false">
      <c r="A275" s="569"/>
      <c r="B275" s="571"/>
      <c r="C275" s="554"/>
      <c r="D275" s="564"/>
      <c r="E275" s="565"/>
      <c r="F275" s="565"/>
      <c r="G275" s="565"/>
      <c r="H275" s="557"/>
      <c r="I275" s="561"/>
      <c r="J275" s="562"/>
      <c r="K275" s="560"/>
      <c r="L275" s="563"/>
      <c r="M275" s="550"/>
    </row>
    <row r="276" customFormat="false" ht="15" hidden="false" customHeight="false" outlineLevel="0" collapsed="false">
      <c r="A276" s="569"/>
      <c r="B276" s="571"/>
      <c r="C276" s="554"/>
      <c r="D276" s="564"/>
      <c r="E276" s="565"/>
      <c r="F276" s="565"/>
      <c r="G276" s="565"/>
      <c r="H276" s="557"/>
      <c r="I276" s="561"/>
      <c r="J276" s="562"/>
      <c r="K276" s="560"/>
      <c r="L276" s="563"/>
      <c r="M276" s="550"/>
    </row>
    <row r="277" customFormat="false" ht="15" hidden="false" customHeight="false" outlineLevel="0" collapsed="false">
      <c r="A277" s="569"/>
      <c r="B277" s="571"/>
      <c r="C277" s="554"/>
      <c r="D277" s="564"/>
      <c r="E277" s="565"/>
      <c r="F277" s="565"/>
      <c r="G277" s="565"/>
      <c r="H277" s="557"/>
      <c r="I277" s="561"/>
      <c r="J277" s="562"/>
      <c r="K277" s="560"/>
      <c r="L277" s="563"/>
      <c r="M277" s="550"/>
    </row>
    <row r="278" customFormat="false" ht="15" hidden="false" customHeight="false" outlineLevel="0" collapsed="false">
      <c r="A278" s="569"/>
      <c r="B278" s="571"/>
      <c r="C278" s="554"/>
      <c r="D278" s="564"/>
      <c r="E278" s="565"/>
      <c r="F278" s="565"/>
      <c r="G278" s="565"/>
      <c r="H278" s="557"/>
      <c r="I278" s="561"/>
      <c r="J278" s="562"/>
      <c r="K278" s="560"/>
      <c r="L278" s="563"/>
      <c r="M278" s="550"/>
    </row>
    <row r="279" customFormat="false" ht="15" hidden="false" customHeight="false" outlineLevel="0" collapsed="false">
      <c r="A279" s="569"/>
      <c r="B279" s="571"/>
      <c r="C279" s="554"/>
      <c r="D279" s="564"/>
      <c r="E279" s="565"/>
      <c r="F279" s="565"/>
      <c r="G279" s="565"/>
      <c r="H279" s="557"/>
      <c r="I279" s="561"/>
      <c r="J279" s="562"/>
      <c r="K279" s="560"/>
      <c r="L279" s="563"/>
      <c r="M279" s="550"/>
    </row>
    <row r="280" customFormat="false" ht="15" hidden="false" customHeight="false" outlineLevel="0" collapsed="false">
      <c r="A280" s="569"/>
      <c r="B280" s="571"/>
      <c r="C280" s="554"/>
      <c r="D280" s="564"/>
      <c r="E280" s="565"/>
      <c r="F280" s="565"/>
      <c r="G280" s="565"/>
      <c r="H280" s="557"/>
      <c r="I280" s="561"/>
      <c r="J280" s="562"/>
      <c r="K280" s="560"/>
      <c r="L280" s="563"/>
      <c r="M280" s="550"/>
    </row>
    <row r="281" customFormat="false" ht="15" hidden="false" customHeight="false" outlineLevel="0" collapsed="false">
      <c r="A281" s="569"/>
      <c r="B281" s="571"/>
      <c r="C281" s="554"/>
      <c r="D281" s="564"/>
      <c r="E281" s="565"/>
      <c r="F281" s="565"/>
      <c r="G281" s="565"/>
      <c r="H281" s="557"/>
      <c r="I281" s="561"/>
      <c r="J281" s="562"/>
      <c r="K281" s="560"/>
      <c r="L281" s="563"/>
      <c r="M281" s="550"/>
    </row>
    <row r="282" customFormat="false" ht="15" hidden="false" customHeight="false" outlineLevel="0" collapsed="false">
      <c r="A282" s="569"/>
      <c r="B282" s="571"/>
      <c r="C282" s="554"/>
      <c r="D282" s="564"/>
      <c r="E282" s="565"/>
      <c r="F282" s="565"/>
      <c r="G282" s="565"/>
      <c r="H282" s="557"/>
      <c r="I282" s="561"/>
      <c r="J282" s="562"/>
      <c r="K282" s="560"/>
      <c r="L282" s="563"/>
      <c r="M282" s="550"/>
    </row>
    <row r="283" customFormat="false" ht="15" hidden="false" customHeight="false" outlineLevel="0" collapsed="false">
      <c r="A283" s="569"/>
      <c r="B283" s="571"/>
      <c r="C283" s="554"/>
      <c r="D283" s="564"/>
      <c r="E283" s="565"/>
      <c r="F283" s="565"/>
      <c r="G283" s="565"/>
      <c r="H283" s="557"/>
      <c r="I283" s="561"/>
      <c r="J283" s="562"/>
      <c r="K283" s="560"/>
      <c r="L283" s="563"/>
      <c r="M283" s="550"/>
    </row>
    <row r="284" customFormat="false" ht="15" hidden="false" customHeight="false" outlineLevel="0" collapsed="false">
      <c r="A284" s="569"/>
      <c r="B284" s="571"/>
      <c r="C284" s="554"/>
      <c r="D284" s="564"/>
      <c r="E284" s="565"/>
      <c r="F284" s="565"/>
      <c r="G284" s="565"/>
      <c r="H284" s="557"/>
      <c r="I284" s="561"/>
      <c r="J284" s="562"/>
      <c r="K284" s="560"/>
      <c r="L284" s="563"/>
      <c r="M284" s="550"/>
    </row>
    <row r="285" customFormat="false" ht="15" hidden="false" customHeight="false" outlineLevel="0" collapsed="false">
      <c r="A285" s="569"/>
      <c r="B285" s="571"/>
      <c r="C285" s="554"/>
      <c r="D285" s="564"/>
      <c r="E285" s="565"/>
      <c r="F285" s="565"/>
      <c r="G285" s="565"/>
      <c r="H285" s="557"/>
      <c r="I285" s="561"/>
      <c r="J285" s="562"/>
      <c r="K285" s="560"/>
      <c r="L285" s="563"/>
      <c r="M285" s="550"/>
    </row>
    <row r="286" customFormat="false" ht="15" hidden="false" customHeight="false" outlineLevel="0" collapsed="false">
      <c r="A286" s="569"/>
      <c r="B286" s="553"/>
      <c r="C286" s="554"/>
      <c r="D286" s="555"/>
      <c r="E286" s="556"/>
      <c r="F286" s="556"/>
      <c r="G286" s="556"/>
      <c r="H286" s="557"/>
      <c r="I286" s="561"/>
      <c r="J286" s="562"/>
      <c r="K286" s="568"/>
      <c r="L286" s="582"/>
      <c r="M286" s="550"/>
    </row>
    <row r="287" customFormat="false" ht="15" hidden="false" customHeight="false" outlineLevel="0" collapsed="false">
      <c r="A287" s="569"/>
      <c r="B287" s="553"/>
      <c r="C287" s="544"/>
      <c r="D287" s="555"/>
      <c r="E287" s="556"/>
      <c r="F287" s="556"/>
      <c r="G287" s="556"/>
      <c r="H287" s="557"/>
      <c r="I287" s="561"/>
      <c r="J287" s="562"/>
      <c r="K287" s="568"/>
      <c r="L287" s="582"/>
      <c r="M287" s="550"/>
    </row>
    <row r="288" customFormat="false" ht="15" hidden="false" customHeight="false" outlineLevel="0" collapsed="false">
      <c r="A288" s="569"/>
      <c r="B288" s="553"/>
      <c r="C288" s="544"/>
      <c r="D288" s="555"/>
      <c r="E288" s="556"/>
      <c r="F288" s="556"/>
      <c r="G288" s="556"/>
      <c r="H288" s="557"/>
      <c r="I288" s="561"/>
      <c r="J288" s="562"/>
      <c r="K288" s="568"/>
      <c r="L288" s="582"/>
      <c r="M288" s="550"/>
    </row>
    <row r="289" customFormat="false" ht="15" hidden="false" customHeight="false" outlineLevel="0" collapsed="false">
      <c r="A289" s="569"/>
      <c r="B289" s="553"/>
      <c r="C289" s="544"/>
      <c r="D289" s="555"/>
      <c r="E289" s="556"/>
      <c r="F289" s="556"/>
      <c r="G289" s="556"/>
      <c r="H289" s="557"/>
      <c r="I289" s="561"/>
      <c r="J289" s="562"/>
      <c r="K289" s="568"/>
      <c r="L289" s="582"/>
      <c r="M289" s="550"/>
    </row>
    <row r="290" customFormat="false" ht="15" hidden="false" customHeight="false" outlineLevel="0" collapsed="false">
      <c r="A290" s="569"/>
      <c r="B290" s="553"/>
      <c r="C290" s="544"/>
      <c r="D290" s="555"/>
      <c r="E290" s="556"/>
      <c r="F290" s="556"/>
      <c r="G290" s="556"/>
      <c r="H290" s="557"/>
      <c r="I290" s="561"/>
      <c r="J290" s="562"/>
      <c r="K290" s="568"/>
      <c r="L290" s="582"/>
      <c r="M290" s="550"/>
    </row>
    <row r="291" customFormat="false" ht="15" hidden="false" customHeight="false" outlineLevel="0" collapsed="false">
      <c r="A291" s="569"/>
      <c r="B291" s="553"/>
      <c r="C291" s="554"/>
      <c r="D291" s="555"/>
      <c r="E291" s="556"/>
      <c r="F291" s="556"/>
      <c r="G291" s="556"/>
      <c r="H291" s="557"/>
      <c r="I291" s="561"/>
      <c r="J291" s="562"/>
      <c r="K291" s="568"/>
      <c r="L291" s="582"/>
      <c r="M291" s="550"/>
    </row>
    <row r="292" customFormat="false" ht="15" hidden="false" customHeight="false" outlineLevel="0" collapsed="false">
      <c r="A292" s="569"/>
      <c r="B292" s="553"/>
      <c r="C292" s="554"/>
      <c r="D292" s="555"/>
      <c r="E292" s="556"/>
      <c r="F292" s="556"/>
      <c r="G292" s="556"/>
      <c r="H292" s="557"/>
      <c r="I292" s="561"/>
      <c r="J292" s="562"/>
      <c r="K292" s="568"/>
      <c r="L292" s="582"/>
      <c r="M292" s="550"/>
    </row>
    <row r="293" customFormat="false" ht="15" hidden="false" customHeight="false" outlineLevel="0" collapsed="false">
      <c r="A293" s="569"/>
      <c r="B293" s="553"/>
      <c r="C293" s="554"/>
      <c r="D293" s="555"/>
      <c r="E293" s="556"/>
      <c r="F293" s="556"/>
      <c r="G293" s="556"/>
      <c r="H293" s="557"/>
      <c r="I293" s="561"/>
      <c r="J293" s="562"/>
      <c r="K293" s="568"/>
      <c r="L293" s="582"/>
      <c r="M293" s="550"/>
    </row>
    <row r="294" customFormat="false" ht="15" hidden="false" customHeight="false" outlineLevel="0" collapsed="false">
      <c r="A294" s="569"/>
      <c r="B294" s="553"/>
      <c r="C294" s="554"/>
      <c r="D294" s="555"/>
      <c r="E294" s="556"/>
      <c r="F294" s="556"/>
      <c r="G294" s="556"/>
      <c r="H294" s="557"/>
      <c r="I294" s="561"/>
      <c r="J294" s="562"/>
      <c r="K294" s="568"/>
      <c r="L294" s="582"/>
      <c r="M294" s="550"/>
    </row>
    <row r="295" customFormat="false" ht="15" hidden="false" customHeight="false" outlineLevel="0" collapsed="false">
      <c r="A295" s="569"/>
      <c r="B295" s="553"/>
      <c r="C295" s="554"/>
      <c r="D295" s="555"/>
      <c r="E295" s="556"/>
      <c r="F295" s="556"/>
      <c r="G295" s="556"/>
      <c r="H295" s="557"/>
      <c r="I295" s="561"/>
      <c r="J295" s="562"/>
      <c r="K295" s="568"/>
      <c r="L295" s="582"/>
      <c r="M295" s="550"/>
    </row>
    <row r="296" customFormat="false" ht="15" hidden="false" customHeight="false" outlineLevel="0" collapsed="false">
      <c r="A296" s="569"/>
      <c r="B296" s="553"/>
      <c r="C296" s="554"/>
      <c r="D296" s="555"/>
      <c r="E296" s="556"/>
      <c r="F296" s="556"/>
      <c r="G296" s="556"/>
      <c r="H296" s="557"/>
      <c r="I296" s="561"/>
      <c r="J296" s="562"/>
      <c r="K296" s="568"/>
      <c r="L296" s="582"/>
      <c r="M296" s="550"/>
    </row>
    <row r="297" customFormat="false" ht="15" hidden="false" customHeight="false" outlineLevel="0" collapsed="false">
      <c r="A297" s="569"/>
      <c r="B297" s="553"/>
      <c r="C297" s="554"/>
      <c r="D297" s="555"/>
      <c r="E297" s="556"/>
      <c r="F297" s="556"/>
      <c r="G297" s="556"/>
      <c r="H297" s="557"/>
      <c r="I297" s="561"/>
      <c r="J297" s="562"/>
      <c r="K297" s="568"/>
      <c r="L297" s="582"/>
      <c r="M297" s="550"/>
    </row>
    <row r="298" customFormat="false" ht="15" hidden="false" customHeight="false" outlineLevel="0" collapsed="false">
      <c r="A298" s="569"/>
      <c r="B298" s="553"/>
      <c r="C298" s="554"/>
      <c r="D298" s="555"/>
      <c r="E298" s="556"/>
      <c r="F298" s="556"/>
      <c r="G298" s="556"/>
      <c r="H298" s="557"/>
      <c r="I298" s="561"/>
      <c r="J298" s="562"/>
      <c r="K298" s="568"/>
      <c r="L298" s="582"/>
      <c r="M298" s="550"/>
    </row>
    <row r="299" customFormat="false" ht="15" hidden="false" customHeight="false" outlineLevel="0" collapsed="false">
      <c r="A299" s="569"/>
      <c r="B299" s="553"/>
      <c r="C299" s="554"/>
      <c r="D299" s="555"/>
      <c r="E299" s="556"/>
      <c r="F299" s="556"/>
      <c r="G299" s="556"/>
      <c r="H299" s="557"/>
      <c r="I299" s="561"/>
      <c r="J299" s="562"/>
      <c r="K299" s="568"/>
      <c r="L299" s="582"/>
      <c r="M299" s="550"/>
    </row>
    <row r="300" customFormat="false" ht="15" hidden="false" customHeight="false" outlineLevel="0" collapsed="false">
      <c r="A300" s="569"/>
      <c r="B300" s="553"/>
      <c r="C300" s="554"/>
      <c r="D300" s="555"/>
      <c r="E300" s="556"/>
      <c r="F300" s="556"/>
      <c r="G300" s="556"/>
      <c r="H300" s="557"/>
      <c r="I300" s="561"/>
      <c r="J300" s="562"/>
      <c r="K300" s="568"/>
      <c r="L300" s="582"/>
      <c r="M300" s="550"/>
    </row>
    <row r="301" customFormat="false" ht="15" hidden="false" customHeight="false" outlineLevel="0" collapsed="false">
      <c r="A301" s="569"/>
      <c r="B301" s="553"/>
      <c r="C301" s="554"/>
      <c r="D301" s="555"/>
      <c r="E301" s="556"/>
      <c r="F301" s="556"/>
      <c r="G301" s="556"/>
      <c r="H301" s="557"/>
      <c r="I301" s="561"/>
      <c r="J301" s="562"/>
      <c r="K301" s="568"/>
      <c r="L301" s="582"/>
      <c r="M301" s="550"/>
    </row>
    <row r="302" customFormat="false" ht="15" hidden="false" customHeight="false" outlineLevel="0" collapsed="false">
      <c r="A302" s="569"/>
      <c r="B302" s="553"/>
      <c r="C302" s="554"/>
      <c r="D302" s="555"/>
      <c r="E302" s="556"/>
      <c r="F302" s="556"/>
      <c r="G302" s="556"/>
      <c r="H302" s="557"/>
      <c r="I302" s="561"/>
      <c r="J302" s="562"/>
      <c r="K302" s="568"/>
      <c r="L302" s="582"/>
      <c r="M302" s="550"/>
    </row>
    <row r="303" customFormat="false" ht="15" hidden="false" customHeight="false" outlineLevel="0" collapsed="false">
      <c r="A303" s="569"/>
      <c r="B303" s="553"/>
      <c r="C303" s="554"/>
      <c r="D303" s="555"/>
      <c r="E303" s="556"/>
      <c r="F303" s="556"/>
      <c r="G303" s="556"/>
      <c r="H303" s="557"/>
      <c r="I303" s="561"/>
      <c r="J303" s="562"/>
      <c r="K303" s="568"/>
      <c r="L303" s="582"/>
      <c r="M303" s="550"/>
    </row>
    <row r="304" customFormat="false" ht="15" hidden="false" customHeight="false" outlineLevel="0" collapsed="false">
      <c r="A304" s="569"/>
      <c r="B304" s="553"/>
      <c r="C304" s="554"/>
      <c r="D304" s="555"/>
      <c r="E304" s="556"/>
      <c r="F304" s="556"/>
      <c r="G304" s="556"/>
      <c r="H304" s="557"/>
      <c r="I304" s="561"/>
      <c r="J304" s="562"/>
      <c r="K304" s="568"/>
      <c r="L304" s="582"/>
      <c r="M304" s="550"/>
    </row>
    <row r="305" customFormat="false" ht="15" hidden="false" customHeight="false" outlineLevel="0" collapsed="false">
      <c r="A305" s="569"/>
      <c r="B305" s="553"/>
      <c r="C305" s="554"/>
      <c r="D305" s="555"/>
      <c r="E305" s="556"/>
      <c r="F305" s="556"/>
      <c r="G305" s="556"/>
      <c r="H305" s="557"/>
      <c r="I305" s="561"/>
      <c r="J305" s="562"/>
      <c r="K305" s="568"/>
      <c r="L305" s="582"/>
      <c r="M305" s="550"/>
    </row>
    <row r="306" customFormat="false" ht="15" hidden="false" customHeight="false" outlineLevel="0" collapsed="false">
      <c r="A306" s="569"/>
      <c r="B306" s="553"/>
      <c r="C306" s="554"/>
      <c r="D306" s="555"/>
      <c r="E306" s="556"/>
      <c r="F306" s="556"/>
      <c r="G306" s="556"/>
      <c r="H306" s="557"/>
      <c r="I306" s="561"/>
      <c r="J306" s="562"/>
      <c r="K306" s="568"/>
      <c r="L306" s="582"/>
      <c r="M306" s="550"/>
    </row>
    <row r="307" customFormat="false" ht="15" hidden="false" customHeight="false" outlineLevel="0" collapsed="false">
      <c r="A307" s="569"/>
      <c r="B307" s="553"/>
      <c r="C307" s="554"/>
      <c r="D307" s="555"/>
      <c r="E307" s="556"/>
      <c r="F307" s="556"/>
      <c r="G307" s="556"/>
      <c r="H307" s="557"/>
      <c r="I307" s="561"/>
      <c r="J307" s="562"/>
      <c r="K307" s="568"/>
      <c r="L307" s="582"/>
      <c r="M307" s="550"/>
    </row>
    <row r="308" customFormat="false" ht="15" hidden="false" customHeight="false" outlineLevel="0" collapsed="false">
      <c r="A308" s="569"/>
      <c r="B308" s="553"/>
      <c r="C308" s="554"/>
      <c r="D308" s="555"/>
      <c r="E308" s="556"/>
      <c r="F308" s="556"/>
      <c r="G308" s="556"/>
      <c r="H308" s="557"/>
      <c r="I308" s="561"/>
      <c r="J308" s="562"/>
      <c r="K308" s="568"/>
      <c r="L308" s="582"/>
      <c r="M308" s="550"/>
    </row>
    <row r="309" customFormat="false" ht="15" hidden="false" customHeight="false" outlineLevel="0" collapsed="false">
      <c r="A309" s="569"/>
      <c r="B309" s="553"/>
      <c r="C309" s="554"/>
      <c r="D309" s="555"/>
      <c r="E309" s="556"/>
      <c r="F309" s="556"/>
      <c r="G309" s="556"/>
      <c r="H309" s="557"/>
      <c r="I309" s="561"/>
      <c r="J309" s="562"/>
      <c r="K309" s="568"/>
      <c r="L309" s="582"/>
      <c r="M309" s="550"/>
    </row>
    <row r="310" customFormat="false" ht="15" hidden="false" customHeight="false" outlineLevel="0" collapsed="false">
      <c r="A310" s="569"/>
      <c r="B310" s="553"/>
      <c r="C310" s="554"/>
      <c r="D310" s="555"/>
      <c r="E310" s="556"/>
      <c r="F310" s="556"/>
      <c r="G310" s="556"/>
      <c r="H310" s="557"/>
      <c r="I310" s="561"/>
      <c r="J310" s="562"/>
      <c r="K310" s="568"/>
      <c r="L310" s="582"/>
      <c r="M310" s="550"/>
    </row>
  </sheetData>
  <autoFilter ref="A3:L142"/>
  <mergeCells count="1">
    <mergeCell ref="A1:L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2" ySplit="3" topLeftCell="C16" activePane="bottomRight" state="frozen"/>
      <selection pane="topLeft" activeCell="A1" activeCellId="0" sqref="A1"/>
      <selection pane="topRight" activeCell="C1" activeCellId="0" sqref="C1"/>
      <selection pane="bottomLeft" activeCell="A16" activeCellId="0" sqref="A16"/>
      <selection pane="bottomRight" activeCell="A29" activeCellId="0" sqref="A29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1" width="14"/>
    <col collapsed="false" customWidth="true" hidden="false" outlineLevel="0" max="3" min="3" style="1" width="15.85"/>
    <col collapsed="false" customWidth="true" hidden="false" outlineLevel="0" max="4" min="4" style="1" width="15.57"/>
    <col collapsed="false" customWidth="true" hidden="false" outlineLevel="0" max="5" min="5" style="1" width="8.85"/>
    <col collapsed="false" customWidth="true" hidden="false" outlineLevel="0" max="6" min="6" style="1" width="20.57"/>
    <col collapsed="false" customWidth="true" hidden="false" outlineLevel="0" max="7" min="7" style="1" width="14.14"/>
    <col collapsed="false" customWidth="true" hidden="false" outlineLevel="0" max="8" min="8" style="1" width="11.57"/>
    <col collapsed="false" customWidth="true" hidden="false" outlineLevel="0" max="9" min="9" style="1" width="13.57"/>
    <col collapsed="false" customWidth="true" hidden="false" outlineLevel="0" max="11" min="10" style="1" width="14"/>
    <col collapsed="false" customWidth="true" hidden="false" outlineLevel="0" max="12" min="12" style="1" width="15.85"/>
    <col collapsed="false" customWidth="true" hidden="false" outlineLevel="0" max="14" min="13" style="0" width="8.28"/>
  </cols>
  <sheetData>
    <row r="1" customFormat="false" ht="18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="1" customFormat="true" ht="19.5" hidden="false" customHeight="true" outlineLevel="0" collapsed="false">
      <c r="G2" s="3" t="s">
        <v>1</v>
      </c>
      <c r="H2" s="3" t="s">
        <v>1</v>
      </c>
      <c r="I2" s="4" t="s">
        <v>2</v>
      </c>
      <c r="J2" s="5" t="s">
        <v>3</v>
      </c>
      <c r="K2" s="3" t="s">
        <v>3</v>
      </c>
      <c r="L2" s="4" t="s">
        <v>4</v>
      </c>
      <c r="M2" s="6" t="s">
        <v>5</v>
      </c>
      <c r="N2" s="6"/>
    </row>
    <row r="3" s="1" customFormat="true" ht="18.75" hidden="false" customHeight="false" outlineLevel="0" collapsed="false">
      <c r="A3" s="7" t="s">
        <v>6</v>
      </c>
      <c r="B3" s="7" t="s">
        <v>7</v>
      </c>
      <c r="C3" s="7" t="s">
        <v>8</v>
      </c>
      <c r="D3" s="7" t="s">
        <v>9</v>
      </c>
      <c r="E3" s="8" t="s">
        <v>10</v>
      </c>
      <c r="F3" s="8" t="s">
        <v>11</v>
      </c>
      <c r="G3" s="9" t="s">
        <v>12</v>
      </c>
      <c r="H3" s="9" t="s">
        <v>13</v>
      </c>
      <c r="I3" s="10" t="s">
        <v>14</v>
      </c>
      <c r="J3" s="11" t="s">
        <v>15</v>
      </c>
      <c r="K3" s="9" t="s">
        <v>16</v>
      </c>
      <c r="L3" s="10" t="s">
        <v>17</v>
      </c>
      <c r="M3" s="12" t="s">
        <v>18</v>
      </c>
      <c r="N3" s="12" t="s">
        <v>10</v>
      </c>
    </row>
    <row r="4" customFormat="false" ht="24.95" hidden="false" customHeight="true" outlineLevel="0" collapsed="false">
      <c r="A4" s="13" t="n">
        <v>41766</v>
      </c>
      <c r="B4" s="12" t="s">
        <v>103</v>
      </c>
      <c r="C4" s="12" t="s">
        <v>104</v>
      </c>
      <c r="D4" s="12" t="s">
        <v>105</v>
      </c>
      <c r="E4" s="12"/>
      <c r="F4" s="12" t="s">
        <v>106</v>
      </c>
      <c r="G4" s="14" t="n">
        <v>30.18</v>
      </c>
      <c r="H4" s="15" t="n">
        <v>30.12</v>
      </c>
      <c r="I4" s="16" t="n">
        <f aca="false">(H4-G4)/G4</f>
        <v>-0.0019880715705765</v>
      </c>
      <c r="J4" s="14"/>
      <c r="K4" s="14"/>
      <c r="L4" s="17" t="n">
        <f aca="false">(J4*G4)+(K4*E4)</f>
        <v>0</v>
      </c>
      <c r="M4" s="12" t="n">
        <f aca="false">L4/G4</f>
        <v>0</v>
      </c>
      <c r="N4" s="18" t="e">
        <f aca="false">L4/E4</f>
        <v>#DIV/0!</v>
      </c>
    </row>
    <row r="5" customFormat="false" ht="24.95" hidden="false" customHeight="true" outlineLevel="0" collapsed="false">
      <c r="A5" s="13" t="n">
        <v>41766</v>
      </c>
      <c r="B5" s="12" t="s">
        <v>107</v>
      </c>
      <c r="C5" s="12" t="s">
        <v>108</v>
      </c>
      <c r="D5" s="12" t="s">
        <v>62</v>
      </c>
      <c r="E5" s="12"/>
      <c r="F5" s="12" t="s">
        <v>60</v>
      </c>
      <c r="G5" s="12" t="n">
        <v>3.68</v>
      </c>
      <c r="H5" s="12"/>
      <c r="I5" s="16" t="n">
        <f aca="false">(H5-G5)/G5</f>
        <v>-1</v>
      </c>
      <c r="J5" s="14"/>
      <c r="K5" s="14"/>
      <c r="L5" s="17" t="n">
        <f aca="false">(J5*G5)+(K5*E5)</f>
        <v>0</v>
      </c>
      <c r="M5" s="19" t="n">
        <f aca="false">L5/G5</f>
        <v>0</v>
      </c>
      <c r="N5" s="18" t="e">
        <f aca="false">L5/E5</f>
        <v>#DIV/0!</v>
      </c>
    </row>
    <row r="6" customFormat="false" ht="24.95" hidden="false" customHeight="true" outlineLevel="0" collapsed="false">
      <c r="A6" s="13" t="n">
        <v>41766</v>
      </c>
      <c r="B6" s="12" t="s">
        <v>109</v>
      </c>
      <c r="C6" s="12" t="s">
        <v>110</v>
      </c>
      <c r="D6" s="12" t="s">
        <v>62</v>
      </c>
      <c r="E6" s="12"/>
      <c r="F6" s="12" t="s">
        <v>60</v>
      </c>
      <c r="G6" s="12" t="n">
        <v>2.35</v>
      </c>
      <c r="H6" s="12"/>
      <c r="I6" s="16" t="n">
        <f aca="false">(H6-G6)/G6</f>
        <v>-1</v>
      </c>
      <c r="J6" s="14"/>
      <c r="K6" s="14"/>
      <c r="L6" s="17" t="n">
        <f aca="false">J6*G6</f>
        <v>0</v>
      </c>
      <c r="M6" s="19" t="n">
        <f aca="false">L6/G6</f>
        <v>0</v>
      </c>
      <c r="N6" s="18" t="e">
        <f aca="false">L6/E6</f>
        <v>#DIV/0!</v>
      </c>
    </row>
    <row r="7" customFormat="false" ht="24.95" hidden="false" customHeight="true" outlineLevel="0" collapsed="false">
      <c r="A7" s="13" t="n">
        <v>41766</v>
      </c>
      <c r="B7" s="12" t="s">
        <v>111</v>
      </c>
      <c r="C7" s="12" t="s">
        <v>112</v>
      </c>
      <c r="D7" s="12" t="s">
        <v>93</v>
      </c>
      <c r="E7" s="12"/>
      <c r="F7" s="12" t="s">
        <v>113</v>
      </c>
      <c r="G7" s="12" t="n">
        <v>30.8</v>
      </c>
      <c r="H7" s="12" t="n">
        <v>30.89</v>
      </c>
      <c r="I7" s="16" t="n">
        <f aca="false">(H7-G7)/G7</f>
        <v>0.00292207792207792</v>
      </c>
      <c r="J7" s="14"/>
      <c r="K7" s="14"/>
      <c r="L7" s="17" t="n">
        <f aca="false">J7*G7</f>
        <v>0</v>
      </c>
      <c r="M7" s="12" t="n">
        <f aca="false">L7/G7</f>
        <v>0</v>
      </c>
      <c r="N7" s="18" t="e">
        <f aca="false">L7/E7</f>
        <v>#DIV/0!</v>
      </c>
    </row>
    <row r="8" customFormat="false" ht="24.95" hidden="false" customHeight="true" outlineLevel="0" collapsed="false">
      <c r="A8" s="13" t="n">
        <v>41766</v>
      </c>
      <c r="B8" s="12" t="s">
        <v>114</v>
      </c>
      <c r="C8" s="12" t="s">
        <v>115</v>
      </c>
      <c r="D8" s="12" t="s">
        <v>116</v>
      </c>
      <c r="E8" s="12"/>
      <c r="F8" s="12" t="s">
        <v>28</v>
      </c>
      <c r="G8" s="12" t="n">
        <v>13.66</v>
      </c>
      <c r="H8" s="12" t="n">
        <v>13.56</v>
      </c>
      <c r="I8" s="16" t="n">
        <f aca="false">(H8-G8)/G8</f>
        <v>-0.00732064421669104</v>
      </c>
      <c r="J8" s="14"/>
      <c r="K8" s="14"/>
      <c r="L8" s="17"/>
      <c r="M8" s="12"/>
      <c r="N8" s="18"/>
    </row>
    <row r="9" customFormat="false" ht="24.95" hidden="false" customHeight="true" outlineLevel="0" collapsed="false">
      <c r="A9" s="13" t="n">
        <v>41766</v>
      </c>
      <c r="B9" s="12" t="s">
        <v>117</v>
      </c>
      <c r="C9" s="12" t="s">
        <v>118</v>
      </c>
      <c r="D9" s="12" t="s">
        <v>116</v>
      </c>
      <c r="E9" s="12"/>
      <c r="F9" s="12"/>
      <c r="G9" s="12" t="n">
        <v>13.76</v>
      </c>
      <c r="H9" s="12" t="n">
        <v>13.78</v>
      </c>
      <c r="I9" s="16" t="n">
        <f aca="false">(H9-G9)/G9</f>
        <v>0.00145348837209299</v>
      </c>
      <c r="J9" s="14"/>
      <c r="K9" s="14"/>
      <c r="L9" s="17" t="n">
        <f aca="false">J9*G9</f>
        <v>0</v>
      </c>
      <c r="M9" s="12" t="n">
        <f aca="false">L9/G9</f>
        <v>0</v>
      </c>
      <c r="N9" s="18" t="e">
        <f aca="false">L9/E9</f>
        <v>#DIV/0!</v>
      </c>
    </row>
    <row r="10" customFormat="false" ht="24.95" hidden="false" customHeight="true" outlineLevel="0" collapsed="false">
      <c r="A10" s="13" t="n">
        <v>41766</v>
      </c>
      <c r="B10" s="12" t="s">
        <v>119</v>
      </c>
      <c r="C10" s="12" t="s">
        <v>120</v>
      </c>
      <c r="D10" s="12" t="s">
        <v>116</v>
      </c>
      <c r="E10" s="12"/>
      <c r="F10" s="12"/>
      <c r="G10" s="12" t="n">
        <v>8.18</v>
      </c>
      <c r="H10" s="12" t="n">
        <v>8.17</v>
      </c>
      <c r="I10" s="16" t="n">
        <f aca="false">(H10-G10)/G10</f>
        <v>-0.00122249388753054</v>
      </c>
      <c r="J10" s="14"/>
      <c r="K10" s="14"/>
      <c r="L10" s="17" t="n">
        <f aca="false">J10*G10</f>
        <v>0</v>
      </c>
      <c r="M10" s="12" t="n">
        <f aca="false">L10/G10</f>
        <v>0</v>
      </c>
      <c r="N10" s="18" t="e">
        <f aca="false">L10/E10</f>
        <v>#DIV/0!</v>
      </c>
    </row>
    <row r="11" customFormat="false" ht="24.95" hidden="false" customHeight="true" outlineLevel="0" collapsed="false">
      <c r="A11" s="13" t="n">
        <v>41767</v>
      </c>
      <c r="B11" s="12" t="s">
        <v>103</v>
      </c>
      <c r="C11" s="12" t="s">
        <v>104</v>
      </c>
      <c r="D11" s="12" t="s">
        <v>105</v>
      </c>
      <c r="E11" s="12"/>
      <c r="F11" s="12" t="s">
        <v>106</v>
      </c>
      <c r="G11" s="12" t="n">
        <v>29.24</v>
      </c>
      <c r="H11" s="12" t="n">
        <v>29.13</v>
      </c>
      <c r="I11" s="16" t="n">
        <f aca="false">(H11-G11)/G11</f>
        <v>-0.00376196990424075</v>
      </c>
      <c r="J11" s="14"/>
      <c r="K11" s="14"/>
      <c r="L11" s="17" t="n">
        <f aca="false">J11*G11</f>
        <v>0</v>
      </c>
      <c r="M11" s="12" t="n">
        <f aca="false">L11/G11</f>
        <v>0</v>
      </c>
      <c r="N11" s="18" t="e">
        <f aca="false">L11/E11</f>
        <v>#DIV/0!</v>
      </c>
    </row>
    <row r="12" customFormat="false" ht="24.95" hidden="false" customHeight="true" outlineLevel="0" collapsed="false">
      <c r="A12" s="13" t="n">
        <v>41767</v>
      </c>
      <c r="B12" s="12" t="s">
        <v>107</v>
      </c>
      <c r="C12" s="12" t="s">
        <v>108</v>
      </c>
      <c r="D12" s="12" t="s">
        <v>62</v>
      </c>
      <c r="E12" s="12"/>
      <c r="F12" s="12" t="s">
        <v>60</v>
      </c>
      <c r="G12" s="12"/>
      <c r="H12" s="12" t="n">
        <v>2.08</v>
      </c>
      <c r="I12" s="16" t="e">
        <f aca="false">(H12-G12)/G12</f>
        <v>#DIV/0!</v>
      </c>
      <c r="J12" s="14"/>
      <c r="K12" s="14"/>
      <c r="L12" s="17" t="n">
        <f aca="false">J12*G12</f>
        <v>0</v>
      </c>
      <c r="M12" s="12" t="e">
        <f aca="false">L12/G12</f>
        <v>#DIV/0!</v>
      </c>
      <c r="N12" s="18" t="e">
        <f aca="false">L12/E12</f>
        <v>#DIV/0!</v>
      </c>
    </row>
    <row r="13" customFormat="false" ht="24.95" hidden="false" customHeight="true" outlineLevel="0" collapsed="false">
      <c r="A13" s="13" t="n">
        <v>41767</v>
      </c>
      <c r="B13" s="12" t="s">
        <v>109</v>
      </c>
      <c r="C13" s="12" t="s">
        <v>110</v>
      </c>
      <c r="D13" s="12" t="s">
        <v>62</v>
      </c>
      <c r="E13" s="12"/>
      <c r="F13" s="12" t="s">
        <v>60</v>
      </c>
      <c r="G13" s="12"/>
      <c r="H13" s="12" t="n">
        <v>1.68</v>
      </c>
      <c r="I13" s="16" t="e">
        <f aca="false">(H13-G13)/G13</f>
        <v>#DIV/0!</v>
      </c>
      <c r="J13" s="14"/>
      <c r="K13" s="14"/>
      <c r="L13" s="17" t="n">
        <f aca="false">J13*G13</f>
        <v>0</v>
      </c>
      <c r="M13" s="12" t="e">
        <f aca="false">L13/G13</f>
        <v>#DIV/0!</v>
      </c>
      <c r="N13" s="18" t="e">
        <f aca="false">L13/E13</f>
        <v>#DIV/0!</v>
      </c>
    </row>
    <row r="14" customFormat="false" ht="24.95" hidden="false" customHeight="true" outlineLevel="0" collapsed="false">
      <c r="A14" s="13" t="n">
        <v>41767</v>
      </c>
      <c r="B14" s="12" t="s">
        <v>121</v>
      </c>
      <c r="C14" s="12" t="s">
        <v>122</v>
      </c>
      <c r="D14" s="12" t="s">
        <v>116</v>
      </c>
      <c r="E14" s="12"/>
      <c r="F14" s="12" t="s">
        <v>28</v>
      </c>
      <c r="G14" s="12" t="n">
        <v>12.84</v>
      </c>
      <c r="H14" s="12" t="n">
        <v>12.79</v>
      </c>
      <c r="I14" s="16" t="n">
        <f aca="false">(H14-G14)/G14</f>
        <v>-0.00389408099688479</v>
      </c>
      <c r="J14" s="14"/>
      <c r="K14" s="14"/>
      <c r="L14" s="17" t="n">
        <f aca="false">J14*G14</f>
        <v>0</v>
      </c>
      <c r="M14" s="12" t="n">
        <f aca="false">L14/G14</f>
        <v>0</v>
      </c>
      <c r="N14" s="18" t="e">
        <f aca="false">L14/E14</f>
        <v>#DIV/0!</v>
      </c>
    </row>
    <row r="15" customFormat="false" ht="24.95" hidden="false" customHeight="true" outlineLevel="0" collapsed="false">
      <c r="A15" s="13" t="n">
        <v>41767</v>
      </c>
      <c r="B15" s="12" t="s">
        <v>123</v>
      </c>
      <c r="C15" s="12" t="s">
        <v>124</v>
      </c>
      <c r="D15" s="12" t="s">
        <v>116</v>
      </c>
      <c r="E15" s="12"/>
      <c r="F15" s="12" t="s">
        <v>28</v>
      </c>
      <c r="G15" s="12" t="n">
        <v>11.58</v>
      </c>
      <c r="H15" s="12" t="n">
        <v>11.55</v>
      </c>
      <c r="I15" s="16" t="n">
        <f aca="false">(H15-G15)/G15</f>
        <v>-0.00259067357512948</v>
      </c>
      <c r="J15" s="14"/>
      <c r="K15" s="14"/>
      <c r="L15" s="17" t="n">
        <f aca="false">J15*G15</f>
        <v>0</v>
      </c>
      <c r="M15" s="12" t="n">
        <f aca="false">L15/G15</f>
        <v>0</v>
      </c>
      <c r="N15" s="18" t="e">
        <f aca="false">L15/E15</f>
        <v>#DIV/0!</v>
      </c>
    </row>
    <row r="16" customFormat="false" ht="24.95" hidden="false" customHeight="true" outlineLevel="0" collapsed="false">
      <c r="A16" s="13" t="n">
        <v>41768</v>
      </c>
      <c r="B16" s="12" t="s">
        <v>103</v>
      </c>
      <c r="C16" s="12" t="s">
        <v>104</v>
      </c>
      <c r="D16" s="12" t="s">
        <v>105</v>
      </c>
      <c r="E16" s="12"/>
      <c r="F16" s="12" t="s">
        <v>106</v>
      </c>
      <c r="G16" s="12" t="n">
        <v>31.14</v>
      </c>
      <c r="H16" s="12" t="n">
        <v>30.9</v>
      </c>
      <c r="I16" s="16" t="n">
        <f aca="false">(H16-G16)/G16</f>
        <v>-0.0077071290944124</v>
      </c>
      <c r="J16" s="14"/>
      <c r="K16" s="14"/>
      <c r="L16" s="17" t="n">
        <f aca="false">J16*G16</f>
        <v>0</v>
      </c>
      <c r="M16" s="12" t="n">
        <f aca="false">L16/G16</f>
        <v>0</v>
      </c>
      <c r="N16" s="18" t="e">
        <f aca="false">L16/E16</f>
        <v>#DIV/0!</v>
      </c>
    </row>
    <row r="17" customFormat="false" ht="24.95" hidden="false" customHeight="true" outlineLevel="0" collapsed="false">
      <c r="A17" s="13" t="n">
        <v>41768</v>
      </c>
      <c r="B17" s="12" t="s">
        <v>107</v>
      </c>
      <c r="C17" s="12" t="s">
        <v>108</v>
      </c>
      <c r="D17" s="12" t="s">
        <v>62</v>
      </c>
      <c r="E17" s="12"/>
      <c r="F17" s="12" t="s">
        <v>60</v>
      </c>
      <c r="G17" s="12"/>
      <c r="H17" s="12" t="n">
        <v>2.37</v>
      </c>
      <c r="I17" s="16" t="e">
        <f aca="false">(H17-G17)/G17</f>
        <v>#DIV/0!</v>
      </c>
      <c r="J17" s="14"/>
      <c r="K17" s="14"/>
      <c r="L17" s="17" t="n">
        <f aca="false">J17*G17</f>
        <v>0</v>
      </c>
      <c r="M17" s="12" t="e">
        <f aca="false">L17/G17</f>
        <v>#DIV/0!</v>
      </c>
      <c r="N17" s="18" t="e">
        <f aca="false">L17/E17</f>
        <v>#DIV/0!</v>
      </c>
    </row>
    <row r="18" customFormat="false" ht="24.95" hidden="false" customHeight="true" outlineLevel="0" collapsed="false">
      <c r="A18" s="13" t="n">
        <v>41768</v>
      </c>
      <c r="B18" s="12" t="s">
        <v>109</v>
      </c>
      <c r="C18" s="12" t="s">
        <v>110</v>
      </c>
      <c r="D18" s="12" t="s">
        <v>62</v>
      </c>
      <c r="E18" s="12"/>
      <c r="F18" s="12" t="s">
        <v>60</v>
      </c>
      <c r="G18" s="12"/>
      <c r="H18" s="22"/>
      <c r="I18" s="16" t="e">
        <f aca="false">(H18-G18)/G18</f>
        <v>#DIV/0!</v>
      </c>
      <c r="J18" s="14"/>
      <c r="K18" s="14"/>
      <c r="L18" s="17" t="n">
        <f aca="false">J18*G18</f>
        <v>0</v>
      </c>
      <c r="M18" s="12" t="e">
        <f aca="false">L18/G18</f>
        <v>#DIV/0!</v>
      </c>
      <c r="N18" s="18" t="e">
        <f aca="false">L18/E18</f>
        <v>#DIV/0!</v>
      </c>
    </row>
    <row r="19" customFormat="false" ht="24.95" hidden="false" customHeight="true" outlineLevel="0" collapsed="false">
      <c r="A19" s="13" t="n">
        <v>41768</v>
      </c>
      <c r="B19" s="12" t="s">
        <v>117</v>
      </c>
      <c r="C19" s="12" t="s">
        <v>118</v>
      </c>
      <c r="D19" s="12" t="s">
        <v>116</v>
      </c>
      <c r="E19" s="12"/>
      <c r="F19" s="12" t="s">
        <v>28</v>
      </c>
      <c r="G19" s="12" t="n">
        <v>13.54</v>
      </c>
      <c r="H19" s="12" t="n">
        <v>13.52</v>
      </c>
      <c r="I19" s="16" t="n">
        <f aca="false">(H19-G19)/G19</f>
        <v>-0.00147710487444605</v>
      </c>
      <c r="J19" s="14"/>
      <c r="K19" s="14"/>
      <c r="L19" s="17" t="n">
        <f aca="false">J19*G19</f>
        <v>0</v>
      </c>
      <c r="M19" s="12" t="n">
        <f aca="false">L19/G19</f>
        <v>0</v>
      </c>
      <c r="N19" s="18" t="e">
        <f aca="false">L19/E19</f>
        <v>#DIV/0!</v>
      </c>
    </row>
    <row r="20" customFormat="false" ht="24.95" hidden="false" customHeight="true" outlineLevel="0" collapsed="false">
      <c r="A20" s="13" t="n">
        <v>41768</v>
      </c>
      <c r="B20" s="12" t="s">
        <v>114</v>
      </c>
      <c r="C20" s="12" t="s">
        <v>115</v>
      </c>
      <c r="D20" s="12" t="s">
        <v>116</v>
      </c>
      <c r="E20" s="12"/>
      <c r="F20" s="12" t="s">
        <v>28</v>
      </c>
      <c r="G20" s="12" t="n">
        <v>10</v>
      </c>
      <c r="H20" s="12" t="n">
        <v>9.97</v>
      </c>
      <c r="I20" s="16" t="n">
        <f aca="false">(H20-G20)/G20</f>
        <v>-0.00299999999999994</v>
      </c>
      <c r="J20" s="14"/>
      <c r="K20" s="14"/>
      <c r="L20" s="17" t="n">
        <f aca="false">J20*G20</f>
        <v>0</v>
      </c>
      <c r="M20" s="12" t="n">
        <f aca="false">L20/G20</f>
        <v>0</v>
      </c>
      <c r="N20" s="18" t="e">
        <f aca="false">L20/E20</f>
        <v>#DIV/0!</v>
      </c>
    </row>
    <row r="21" customFormat="false" ht="24.95" hidden="false" customHeight="true" outlineLevel="0" collapsed="false">
      <c r="A21" s="13" t="n">
        <v>41769</v>
      </c>
      <c r="B21" s="12" t="s">
        <v>103</v>
      </c>
      <c r="C21" s="12" t="s">
        <v>104</v>
      </c>
      <c r="D21" s="12" t="s">
        <v>105</v>
      </c>
      <c r="E21" s="12"/>
      <c r="F21" s="12" t="s">
        <v>106</v>
      </c>
      <c r="G21" s="12" t="n">
        <v>35.6</v>
      </c>
      <c r="H21" s="12" t="n">
        <v>34.64</v>
      </c>
      <c r="I21" s="16" t="n">
        <f aca="false">(H21-G21)/G21</f>
        <v>-0.0269662921348315</v>
      </c>
      <c r="J21" s="14"/>
      <c r="K21" s="14"/>
      <c r="L21" s="17" t="n">
        <f aca="false">J21*G21</f>
        <v>0</v>
      </c>
      <c r="M21" s="12" t="n">
        <f aca="false">L21/G21</f>
        <v>0</v>
      </c>
      <c r="N21" s="18" t="e">
        <f aca="false">L21/E21</f>
        <v>#DIV/0!</v>
      </c>
    </row>
    <row r="22" customFormat="false" ht="24.95" hidden="false" customHeight="true" outlineLevel="0" collapsed="false">
      <c r="A22" s="13" t="n">
        <v>41769</v>
      </c>
      <c r="B22" s="12" t="s">
        <v>125</v>
      </c>
      <c r="C22" s="12" t="s">
        <v>108</v>
      </c>
      <c r="D22" s="12" t="s">
        <v>62</v>
      </c>
      <c r="E22" s="12"/>
      <c r="F22" s="12" t="s">
        <v>60</v>
      </c>
      <c r="G22" s="12"/>
      <c r="H22" s="12"/>
      <c r="I22" s="16" t="e">
        <f aca="false">(H22-G22)/G22</f>
        <v>#DIV/0!</v>
      </c>
      <c r="J22" s="14"/>
      <c r="K22" s="14"/>
      <c r="L22" s="17" t="n">
        <f aca="false">J22*G22</f>
        <v>0</v>
      </c>
      <c r="M22" s="12" t="e">
        <f aca="false">L22/G22</f>
        <v>#DIV/0!</v>
      </c>
      <c r="N22" s="18" t="e">
        <f aca="false">L22/E22</f>
        <v>#DIV/0!</v>
      </c>
    </row>
    <row r="23" customFormat="false" ht="24.95" hidden="false" customHeight="true" outlineLevel="0" collapsed="false">
      <c r="A23" s="13" t="n">
        <v>41769</v>
      </c>
      <c r="B23" s="12" t="s">
        <v>109</v>
      </c>
      <c r="C23" s="12" t="s">
        <v>110</v>
      </c>
      <c r="D23" s="12" t="s">
        <v>62</v>
      </c>
      <c r="E23" s="12"/>
      <c r="F23" s="12" t="s">
        <v>60</v>
      </c>
      <c r="G23" s="12"/>
      <c r="H23" s="12" t="n">
        <v>2.28</v>
      </c>
      <c r="I23" s="16" t="e">
        <f aca="false">(H23-G23)/G23</f>
        <v>#DIV/0!</v>
      </c>
      <c r="J23" s="14"/>
      <c r="K23" s="14"/>
      <c r="L23" s="17" t="n">
        <f aca="false">J23*G23</f>
        <v>0</v>
      </c>
      <c r="M23" s="12" t="e">
        <f aca="false">L23/G23</f>
        <v>#DIV/0!</v>
      </c>
      <c r="N23" s="18" t="e">
        <f aca="false">L23/E23</f>
        <v>#DIV/0!</v>
      </c>
    </row>
    <row r="24" customFormat="false" ht="24.95" hidden="false" customHeight="true" outlineLevel="0" collapsed="false">
      <c r="A24" s="13" t="n">
        <v>41769</v>
      </c>
      <c r="B24" s="12" t="s">
        <v>103</v>
      </c>
      <c r="C24" s="12" t="s">
        <v>104</v>
      </c>
      <c r="D24" s="12" t="s">
        <v>105</v>
      </c>
      <c r="E24" s="12"/>
      <c r="F24" s="12" t="s">
        <v>106</v>
      </c>
      <c r="G24" s="12" t="n">
        <v>7.92</v>
      </c>
      <c r="H24" s="12" t="n">
        <v>7.98</v>
      </c>
      <c r="I24" s="16" t="n">
        <f aca="false">(H24-G24)/G24</f>
        <v>0.00757575757575764</v>
      </c>
      <c r="J24" s="14"/>
      <c r="K24" s="14"/>
      <c r="L24" s="17" t="n">
        <f aca="false">J24*G24</f>
        <v>0</v>
      </c>
      <c r="M24" s="12" t="n">
        <f aca="false">L24/G24</f>
        <v>0</v>
      </c>
      <c r="N24" s="18" t="e">
        <f aca="false">L24/E24</f>
        <v>#DIV/0!</v>
      </c>
    </row>
    <row r="25" customFormat="false" ht="24.95" hidden="false" customHeight="true" outlineLevel="0" collapsed="false">
      <c r="A25" s="13" t="n">
        <v>41769</v>
      </c>
      <c r="B25" s="12" t="s">
        <v>126</v>
      </c>
      <c r="C25" s="12" t="s">
        <v>127</v>
      </c>
      <c r="D25" s="12" t="s">
        <v>62</v>
      </c>
      <c r="E25" s="12"/>
      <c r="F25" s="12" t="s">
        <v>36</v>
      </c>
      <c r="G25" s="12"/>
      <c r="H25" s="12" t="n">
        <v>800</v>
      </c>
      <c r="I25" s="16" t="e">
        <f aca="false">(H25-G25)/G25</f>
        <v>#DIV/0!</v>
      </c>
      <c r="J25" s="14"/>
      <c r="K25" s="14"/>
      <c r="L25" s="17" t="n">
        <f aca="false">J25*G25</f>
        <v>0</v>
      </c>
      <c r="M25" s="12" t="e">
        <f aca="false">L25/G25</f>
        <v>#DIV/0!</v>
      </c>
      <c r="N25" s="18" t="e">
        <f aca="false">L25/E25</f>
        <v>#DIV/0!</v>
      </c>
    </row>
    <row r="26" customFormat="false" ht="24.95" hidden="false" customHeight="true" outlineLevel="0" collapsed="false">
      <c r="A26" s="13" t="n">
        <v>41771</v>
      </c>
      <c r="B26" s="12" t="s">
        <v>128</v>
      </c>
      <c r="C26" s="12" t="s">
        <v>115</v>
      </c>
      <c r="D26" s="12" t="s">
        <v>116</v>
      </c>
      <c r="E26" s="12"/>
      <c r="F26" s="12" t="s">
        <v>28</v>
      </c>
      <c r="G26" s="12" t="n">
        <v>13.16</v>
      </c>
      <c r="H26" s="12" t="n">
        <v>13.14</v>
      </c>
      <c r="I26" s="16" t="n">
        <f aca="false">(H26-G26)/G26</f>
        <v>-0.00151975683890574</v>
      </c>
      <c r="J26" s="14"/>
      <c r="K26" s="14"/>
      <c r="L26" s="17" t="n">
        <f aca="false">J26*G26</f>
        <v>0</v>
      </c>
      <c r="M26" s="12" t="n">
        <f aca="false">L26/G26</f>
        <v>0</v>
      </c>
      <c r="N26" s="18" t="e">
        <f aca="false">L26/E26</f>
        <v>#DIV/0!</v>
      </c>
    </row>
    <row r="27" customFormat="false" ht="24.95" hidden="false" customHeight="true" outlineLevel="0" collapsed="false">
      <c r="A27" s="13" t="n">
        <v>41771</v>
      </c>
      <c r="B27" s="12" t="s">
        <v>123</v>
      </c>
      <c r="C27" s="12" t="s">
        <v>124</v>
      </c>
      <c r="D27" s="12" t="s">
        <v>116</v>
      </c>
      <c r="E27" s="12"/>
      <c r="F27" s="12" t="s">
        <v>28</v>
      </c>
      <c r="G27" s="12" t="n">
        <v>14.32</v>
      </c>
      <c r="H27" s="12" t="n">
        <v>14.28</v>
      </c>
      <c r="I27" s="16" t="n">
        <f aca="false">(H27-G27)/G27</f>
        <v>-0.00279329608938554</v>
      </c>
      <c r="J27" s="14"/>
      <c r="K27" s="14"/>
      <c r="L27" s="17" t="n">
        <f aca="false">J27*G27</f>
        <v>0</v>
      </c>
      <c r="M27" s="12" t="n">
        <f aca="false">L27/G27</f>
        <v>0</v>
      </c>
      <c r="N27" s="18" t="e">
        <f aca="false">L27/E27</f>
        <v>#DIV/0!</v>
      </c>
    </row>
    <row r="28" customFormat="false" ht="24.95" hidden="false" customHeight="true" outlineLevel="0" collapsed="false">
      <c r="A28" s="13" t="n">
        <v>41772</v>
      </c>
      <c r="B28" s="12" t="s">
        <v>103</v>
      </c>
      <c r="C28" s="12" t="s">
        <v>104</v>
      </c>
      <c r="D28" s="12" t="s">
        <v>105</v>
      </c>
      <c r="E28" s="12"/>
      <c r="F28" s="12" t="s">
        <v>106</v>
      </c>
      <c r="G28" s="12" t="n">
        <v>29.34</v>
      </c>
      <c r="H28" s="12" t="n">
        <v>29.4</v>
      </c>
      <c r="I28" s="16" t="n">
        <f aca="false">(H28-G28)/G28</f>
        <v>0.00204498977505108</v>
      </c>
      <c r="J28" s="14"/>
      <c r="K28" s="14"/>
      <c r="L28" s="17" t="n">
        <f aca="false">J28*G28</f>
        <v>0</v>
      </c>
      <c r="M28" s="12" t="n">
        <f aca="false">L28/G28</f>
        <v>0</v>
      </c>
      <c r="N28" s="18" t="e">
        <f aca="false">L28/E28</f>
        <v>#DIV/0!</v>
      </c>
    </row>
    <row r="29" customFormat="false" ht="24.95" hidden="false" customHeight="true" outlineLevel="0" collapsed="false">
      <c r="A29" s="13"/>
      <c r="B29" s="12"/>
      <c r="C29" s="12"/>
      <c r="D29" s="12"/>
      <c r="E29" s="12"/>
      <c r="F29" s="12"/>
      <c r="G29" s="12" t="n">
        <v>0</v>
      </c>
      <c r="H29" s="12"/>
      <c r="I29" s="16" t="e">
        <f aca="false">(H29-G29)/G29</f>
        <v>#DIV/0!</v>
      </c>
      <c r="J29" s="14"/>
      <c r="K29" s="14"/>
      <c r="L29" s="17" t="n">
        <f aca="false">J29*G29</f>
        <v>0</v>
      </c>
      <c r="M29" s="12" t="e">
        <f aca="false">L29/G29</f>
        <v>#DIV/0!</v>
      </c>
      <c r="N29" s="18" t="e">
        <f aca="false">L29/E29</f>
        <v>#DIV/0!</v>
      </c>
    </row>
    <row r="30" customFormat="false" ht="24.95" hidden="false" customHeight="true" outlineLevel="0" collapsed="false">
      <c r="A30" s="13"/>
      <c r="B30" s="12"/>
      <c r="C30" s="12"/>
      <c r="D30" s="12"/>
      <c r="E30" s="12"/>
      <c r="F30" s="12"/>
      <c r="G30" s="12" t="n">
        <v>0</v>
      </c>
      <c r="H30" s="12"/>
      <c r="I30" s="16" t="e">
        <f aca="false">(H30-G30)/G30</f>
        <v>#DIV/0!</v>
      </c>
      <c r="J30" s="14"/>
      <c r="K30" s="14"/>
      <c r="L30" s="17" t="n">
        <f aca="false">J30*G30</f>
        <v>0</v>
      </c>
      <c r="M30" s="12" t="e">
        <f aca="false">L30/G30</f>
        <v>#DIV/0!</v>
      </c>
      <c r="N30" s="18" t="e">
        <f aca="false">L30/E30</f>
        <v>#DIV/0!</v>
      </c>
    </row>
    <row r="31" customFormat="false" ht="15" hidden="false" customHeight="true" outlineLevel="0" collapsed="false">
      <c r="A31" s="13"/>
      <c r="B31" s="12"/>
      <c r="C31" s="12"/>
      <c r="D31" s="12"/>
      <c r="E31" s="12"/>
      <c r="F31" s="12"/>
      <c r="G31" s="12" t="n">
        <v>0</v>
      </c>
      <c r="H31" s="12"/>
      <c r="I31" s="16" t="e">
        <f aca="false">(H31-G31)/G31</f>
        <v>#DIV/0!</v>
      </c>
      <c r="J31" s="14"/>
      <c r="K31" s="14"/>
      <c r="L31" s="17" t="n">
        <f aca="false">J31*G31</f>
        <v>0</v>
      </c>
      <c r="M31" s="12" t="e">
        <f aca="false">L31/G31</f>
        <v>#DIV/0!</v>
      </c>
      <c r="N31" s="18" t="e">
        <f aca="false">L31/E31</f>
        <v>#DIV/0!</v>
      </c>
    </row>
    <row r="32" customFormat="false" ht="15" hidden="false" customHeight="false" outlineLevel="0" collapsed="false">
      <c r="A32" s="13"/>
      <c r="B32" s="12"/>
      <c r="C32" s="12"/>
      <c r="D32" s="12"/>
      <c r="E32" s="12"/>
      <c r="F32" s="12"/>
      <c r="G32" s="12" t="n">
        <v>0</v>
      </c>
      <c r="H32" s="12"/>
      <c r="I32" s="16" t="e">
        <f aca="false">(H32-G32)/G32</f>
        <v>#DIV/0!</v>
      </c>
      <c r="J32" s="14"/>
      <c r="K32" s="14"/>
      <c r="L32" s="17" t="n">
        <f aca="false">J32*G32</f>
        <v>0</v>
      </c>
      <c r="M32" s="12" t="e">
        <f aca="false">L32/G32</f>
        <v>#DIV/0!</v>
      </c>
      <c r="N32" s="18" t="e">
        <f aca="false">L32/E32</f>
        <v>#DIV/0!</v>
      </c>
    </row>
    <row r="33" customFormat="false" ht="15" hidden="false" customHeight="false" outlineLevel="0" collapsed="false">
      <c r="A33" s="13"/>
      <c r="B33" s="12"/>
      <c r="C33" s="12"/>
      <c r="D33" s="12"/>
      <c r="E33" s="12"/>
      <c r="F33" s="12"/>
      <c r="G33" s="12" t="n">
        <v>0</v>
      </c>
      <c r="H33" s="12"/>
      <c r="I33" s="16" t="e">
        <f aca="false">(H33-G33)/G33</f>
        <v>#DIV/0!</v>
      </c>
      <c r="J33" s="14"/>
      <c r="K33" s="14"/>
      <c r="L33" s="17" t="n">
        <f aca="false">J33*G33</f>
        <v>0</v>
      </c>
      <c r="M33" s="12" t="e">
        <f aca="false">L33/G33</f>
        <v>#DIV/0!</v>
      </c>
      <c r="N33" s="18" t="e">
        <f aca="false">L33/E33</f>
        <v>#DIV/0!</v>
      </c>
    </row>
    <row r="34" customFormat="false" ht="15" hidden="false" customHeight="false" outlineLevel="0" collapsed="false">
      <c r="A34" s="13"/>
      <c r="B34" s="12"/>
      <c r="C34" s="12"/>
      <c r="D34" s="12"/>
      <c r="E34" s="12"/>
      <c r="F34" s="12"/>
      <c r="G34" s="12" t="n">
        <v>0</v>
      </c>
      <c r="H34" s="12"/>
      <c r="I34" s="16" t="e">
        <f aca="false">(H34-G34)/G34</f>
        <v>#DIV/0!</v>
      </c>
      <c r="J34" s="14"/>
      <c r="K34" s="14"/>
      <c r="L34" s="17" t="n">
        <f aca="false">J34*G34</f>
        <v>0</v>
      </c>
      <c r="M34" s="12" t="e">
        <f aca="false">L34/G34</f>
        <v>#DIV/0!</v>
      </c>
      <c r="N34" s="18" t="e">
        <f aca="false">L34/E34</f>
        <v>#DIV/0!</v>
      </c>
    </row>
    <row r="35" customFormat="false" ht="15" hidden="false" customHeight="false" outlineLevel="0" collapsed="false">
      <c r="A35" s="12"/>
      <c r="B35" s="12"/>
      <c r="C35" s="12"/>
      <c r="D35" s="12"/>
      <c r="E35" s="12"/>
      <c r="F35" s="12"/>
      <c r="G35" s="12" t="n">
        <v>0</v>
      </c>
      <c r="H35" s="12"/>
      <c r="I35" s="16" t="e">
        <f aca="false">(H35-G35)/G35</f>
        <v>#DIV/0!</v>
      </c>
      <c r="J35" s="14"/>
      <c r="K35" s="14"/>
      <c r="L35" s="17" t="n">
        <f aca="false">J35*G35</f>
        <v>0</v>
      </c>
      <c r="M35" s="12" t="e">
        <f aca="false">L35/G35</f>
        <v>#DIV/0!</v>
      </c>
      <c r="N35" s="18" t="e">
        <f aca="false">L35/E35</f>
        <v>#DIV/0!</v>
      </c>
    </row>
    <row r="36" customFormat="false" ht="15" hidden="false" customHeight="false" outlineLevel="0" collapsed="false">
      <c r="A36" s="12"/>
      <c r="B36" s="12"/>
      <c r="C36" s="12"/>
      <c r="D36" s="12"/>
      <c r="E36" s="12"/>
      <c r="F36" s="12"/>
      <c r="G36" s="12" t="n">
        <v>0</v>
      </c>
      <c r="H36" s="12"/>
      <c r="I36" s="16" t="e">
        <f aca="false">(H36-G36)/G36</f>
        <v>#DIV/0!</v>
      </c>
      <c r="J36" s="14"/>
      <c r="K36" s="14"/>
      <c r="L36" s="17" t="n">
        <f aca="false">J36*G36</f>
        <v>0</v>
      </c>
      <c r="M36" s="12" t="e">
        <f aca="false">L36/G36</f>
        <v>#DIV/0!</v>
      </c>
      <c r="N36" s="18" t="e">
        <f aca="false">L36/E36</f>
        <v>#DIV/0!</v>
      </c>
    </row>
    <row r="37" customFormat="false" ht="15" hidden="false" customHeight="false" outlineLevel="0" collapsed="false">
      <c r="A37" s="12"/>
      <c r="B37" s="12"/>
      <c r="C37" s="12"/>
      <c r="D37" s="12"/>
      <c r="E37" s="12"/>
      <c r="F37" s="12"/>
      <c r="G37" s="12" t="n">
        <v>0</v>
      </c>
      <c r="H37" s="12"/>
      <c r="I37" s="16" t="e">
        <f aca="false">(H37-G37)/G37</f>
        <v>#DIV/0!</v>
      </c>
      <c r="J37" s="14"/>
      <c r="K37" s="14"/>
      <c r="L37" s="17" t="n">
        <f aca="false">J37*G37</f>
        <v>0</v>
      </c>
      <c r="M37" s="12" t="e">
        <f aca="false">L37/G37</f>
        <v>#DIV/0!</v>
      </c>
      <c r="N37" s="18" t="e">
        <f aca="false">L37/E37</f>
        <v>#DIV/0!</v>
      </c>
    </row>
    <row r="38" customFormat="false" ht="15" hidden="false" customHeight="false" outlineLevel="0" collapsed="false">
      <c r="A38" s="12"/>
      <c r="B38" s="12"/>
      <c r="C38" s="12"/>
      <c r="D38" s="12"/>
      <c r="E38" s="12"/>
      <c r="F38" s="12"/>
      <c r="G38" s="12" t="n">
        <v>0</v>
      </c>
      <c r="H38" s="12"/>
      <c r="I38" s="16" t="e">
        <f aca="false">(H38-G38)/G38</f>
        <v>#DIV/0!</v>
      </c>
      <c r="J38" s="14"/>
      <c r="K38" s="14"/>
      <c r="L38" s="17" t="n">
        <f aca="false">J38*G38</f>
        <v>0</v>
      </c>
      <c r="M38" s="12" t="e">
        <f aca="false">L38/G38</f>
        <v>#DIV/0!</v>
      </c>
      <c r="N38" s="18" t="e">
        <f aca="false">L38/E38</f>
        <v>#DIV/0!</v>
      </c>
    </row>
    <row r="39" customFormat="false" ht="15" hidden="false" customHeight="false" outlineLevel="0" collapsed="false">
      <c r="A39" s="12"/>
      <c r="B39" s="12"/>
      <c r="C39" s="12"/>
      <c r="D39" s="12"/>
      <c r="E39" s="12"/>
      <c r="F39" s="12"/>
      <c r="G39" s="12" t="n">
        <v>0</v>
      </c>
      <c r="H39" s="12"/>
      <c r="I39" s="16" t="e">
        <f aca="false">(H39-G39)/G39</f>
        <v>#DIV/0!</v>
      </c>
      <c r="J39" s="14"/>
      <c r="K39" s="14"/>
      <c r="L39" s="17" t="n">
        <f aca="false">J39*G39</f>
        <v>0</v>
      </c>
      <c r="M39" s="12" t="e">
        <f aca="false">L39/G39</f>
        <v>#DIV/0!</v>
      </c>
      <c r="N39" s="18" t="e">
        <f aca="false">L39/E39</f>
        <v>#DIV/0!</v>
      </c>
    </row>
    <row r="40" customFormat="false" ht="15" hidden="false" customHeight="false" outlineLevel="0" collapsed="false">
      <c r="A40" s="12"/>
      <c r="B40" s="12"/>
      <c r="C40" s="12"/>
      <c r="D40" s="12"/>
      <c r="E40" s="12"/>
      <c r="F40" s="12"/>
      <c r="G40" s="12" t="n">
        <v>0</v>
      </c>
      <c r="H40" s="12"/>
      <c r="I40" s="16" t="e">
        <f aca="false">(H40-G40)/G40</f>
        <v>#DIV/0!</v>
      </c>
      <c r="J40" s="14"/>
      <c r="K40" s="14"/>
      <c r="L40" s="17" t="n">
        <f aca="false">J40*G40</f>
        <v>0</v>
      </c>
      <c r="M40" s="12" t="e">
        <f aca="false">L40/G40</f>
        <v>#DIV/0!</v>
      </c>
      <c r="N40" s="18" t="e">
        <f aca="false">L40/E40</f>
        <v>#DIV/0!</v>
      </c>
    </row>
    <row r="41" customFormat="false" ht="15" hidden="false" customHeight="false" outlineLevel="0" collapsed="false">
      <c r="A41" s="12"/>
      <c r="B41" s="12"/>
      <c r="C41" s="12"/>
      <c r="D41" s="12"/>
      <c r="E41" s="12"/>
      <c r="F41" s="12"/>
      <c r="G41" s="12" t="n">
        <v>0</v>
      </c>
      <c r="H41" s="12"/>
      <c r="I41" s="16" t="e">
        <f aca="false">(H41-G41)/G41</f>
        <v>#DIV/0!</v>
      </c>
      <c r="J41" s="14"/>
      <c r="K41" s="14"/>
      <c r="L41" s="17" t="n">
        <f aca="false">J41*G41</f>
        <v>0</v>
      </c>
      <c r="M41" s="12" t="e">
        <f aca="false">L41/G41</f>
        <v>#DIV/0!</v>
      </c>
      <c r="N41" s="18" t="e">
        <f aca="false">L41/E41</f>
        <v>#DIV/0!</v>
      </c>
    </row>
    <row r="42" customFormat="false" ht="15" hidden="false" customHeight="false" outlineLevel="0" collapsed="false">
      <c r="A42" s="12"/>
      <c r="B42" s="12"/>
      <c r="C42" s="12"/>
      <c r="D42" s="12"/>
      <c r="E42" s="12"/>
      <c r="F42" s="12"/>
      <c r="G42" s="12" t="n">
        <v>0</v>
      </c>
      <c r="H42" s="12"/>
      <c r="I42" s="16" t="e">
        <f aca="false">(H42-G42)/G42</f>
        <v>#DIV/0!</v>
      </c>
      <c r="J42" s="14"/>
      <c r="K42" s="14"/>
      <c r="L42" s="17" t="n">
        <f aca="false">J42*G42</f>
        <v>0</v>
      </c>
      <c r="M42" s="12" t="e">
        <f aca="false">L42/G42</f>
        <v>#DIV/0!</v>
      </c>
      <c r="N42" s="18" t="e">
        <f aca="false">L42/E42</f>
        <v>#DIV/0!</v>
      </c>
    </row>
    <row r="43" customFormat="false" ht="15" hidden="false" customHeight="false" outlineLevel="0" collapsed="false">
      <c r="A43" s="12"/>
      <c r="B43" s="12"/>
      <c r="C43" s="12"/>
      <c r="D43" s="12"/>
      <c r="E43" s="12"/>
      <c r="F43" s="12"/>
      <c r="G43" s="12" t="n">
        <v>0</v>
      </c>
      <c r="H43" s="12"/>
      <c r="I43" s="16" t="e">
        <f aca="false">(H43-G43)/G43</f>
        <v>#DIV/0!</v>
      </c>
      <c r="J43" s="14"/>
      <c r="K43" s="14"/>
      <c r="L43" s="17" t="n">
        <f aca="false">J43*G43</f>
        <v>0</v>
      </c>
      <c r="M43" s="12" t="e">
        <f aca="false">L43/G43</f>
        <v>#DIV/0!</v>
      </c>
      <c r="N43" s="18" t="e">
        <f aca="false">L43/E43</f>
        <v>#DIV/0!</v>
      </c>
    </row>
    <row r="44" customFormat="false" ht="15" hidden="false" customHeight="false" outlineLevel="0" collapsed="false">
      <c r="A44" s="12"/>
      <c r="B44" s="12"/>
      <c r="C44" s="12"/>
      <c r="D44" s="12"/>
      <c r="E44" s="12"/>
      <c r="F44" s="12"/>
      <c r="G44" s="12" t="n">
        <v>0</v>
      </c>
      <c r="H44" s="12"/>
      <c r="I44" s="16" t="e">
        <f aca="false">(H44-G44)/G44</f>
        <v>#DIV/0!</v>
      </c>
      <c r="J44" s="14"/>
      <c r="K44" s="14"/>
      <c r="L44" s="17" t="n">
        <f aca="false">J44*G44</f>
        <v>0</v>
      </c>
      <c r="M44" s="12" t="e">
        <f aca="false">L44/G44</f>
        <v>#DIV/0!</v>
      </c>
      <c r="N44" s="18" t="e">
        <f aca="false">L44/E44</f>
        <v>#DIV/0!</v>
      </c>
    </row>
    <row r="45" customFormat="false" ht="15" hidden="false" customHeight="false" outlineLevel="0" collapsed="false">
      <c r="A45" s="12"/>
      <c r="B45" s="12"/>
      <c r="C45" s="12"/>
      <c r="D45" s="12"/>
      <c r="E45" s="12"/>
      <c r="F45" s="12"/>
      <c r="G45" s="12" t="n">
        <v>0</v>
      </c>
      <c r="H45" s="12"/>
      <c r="I45" s="16" t="e">
        <f aca="false">(H45-G45)/G45</f>
        <v>#DIV/0!</v>
      </c>
      <c r="J45" s="14"/>
      <c r="K45" s="14"/>
      <c r="L45" s="17" t="n">
        <f aca="false">J45*G45</f>
        <v>0</v>
      </c>
      <c r="M45" s="12" t="e">
        <f aca="false">L45/G45</f>
        <v>#DIV/0!</v>
      </c>
      <c r="N45" s="18" t="e">
        <f aca="false">L45/E45</f>
        <v>#DIV/0!</v>
      </c>
    </row>
    <row r="46" customFormat="false" ht="15" hidden="false" customHeight="false" outlineLevel="0" collapsed="false">
      <c r="A46" s="12"/>
      <c r="B46" s="12"/>
      <c r="C46" s="12"/>
      <c r="D46" s="12"/>
      <c r="E46" s="12"/>
      <c r="F46" s="12"/>
      <c r="G46" s="12" t="n">
        <v>0</v>
      </c>
      <c r="H46" s="12"/>
      <c r="I46" s="16" t="e">
        <f aca="false">(H46-G46)/G46</f>
        <v>#DIV/0!</v>
      </c>
      <c r="J46" s="14"/>
      <c r="K46" s="14"/>
      <c r="L46" s="17" t="n">
        <f aca="false">J46*G46</f>
        <v>0</v>
      </c>
      <c r="M46" s="12" t="e">
        <f aca="false">L46/G46</f>
        <v>#DIV/0!</v>
      </c>
      <c r="N46" s="18" t="e">
        <f aca="false">L46/E46</f>
        <v>#DIV/0!</v>
      </c>
    </row>
    <row r="47" customFormat="false" ht="15" hidden="false" customHeight="false" outlineLevel="0" collapsed="false">
      <c r="A47" s="12"/>
      <c r="B47" s="12"/>
      <c r="C47" s="12"/>
      <c r="D47" s="12"/>
      <c r="E47" s="12"/>
      <c r="F47" s="12"/>
      <c r="G47" s="12" t="n">
        <v>0</v>
      </c>
      <c r="H47" s="12"/>
      <c r="I47" s="16" t="e">
        <f aca="false">(H47-G47)/G47</f>
        <v>#DIV/0!</v>
      </c>
      <c r="J47" s="14"/>
      <c r="K47" s="14"/>
      <c r="L47" s="17" t="n">
        <f aca="false">J47*G47</f>
        <v>0</v>
      </c>
      <c r="M47" s="12" t="e">
        <f aca="false">L47/G47</f>
        <v>#DIV/0!</v>
      </c>
      <c r="N47" s="18" t="e">
        <f aca="false">L47/E47</f>
        <v>#DIV/0!</v>
      </c>
    </row>
    <row r="48" customFormat="false" ht="15" hidden="false" customHeight="false" outlineLevel="0" collapsed="false">
      <c r="A48" s="12"/>
      <c r="B48" s="12"/>
      <c r="C48" s="12"/>
      <c r="D48" s="12"/>
      <c r="E48" s="12"/>
      <c r="F48" s="12"/>
      <c r="G48" s="12" t="n">
        <v>0</v>
      </c>
      <c r="H48" s="12"/>
      <c r="I48" s="16" t="e">
        <f aca="false">(H48-G48)/G48</f>
        <v>#DIV/0!</v>
      </c>
      <c r="J48" s="14"/>
      <c r="K48" s="14"/>
      <c r="L48" s="17" t="n">
        <f aca="false">J48*G48</f>
        <v>0</v>
      </c>
      <c r="M48" s="12" t="e">
        <f aca="false">L48/G48</f>
        <v>#DIV/0!</v>
      </c>
      <c r="N48" s="18" t="e">
        <f aca="false">L48/E48</f>
        <v>#DIV/0!</v>
      </c>
    </row>
    <row r="49" customFormat="false" ht="15" hidden="false" customHeight="false" outlineLevel="0" collapsed="false">
      <c r="A49" s="12"/>
      <c r="B49" s="12"/>
      <c r="C49" s="12"/>
      <c r="D49" s="12"/>
      <c r="E49" s="12"/>
      <c r="F49" s="12"/>
      <c r="G49" s="12" t="n">
        <v>0</v>
      </c>
      <c r="H49" s="12"/>
      <c r="I49" s="16" t="e">
        <f aca="false">(H49-G49)/G49</f>
        <v>#DIV/0!</v>
      </c>
      <c r="J49" s="14"/>
      <c r="K49" s="14"/>
      <c r="L49" s="17" t="n">
        <f aca="false">J49*G49</f>
        <v>0</v>
      </c>
      <c r="M49" s="12" t="e">
        <f aca="false">L49/G49</f>
        <v>#DIV/0!</v>
      </c>
      <c r="N49" s="18" t="e">
        <f aca="false">L49/E49</f>
        <v>#DIV/0!</v>
      </c>
    </row>
    <row r="50" customFormat="false" ht="15" hidden="false" customHeight="false" outlineLevel="0" collapsed="false">
      <c r="A50" s="12"/>
      <c r="B50" s="12"/>
      <c r="C50" s="12"/>
      <c r="D50" s="12"/>
      <c r="E50" s="12"/>
      <c r="F50" s="12"/>
      <c r="G50" s="12" t="n">
        <v>0</v>
      </c>
      <c r="H50" s="12"/>
      <c r="I50" s="16" t="e">
        <f aca="false">(H50-G50)/G50</f>
        <v>#DIV/0!</v>
      </c>
      <c r="J50" s="14"/>
      <c r="K50" s="14"/>
      <c r="L50" s="17" t="n">
        <f aca="false">J50*G50</f>
        <v>0</v>
      </c>
      <c r="M50" s="12" t="e">
        <f aca="false">L50/G50</f>
        <v>#DIV/0!</v>
      </c>
      <c r="N50" s="18" t="e">
        <f aca="false">L50/E50</f>
        <v>#DIV/0!</v>
      </c>
    </row>
    <row r="51" customFormat="false" ht="15" hidden="false" customHeight="false" outlineLevel="0" collapsed="false">
      <c r="A51" s="12"/>
      <c r="B51" s="12"/>
      <c r="C51" s="12"/>
      <c r="D51" s="12"/>
      <c r="E51" s="12"/>
      <c r="F51" s="12"/>
      <c r="G51" s="12" t="n">
        <v>0</v>
      </c>
      <c r="H51" s="12"/>
      <c r="I51" s="16" t="e">
        <f aca="false">(H51-G51)/G51</f>
        <v>#DIV/0!</v>
      </c>
      <c r="J51" s="14"/>
      <c r="K51" s="14"/>
      <c r="L51" s="17" t="n">
        <f aca="false">J51*G51</f>
        <v>0</v>
      </c>
      <c r="M51" s="12" t="e">
        <f aca="false">L51/G51</f>
        <v>#DIV/0!</v>
      </c>
      <c r="N51" s="18" t="e">
        <f aca="false">L51/E51</f>
        <v>#DIV/0!</v>
      </c>
    </row>
    <row r="52" customFormat="false" ht="15" hidden="false" customHeight="false" outlineLevel="0" collapsed="false">
      <c r="A52" s="12"/>
      <c r="B52" s="12"/>
      <c r="C52" s="12"/>
      <c r="D52" s="12"/>
      <c r="E52" s="12"/>
      <c r="F52" s="12"/>
      <c r="G52" s="12" t="n">
        <v>0</v>
      </c>
      <c r="H52" s="12"/>
      <c r="I52" s="16" t="e">
        <f aca="false">(H52-G52)/G52</f>
        <v>#DIV/0!</v>
      </c>
      <c r="J52" s="14"/>
      <c r="K52" s="14"/>
      <c r="L52" s="17" t="n">
        <f aca="false">J52*G52</f>
        <v>0</v>
      </c>
      <c r="M52" s="12" t="e">
        <f aca="false">L52/G52</f>
        <v>#DIV/0!</v>
      </c>
      <c r="N52" s="18" t="e">
        <f aca="false">L52/E52</f>
        <v>#DIV/0!</v>
      </c>
    </row>
    <row r="53" customFormat="false" ht="15" hidden="false" customHeight="false" outlineLevel="0" collapsed="false">
      <c r="A53" s="12"/>
      <c r="B53" s="12"/>
      <c r="C53" s="12"/>
      <c r="D53" s="12"/>
      <c r="E53" s="12"/>
      <c r="F53" s="12"/>
      <c r="G53" s="12" t="n">
        <v>0</v>
      </c>
      <c r="H53" s="12"/>
      <c r="I53" s="16" t="e">
        <f aca="false">(H53-G53)/G53</f>
        <v>#DIV/0!</v>
      </c>
      <c r="J53" s="14"/>
      <c r="K53" s="14"/>
      <c r="L53" s="17" t="n">
        <f aca="false">J53*G53</f>
        <v>0</v>
      </c>
      <c r="M53" s="12" t="e">
        <f aca="false">L53/G53</f>
        <v>#DIV/0!</v>
      </c>
      <c r="N53" s="18" t="e">
        <f aca="false">L53/E53</f>
        <v>#DIV/0!</v>
      </c>
    </row>
    <row r="54" customFormat="false" ht="15" hidden="false" customHeight="false" outlineLevel="0" collapsed="false">
      <c r="A54" s="12"/>
      <c r="B54" s="12"/>
      <c r="C54" s="12"/>
      <c r="D54" s="12"/>
      <c r="E54" s="12"/>
      <c r="F54" s="12"/>
      <c r="G54" s="12" t="n">
        <v>0</v>
      </c>
      <c r="H54" s="12"/>
      <c r="I54" s="16" t="e">
        <f aca="false">(H54-G54)/G54</f>
        <v>#DIV/0!</v>
      </c>
      <c r="J54" s="14"/>
      <c r="K54" s="14"/>
      <c r="L54" s="17" t="n">
        <f aca="false">J54*G54</f>
        <v>0</v>
      </c>
      <c r="M54" s="12" t="e">
        <f aca="false">L54/G54</f>
        <v>#DIV/0!</v>
      </c>
      <c r="N54" s="18" t="e">
        <f aca="false">L54/E54</f>
        <v>#DIV/0!</v>
      </c>
    </row>
    <row r="55" customFormat="false" ht="15" hidden="false" customHeight="false" outlineLevel="0" collapsed="false">
      <c r="A55" s="12"/>
      <c r="B55" s="12"/>
      <c r="C55" s="12"/>
      <c r="D55" s="12"/>
      <c r="E55" s="12"/>
      <c r="F55" s="12"/>
      <c r="G55" s="12" t="n">
        <v>0</v>
      </c>
      <c r="H55" s="12"/>
      <c r="I55" s="16" t="e">
        <f aca="false">(H55-G55)/G55</f>
        <v>#DIV/0!</v>
      </c>
      <c r="J55" s="14"/>
      <c r="K55" s="14"/>
      <c r="L55" s="17" t="n">
        <f aca="false">J55*G55</f>
        <v>0</v>
      </c>
      <c r="M55" s="12" t="e">
        <f aca="false">L55/G55</f>
        <v>#DIV/0!</v>
      </c>
      <c r="N55" s="18" t="e">
        <f aca="false">L55/E55</f>
        <v>#DIV/0!</v>
      </c>
    </row>
    <row r="56" customFormat="false" ht="15" hidden="false" customHeight="false" outlineLevel="0" collapsed="false">
      <c r="A56" s="12"/>
      <c r="B56" s="12"/>
      <c r="C56" s="12"/>
      <c r="D56" s="12"/>
      <c r="E56" s="12"/>
      <c r="F56" s="12"/>
      <c r="G56" s="12" t="n">
        <v>0</v>
      </c>
      <c r="H56" s="12"/>
      <c r="I56" s="16" t="e">
        <f aca="false">(H56-G56)/G56</f>
        <v>#DIV/0!</v>
      </c>
      <c r="J56" s="14"/>
      <c r="K56" s="14"/>
      <c r="L56" s="17" t="n">
        <f aca="false">J56*G56</f>
        <v>0</v>
      </c>
      <c r="M56" s="12" t="e">
        <f aca="false">L56/G56</f>
        <v>#DIV/0!</v>
      </c>
      <c r="N56" s="18" t="e">
        <f aca="false">L56/E56</f>
        <v>#DIV/0!</v>
      </c>
    </row>
    <row r="57" customFormat="false" ht="15" hidden="false" customHeight="false" outlineLevel="0" collapsed="false">
      <c r="A57" s="13" t="n">
        <v>41775</v>
      </c>
      <c r="B57" s="12" t="s">
        <v>23</v>
      </c>
      <c r="C57" s="12" t="s">
        <v>129</v>
      </c>
      <c r="D57" s="12" t="s">
        <v>21</v>
      </c>
      <c r="E57" s="12" t="n">
        <f aca="false">625</f>
        <v>625</v>
      </c>
      <c r="F57" s="12" t="s">
        <v>22</v>
      </c>
      <c r="G57" s="12" t="n">
        <v>12</v>
      </c>
      <c r="H57" s="12" t="n">
        <v>12</v>
      </c>
      <c r="I57" s="16" t="n">
        <f aca="false">(H57-G57)/G57</f>
        <v>0</v>
      </c>
      <c r="J57" s="14" t="n">
        <v>110</v>
      </c>
      <c r="K57" s="14"/>
      <c r="L57" s="17" t="n">
        <f aca="false">J57*G57</f>
        <v>1320</v>
      </c>
      <c r="M57" s="12" t="n">
        <f aca="false">L57/G57</f>
        <v>110</v>
      </c>
      <c r="N57" s="18" t="n">
        <f aca="false">L57/E57</f>
        <v>2.112</v>
      </c>
    </row>
    <row r="58" customFormat="false" ht="15" hidden="false" customHeight="false" outlineLevel="0" collapsed="false">
      <c r="A58" s="13"/>
      <c r="B58" s="12"/>
      <c r="C58" s="12"/>
      <c r="D58" s="12"/>
      <c r="E58" s="12"/>
      <c r="F58" s="12"/>
      <c r="G58" s="12" t="n">
        <v>0</v>
      </c>
      <c r="H58" s="12"/>
      <c r="I58" s="16" t="e">
        <f aca="false">(H58-G58)/G58</f>
        <v>#DIV/0!</v>
      </c>
      <c r="J58" s="14"/>
      <c r="K58" s="14"/>
      <c r="L58" s="17" t="n">
        <f aca="false">J58*G58</f>
        <v>0</v>
      </c>
      <c r="M58" s="12" t="e">
        <f aca="false">L58/G58</f>
        <v>#DIV/0!</v>
      </c>
      <c r="N58" s="18" t="e">
        <f aca="false">L58/E58</f>
        <v>#DIV/0!</v>
      </c>
    </row>
    <row r="60" customFormat="false" ht="15" hidden="false" customHeight="false" outlineLevel="0" collapsed="false">
      <c r="A60" s="23" t="s">
        <v>102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</row>
  </sheetData>
  <autoFilter ref="A3:F60"/>
  <mergeCells count="3">
    <mergeCell ref="A1:L1"/>
    <mergeCell ref="M2:N2"/>
    <mergeCell ref="A60:N60"/>
  </mergeCells>
  <printOptions headings="false" gridLines="false" gridLinesSet="true" horizontalCentered="false" verticalCentered="false"/>
  <pageMargins left="0.39375" right="0.196527777777778" top="0.39375" bottom="0.39375" header="0.511805555555555" footer="0.511805555555555"/>
  <pageSetup paperSize="1" scale="7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41"/>
  <sheetViews>
    <sheetView showFormulas="false" showGridLines="true" showRowColHeaders="true" showZeros="true" rightToLeft="false" tabSelected="false" showOutlineSymbols="true" defaultGridColor="true" view="normal" topLeftCell="N20" colorId="64" zoomScale="90" zoomScaleNormal="90" zoomScalePageLayoutView="100" workbookViewId="0">
      <selection pane="topLeft" activeCell="Z33" activeCellId="0" sqref="Z3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2"/>
    <col collapsed="false" customWidth="true" hidden="false" outlineLevel="0" max="3" min="3" style="0" width="17.43"/>
    <col collapsed="false" customWidth="true" hidden="false" outlineLevel="0" max="4" min="4" style="0" width="14"/>
    <col collapsed="false" customWidth="true" hidden="false" outlineLevel="0" max="5" min="5" style="0" width="18.14"/>
    <col collapsed="false" customWidth="true" hidden="false" outlineLevel="0" max="6" min="6" style="0" width="22.71"/>
    <col collapsed="false" customWidth="true" hidden="false" outlineLevel="0" max="7" min="7" style="0" width="12.43"/>
    <col collapsed="false" customWidth="true" hidden="false" outlineLevel="0" max="8" min="8" style="0" width="17.57"/>
    <col collapsed="false" customWidth="true" hidden="false" outlineLevel="0" max="9" min="9" style="0" width="20.71"/>
    <col collapsed="false" customWidth="true" hidden="false" outlineLevel="0" max="10" min="10" style="0" width="12"/>
    <col collapsed="false" customWidth="true" hidden="false" outlineLevel="0" max="17" min="11" style="0" width="12.43"/>
    <col collapsed="false" customWidth="true" hidden="false" outlineLevel="0" max="18" min="18" style="0" width="11"/>
    <col collapsed="false" customWidth="true" hidden="false" outlineLevel="0" max="21" min="20" style="0" width="12"/>
    <col collapsed="false" customWidth="true" hidden="false" outlineLevel="0" max="27" min="22" style="0" width="12.43"/>
    <col collapsed="false" customWidth="true" hidden="false" outlineLevel="0" max="28" min="28" style="0" width="17.57"/>
    <col collapsed="false" customWidth="true" hidden="false" outlineLevel="0" max="29" min="29" style="0" width="12.43"/>
    <col collapsed="false" customWidth="true" hidden="false" outlineLevel="0" max="30" min="30" style="0" width="17.57"/>
    <col collapsed="false" customWidth="true" hidden="false" outlineLevel="0" max="32" min="31" style="0" width="12"/>
    <col collapsed="false" customWidth="true" hidden="false" outlineLevel="0" max="41" min="33" style="0" width="12.43"/>
    <col collapsed="false" customWidth="true" hidden="false" outlineLevel="0" max="42" min="42" style="0" width="11"/>
  </cols>
  <sheetData>
    <row r="1" customFormat="false" ht="15" hidden="false" customHeight="false" outlineLevel="0" collapsed="false">
      <c r="A1" s="583" t="s">
        <v>638</v>
      </c>
      <c r="B1" s="583"/>
      <c r="C1" s="583"/>
      <c r="D1" s="583"/>
      <c r="E1" s="583"/>
      <c r="F1" s="584"/>
      <c r="G1" s="585" t="s">
        <v>638</v>
      </c>
      <c r="H1" s="585"/>
      <c r="I1" s="585"/>
      <c r="J1" s="585"/>
      <c r="K1" s="585"/>
      <c r="L1" s="585"/>
      <c r="M1" s="585"/>
      <c r="N1" s="585"/>
      <c r="O1" s="585"/>
      <c r="P1" s="585"/>
      <c r="Q1" s="585"/>
      <c r="R1" s="586"/>
      <c r="S1" s="585" t="s">
        <v>638</v>
      </c>
      <c r="T1" s="585"/>
      <c r="U1" s="585"/>
      <c r="V1" s="585"/>
      <c r="W1" s="585"/>
      <c r="X1" s="585"/>
      <c r="Y1" s="585"/>
      <c r="Z1" s="585"/>
      <c r="AA1" s="585"/>
      <c r="AB1" s="585"/>
      <c r="AC1" s="585"/>
    </row>
    <row r="2" customFormat="false" ht="15" hidden="false" customHeight="true" outlineLevel="0" collapsed="false">
      <c r="A2" s="583"/>
      <c r="B2" s="583"/>
      <c r="C2" s="583"/>
      <c r="D2" s="583"/>
      <c r="E2" s="583"/>
      <c r="F2" s="584"/>
      <c r="G2" s="587" t="s">
        <v>639</v>
      </c>
      <c r="H2" s="587"/>
      <c r="I2" s="587"/>
      <c r="J2" s="587"/>
      <c r="K2" s="587"/>
      <c r="L2" s="587"/>
      <c r="M2" s="587"/>
      <c r="N2" s="587"/>
      <c r="O2" s="587"/>
      <c r="P2" s="587"/>
      <c r="Q2" s="587"/>
      <c r="R2" s="588"/>
      <c r="S2" s="587" t="s">
        <v>640</v>
      </c>
      <c r="T2" s="587"/>
      <c r="U2" s="587"/>
      <c r="V2" s="587"/>
      <c r="W2" s="587"/>
      <c r="X2" s="587"/>
      <c r="Y2" s="587"/>
      <c r="Z2" s="587"/>
      <c r="AA2" s="587"/>
      <c r="AB2" s="587"/>
      <c r="AC2" s="587"/>
    </row>
    <row r="3" customFormat="false" ht="15" hidden="false" customHeight="false" outlineLevel="0" collapsed="false">
      <c r="A3" s="589" t="s">
        <v>641</v>
      </c>
      <c r="B3" s="495" t="s">
        <v>267</v>
      </c>
      <c r="C3" s="495" t="s">
        <v>642</v>
      </c>
      <c r="D3" s="495" t="s">
        <v>643</v>
      </c>
      <c r="E3" s="495" t="s">
        <v>285</v>
      </c>
      <c r="G3" s="590" t="s">
        <v>641</v>
      </c>
      <c r="H3" s="591" t="s">
        <v>267</v>
      </c>
      <c r="I3" s="591" t="s">
        <v>644</v>
      </c>
      <c r="J3" s="591" t="s">
        <v>645</v>
      </c>
      <c r="K3" s="591" t="s">
        <v>646</v>
      </c>
      <c r="L3" s="591" t="s">
        <v>647</v>
      </c>
      <c r="M3" s="591" t="s">
        <v>648</v>
      </c>
      <c r="N3" s="591" t="s">
        <v>649</v>
      </c>
      <c r="O3" s="591" t="s">
        <v>650</v>
      </c>
      <c r="P3" s="591" t="s">
        <v>651</v>
      </c>
      <c r="Q3" s="591" t="s">
        <v>285</v>
      </c>
      <c r="R3" s="501"/>
      <c r="S3" s="590" t="s">
        <v>641</v>
      </c>
      <c r="T3" s="591" t="s">
        <v>267</v>
      </c>
      <c r="U3" s="591" t="s">
        <v>644</v>
      </c>
      <c r="V3" s="591" t="s">
        <v>645</v>
      </c>
      <c r="W3" s="591" t="s">
        <v>646</v>
      </c>
      <c r="X3" s="591" t="s">
        <v>647</v>
      </c>
      <c r="Y3" s="591" t="s">
        <v>648</v>
      </c>
      <c r="Z3" s="591" t="s">
        <v>649</v>
      </c>
      <c r="AA3" s="591" t="s">
        <v>650</v>
      </c>
      <c r="AB3" s="591" t="s">
        <v>651</v>
      </c>
      <c r="AC3" s="591" t="s">
        <v>285</v>
      </c>
    </row>
    <row r="4" customFormat="false" ht="15" hidden="false" customHeight="false" outlineLevel="0" collapsed="false">
      <c r="A4" s="590" t="s">
        <v>652</v>
      </c>
      <c r="B4" s="592" t="n">
        <v>43800</v>
      </c>
      <c r="C4" s="537" t="n">
        <f aca="false">Q4</f>
        <v>0</v>
      </c>
      <c r="D4" s="537" t="n">
        <f aca="false">AC4</f>
        <v>0</v>
      </c>
      <c r="E4" s="537" t="n">
        <f aca="false">SUM(C4:D4)</f>
        <v>0</v>
      </c>
      <c r="G4" s="590" t="s">
        <v>653</v>
      </c>
      <c r="H4" s="592" t="n">
        <v>43831</v>
      </c>
      <c r="I4" s="591"/>
      <c r="J4" s="591"/>
      <c r="K4" s="591"/>
      <c r="L4" s="591"/>
      <c r="M4" s="591"/>
      <c r="N4" s="591"/>
      <c r="O4" s="591"/>
      <c r="P4" s="591"/>
      <c r="Q4" s="591"/>
      <c r="R4" s="501"/>
      <c r="S4" s="590" t="s">
        <v>653</v>
      </c>
      <c r="T4" s="592" t="n">
        <v>43831</v>
      </c>
      <c r="U4" s="591"/>
      <c r="V4" s="591"/>
      <c r="W4" s="591"/>
      <c r="X4" s="591"/>
      <c r="Y4" s="591"/>
      <c r="Z4" s="591"/>
      <c r="AA4" s="591"/>
      <c r="AB4" s="591"/>
      <c r="AC4" s="591"/>
    </row>
    <row r="5" customFormat="false" ht="15" hidden="false" customHeight="false" outlineLevel="0" collapsed="false">
      <c r="A5" s="590" t="s">
        <v>654</v>
      </c>
      <c r="B5" s="592" t="n">
        <v>43801</v>
      </c>
      <c r="C5" s="593" t="n">
        <f aca="false">Q5</f>
        <v>10</v>
      </c>
      <c r="D5" s="593" t="n">
        <f aca="false">AC5</f>
        <v>11</v>
      </c>
      <c r="E5" s="593" t="n">
        <f aca="false">SUM(C5:D5)</f>
        <v>21</v>
      </c>
      <c r="G5" s="590" t="s">
        <v>655</v>
      </c>
      <c r="H5" s="592" t="n">
        <v>43832</v>
      </c>
      <c r="I5" s="591" t="s">
        <v>656</v>
      </c>
      <c r="J5" s="591" t="n">
        <v>0</v>
      </c>
      <c r="K5" s="591" t="n">
        <v>0</v>
      </c>
      <c r="L5" s="591" t="n">
        <v>2</v>
      </c>
      <c r="M5" s="591" t="n">
        <v>0</v>
      </c>
      <c r="N5" s="591" t="n">
        <v>2</v>
      </c>
      <c r="O5" s="591" t="n">
        <v>3</v>
      </c>
      <c r="P5" s="591" t="n">
        <v>3</v>
      </c>
      <c r="Q5" s="591" t="n">
        <f aca="false">J5+K5+L5+M5+N5+O5+P5</f>
        <v>10</v>
      </c>
      <c r="R5" s="501"/>
      <c r="S5" s="590" t="s">
        <v>655</v>
      </c>
      <c r="T5" s="592" t="n">
        <v>43832</v>
      </c>
      <c r="U5" s="591" t="s">
        <v>657</v>
      </c>
      <c r="V5" s="591" t="n">
        <v>0</v>
      </c>
      <c r="W5" s="591" t="n">
        <v>2</v>
      </c>
      <c r="X5" s="591" t="n">
        <v>1</v>
      </c>
      <c r="Y5" s="591" t="n">
        <v>0</v>
      </c>
      <c r="Z5" s="591" t="n">
        <v>2</v>
      </c>
      <c r="AA5" s="591" t="n">
        <v>4</v>
      </c>
      <c r="AB5" s="591" t="n">
        <v>2</v>
      </c>
      <c r="AC5" s="591" t="n">
        <f aca="false">V5+W5+X5+Y5+Z5+AA5+AB5</f>
        <v>11</v>
      </c>
    </row>
    <row r="6" customFormat="false" ht="15" hidden="false" customHeight="false" outlineLevel="0" collapsed="false">
      <c r="A6" s="590" t="s">
        <v>658</v>
      </c>
      <c r="B6" s="592" t="n">
        <v>43802</v>
      </c>
      <c r="C6" s="593" t="n">
        <f aca="false">Q6</f>
        <v>13</v>
      </c>
      <c r="D6" s="593" t="n">
        <f aca="false">AC6</f>
        <v>42</v>
      </c>
      <c r="E6" s="593" t="n">
        <f aca="false">SUM(C6:D6)</f>
        <v>55</v>
      </c>
      <c r="G6" s="590" t="s">
        <v>659</v>
      </c>
      <c r="H6" s="592" t="n">
        <v>43833</v>
      </c>
      <c r="I6" s="591" t="s">
        <v>660</v>
      </c>
      <c r="J6" s="591" t="n">
        <v>0</v>
      </c>
      <c r="K6" s="591" t="n">
        <v>2</v>
      </c>
      <c r="L6" s="591" t="n">
        <v>2</v>
      </c>
      <c r="M6" s="591" t="n">
        <v>1</v>
      </c>
      <c r="N6" s="591" t="n">
        <v>2</v>
      </c>
      <c r="O6" s="591" t="n">
        <v>3</v>
      </c>
      <c r="P6" s="591" t="n">
        <v>3</v>
      </c>
      <c r="Q6" s="591" t="n">
        <f aca="false">J6+K6+L6+M6+N6+O6+P6</f>
        <v>13</v>
      </c>
      <c r="R6" s="594"/>
      <c r="S6" s="590" t="s">
        <v>659</v>
      </c>
      <c r="T6" s="592" t="n">
        <v>43833</v>
      </c>
      <c r="U6" s="591" t="s">
        <v>661</v>
      </c>
      <c r="V6" s="591" t="n">
        <v>0</v>
      </c>
      <c r="W6" s="591" t="n">
        <v>7</v>
      </c>
      <c r="X6" s="591" t="n">
        <v>6</v>
      </c>
      <c r="Y6" s="591" t="n">
        <v>8</v>
      </c>
      <c r="Z6" s="591" t="n">
        <v>5</v>
      </c>
      <c r="AA6" s="591" t="n">
        <v>9</v>
      </c>
      <c r="AB6" s="591" t="n">
        <v>7</v>
      </c>
      <c r="AC6" s="591" t="n">
        <f aca="false">V6+W6+X6+Y6+Z6+AA6+AB6</f>
        <v>42</v>
      </c>
    </row>
    <row r="7" customFormat="false" ht="15" hidden="false" customHeight="false" outlineLevel="0" collapsed="false">
      <c r="A7" s="590" t="s">
        <v>662</v>
      </c>
      <c r="B7" s="592" t="n">
        <v>43803</v>
      </c>
      <c r="C7" s="593" t="n">
        <f aca="false">Q7</f>
        <v>45</v>
      </c>
      <c r="D7" s="593" t="n">
        <f aca="false">AC7</f>
        <v>0</v>
      </c>
      <c r="E7" s="593" t="n">
        <f aca="false">SUM(C7:D7)</f>
        <v>45</v>
      </c>
      <c r="G7" s="590" t="s">
        <v>663</v>
      </c>
      <c r="H7" s="592" t="n">
        <v>43834</v>
      </c>
      <c r="I7" s="591" t="s">
        <v>656</v>
      </c>
      <c r="J7" s="591" t="n">
        <v>0</v>
      </c>
      <c r="K7" s="591" t="n">
        <v>0</v>
      </c>
      <c r="L7" s="591" t="n">
        <v>6</v>
      </c>
      <c r="M7" s="591" t="n">
        <v>11</v>
      </c>
      <c r="N7" s="591" t="n">
        <v>5</v>
      </c>
      <c r="O7" s="591" t="n">
        <v>14</v>
      </c>
      <c r="P7" s="591" t="n">
        <v>9</v>
      </c>
      <c r="Q7" s="591" t="n">
        <f aca="false">J7+K7+L7+M7+N7+O7+P7</f>
        <v>45</v>
      </c>
      <c r="R7" s="501"/>
      <c r="S7" s="590" t="s">
        <v>663</v>
      </c>
      <c r="T7" s="592" t="n">
        <v>43834</v>
      </c>
      <c r="U7" s="591" t="s">
        <v>657</v>
      </c>
      <c r="V7" s="591" t="n">
        <v>0</v>
      </c>
      <c r="W7" s="591" t="n">
        <v>0</v>
      </c>
      <c r="X7" s="591" t="n">
        <v>0</v>
      </c>
      <c r="Y7" s="591" t="n">
        <v>0</v>
      </c>
      <c r="Z7" s="591" t="n">
        <v>0</v>
      </c>
      <c r="AA7" s="591" t="n">
        <v>0</v>
      </c>
      <c r="AB7" s="591" t="n">
        <v>0</v>
      </c>
      <c r="AC7" s="591" t="n">
        <f aca="false">V7+W7+X7+Y7+Z7+AA7+AB7</f>
        <v>0</v>
      </c>
    </row>
    <row r="8" customFormat="false" ht="15" hidden="false" customHeight="false" outlineLevel="0" collapsed="false">
      <c r="A8" s="590" t="s">
        <v>664</v>
      </c>
      <c r="B8" s="592" t="n">
        <v>43804</v>
      </c>
      <c r="C8" s="593" t="n">
        <f aca="false">Q8</f>
        <v>0</v>
      </c>
      <c r="D8" s="593" t="n">
        <f aca="false">AC8</f>
        <v>0</v>
      </c>
      <c r="E8" s="593" t="n">
        <f aca="false">SUM(C8:D8)</f>
        <v>0</v>
      </c>
      <c r="G8" s="590" t="s">
        <v>665</v>
      </c>
      <c r="H8" s="592" t="n">
        <v>43835</v>
      </c>
      <c r="I8" s="591"/>
      <c r="J8" s="591"/>
      <c r="K8" s="591"/>
      <c r="L8" s="591"/>
      <c r="M8" s="591"/>
      <c r="N8" s="591"/>
      <c r="O8" s="591"/>
      <c r="P8" s="591"/>
      <c r="Q8" s="591" t="n">
        <f aca="false">J8+K8+L8+M8+N8+O8+P8</f>
        <v>0</v>
      </c>
      <c r="R8" s="501"/>
      <c r="S8" s="590" t="s">
        <v>665</v>
      </c>
      <c r="T8" s="592" t="n">
        <v>43835</v>
      </c>
      <c r="U8" s="591"/>
      <c r="V8" s="591"/>
      <c r="W8" s="591"/>
      <c r="X8" s="591"/>
      <c r="Y8" s="591"/>
      <c r="Z8" s="591"/>
      <c r="AA8" s="591"/>
      <c r="AB8" s="591"/>
      <c r="AC8" s="591" t="n">
        <f aca="false">V8+W8+X8+Y8+Z8+AA8+AB8</f>
        <v>0</v>
      </c>
    </row>
    <row r="9" customFormat="false" ht="15" hidden="false" customHeight="false" outlineLevel="0" collapsed="false">
      <c r="A9" s="590" t="s">
        <v>666</v>
      </c>
      <c r="B9" s="592" t="n">
        <v>43805</v>
      </c>
      <c r="C9" s="593" t="n">
        <f aca="false">Q9</f>
        <v>15</v>
      </c>
      <c r="D9" s="593" t="n">
        <f aca="false">AC9</f>
        <v>28</v>
      </c>
      <c r="E9" s="593" t="n">
        <f aca="false">SUM(C9:D9)</f>
        <v>43</v>
      </c>
      <c r="G9" s="590" t="s">
        <v>667</v>
      </c>
      <c r="H9" s="592" t="n">
        <v>43836</v>
      </c>
      <c r="I9" s="591" t="s">
        <v>668</v>
      </c>
      <c r="J9" s="591" t="n">
        <v>0</v>
      </c>
      <c r="K9" s="591" t="n">
        <v>0</v>
      </c>
      <c r="L9" s="591" t="n">
        <v>2</v>
      </c>
      <c r="M9" s="591" t="n">
        <v>4</v>
      </c>
      <c r="N9" s="591" t="n">
        <v>2</v>
      </c>
      <c r="O9" s="591" t="n">
        <v>4</v>
      </c>
      <c r="P9" s="591" t="n">
        <v>3</v>
      </c>
      <c r="Q9" s="591" t="n">
        <f aca="false">J9+K9+L9+M9+N9+O9+P9</f>
        <v>15</v>
      </c>
      <c r="R9" s="501"/>
      <c r="S9" s="590" t="s">
        <v>667</v>
      </c>
      <c r="T9" s="592" t="n">
        <v>43836</v>
      </c>
      <c r="U9" s="591" t="s">
        <v>657</v>
      </c>
      <c r="V9" s="591" t="n">
        <v>0</v>
      </c>
      <c r="W9" s="591" t="n">
        <v>0</v>
      </c>
      <c r="X9" s="591" t="n">
        <v>4</v>
      </c>
      <c r="Y9" s="591" t="n">
        <v>5</v>
      </c>
      <c r="Z9" s="591" t="n">
        <v>4</v>
      </c>
      <c r="AA9" s="591" t="n">
        <v>10</v>
      </c>
      <c r="AB9" s="591" t="n">
        <v>5</v>
      </c>
      <c r="AC9" s="591" t="n">
        <f aca="false">V9+W9+X9+Y9+Z9+AA9+AB9</f>
        <v>28</v>
      </c>
    </row>
    <row r="10" customFormat="false" ht="15" hidden="false" customHeight="false" outlineLevel="0" collapsed="false">
      <c r="A10" s="590" t="s">
        <v>669</v>
      </c>
      <c r="B10" s="592" t="n">
        <v>43806</v>
      </c>
      <c r="C10" s="593" t="n">
        <f aca="false">Q10</f>
        <v>62</v>
      </c>
      <c r="D10" s="593" t="n">
        <f aca="false">AC10</f>
        <v>54</v>
      </c>
      <c r="E10" s="593" t="n">
        <f aca="false">SUM(C10:D10)</f>
        <v>116</v>
      </c>
      <c r="G10" s="590" t="s">
        <v>670</v>
      </c>
      <c r="H10" s="592" t="n">
        <v>43837</v>
      </c>
      <c r="I10" s="591" t="s">
        <v>671</v>
      </c>
      <c r="J10" s="591" t="n">
        <v>0</v>
      </c>
      <c r="K10" s="591" t="n">
        <v>3</v>
      </c>
      <c r="L10" s="591" t="n">
        <v>5</v>
      </c>
      <c r="M10" s="591" t="n">
        <v>14</v>
      </c>
      <c r="N10" s="591" t="n">
        <v>8</v>
      </c>
      <c r="O10" s="591" t="n">
        <v>20</v>
      </c>
      <c r="P10" s="591" t="n">
        <v>12</v>
      </c>
      <c r="Q10" s="591" t="n">
        <f aca="false">J10+K10+L10+M10+N10+O10+P10</f>
        <v>62</v>
      </c>
      <c r="R10" s="501"/>
      <c r="S10" s="590" t="s">
        <v>670</v>
      </c>
      <c r="T10" s="592" t="n">
        <v>43837</v>
      </c>
      <c r="U10" s="591" t="s">
        <v>661</v>
      </c>
      <c r="V10" s="591" t="n">
        <v>0</v>
      </c>
      <c r="W10" s="591" t="n">
        <v>10</v>
      </c>
      <c r="X10" s="591" t="n">
        <v>8</v>
      </c>
      <c r="Y10" s="591" t="n">
        <v>10</v>
      </c>
      <c r="Z10" s="591" t="n">
        <v>4</v>
      </c>
      <c r="AA10" s="591" t="n">
        <v>13</v>
      </c>
      <c r="AB10" s="591" t="n">
        <v>9</v>
      </c>
      <c r="AC10" s="591" t="n">
        <f aca="false">V10+W10+X10+Y10+Z10+AA10+AB10</f>
        <v>54</v>
      </c>
    </row>
    <row r="11" customFormat="false" ht="15" hidden="false" customHeight="false" outlineLevel="0" collapsed="false">
      <c r="A11" s="590" t="s">
        <v>652</v>
      </c>
      <c r="B11" s="592" t="n">
        <v>43807</v>
      </c>
      <c r="C11" s="593" t="n">
        <f aca="false">Q11</f>
        <v>53</v>
      </c>
      <c r="D11" s="593" t="n">
        <f aca="false">AC11</f>
        <v>55</v>
      </c>
      <c r="E11" s="593" t="n">
        <f aca="false">SUM(C11:D11)</f>
        <v>108</v>
      </c>
      <c r="G11" s="590" t="s">
        <v>653</v>
      </c>
      <c r="H11" s="592" t="n">
        <v>43838</v>
      </c>
      <c r="I11" s="591" t="s">
        <v>668</v>
      </c>
      <c r="J11" s="591" t="n">
        <v>0</v>
      </c>
      <c r="K11" s="591" t="n">
        <v>9</v>
      </c>
      <c r="L11" s="591" t="n">
        <v>5</v>
      </c>
      <c r="M11" s="591" t="n">
        <v>11</v>
      </c>
      <c r="N11" s="591" t="n">
        <v>5</v>
      </c>
      <c r="O11" s="591" t="n">
        <v>13</v>
      </c>
      <c r="P11" s="591" t="n">
        <v>10</v>
      </c>
      <c r="Q11" s="591" t="n">
        <f aca="false">J11+K11+L11+M11+N11+O11+P11</f>
        <v>53</v>
      </c>
      <c r="R11" s="501"/>
      <c r="S11" s="590" t="s">
        <v>653</v>
      </c>
      <c r="T11" s="592" t="n">
        <v>43838</v>
      </c>
      <c r="U11" s="591" t="s">
        <v>657</v>
      </c>
      <c r="V11" s="591" t="n">
        <v>0</v>
      </c>
      <c r="W11" s="591" t="n">
        <v>8</v>
      </c>
      <c r="X11" s="591" t="n">
        <v>5</v>
      </c>
      <c r="Y11" s="591" t="n">
        <v>13</v>
      </c>
      <c r="Z11" s="591" t="n">
        <v>4</v>
      </c>
      <c r="AA11" s="591" t="n">
        <v>15</v>
      </c>
      <c r="AB11" s="591" t="n">
        <v>10</v>
      </c>
      <c r="AC11" s="591" t="n">
        <f aca="false">V11+W11+X11+Y11+Z11+AA11+AB11</f>
        <v>55</v>
      </c>
    </row>
    <row r="12" customFormat="false" ht="15" hidden="false" customHeight="false" outlineLevel="0" collapsed="false">
      <c r="A12" s="590" t="s">
        <v>654</v>
      </c>
      <c r="B12" s="592" t="n">
        <v>43808</v>
      </c>
      <c r="C12" s="593" t="n">
        <f aca="false">Q12</f>
        <v>48</v>
      </c>
      <c r="D12" s="593" t="n">
        <f aca="false">AC12</f>
        <v>57</v>
      </c>
      <c r="E12" s="593" t="n">
        <f aca="false">SUM(C12:D12)</f>
        <v>105</v>
      </c>
      <c r="G12" s="590" t="s">
        <v>655</v>
      </c>
      <c r="H12" s="592" t="n">
        <v>43839</v>
      </c>
      <c r="I12" s="591" t="s">
        <v>672</v>
      </c>
      <c r="J12" s="591" t="n">
        <v>0</v>
      </c>
      <c r="K12" s="591" t="n">
        <v>7</v>
      </c>
      <c r="L12" s="591" t="n">
        <v>4</v>
      </c>
      <c r="M12" s="591" t="n">
        <v>10</v>
      </c>
      <c r="N12" s="591" t="n">
        <v>0</v>
      </c>
      <c r="O12" s="591" t="n">
        <v>17</v>
      </c>
      <c r="P12" s="591" t="n">
        <v>10</v>
      </c>
      <c r="Q12" s="591" t="n">
        <f aca="false">J12+K12+L12+M12+N12+O12+P12</f>
        <v>48</v>
      </c>
      <c r="R12" s="501"/>
      <c r="S12" s="590" t="s">
        <v>655</v>
      </c>
      <c r="T12" s="592" t="n">
        <v>43839</v>
      </c>
      <c r="U12" s="591" t="s">
        <v>661</v>
      </c>
      <c r="V12" s="591" t="n">
        <v>0</v>
      </c>
      <c r="W12" s="591" t="n">
        <v>10</v>
      </c>
      <c r="X12" s="591" t="n">
        <v>10</v>
      </c>
      <c r="Y12" s="591" t="n">
        <v>9</v>
      </c>
      <c r="Z12" s="591" t="n">
        <v>5</v>
      </c>
      <c r="AA12" s="591" t="n">
        <v>13</v>
      </c>
      <c r="AB12" s="591" t="n">
        <v>10</v>
      </c>
      <c r="AC12" s="591" t="n">
        <f aca="false">V12+W12+X12+Y12+Z12+AA12+AB12</f>
        <v>57</v>
      </c>
    </row>
    <row r="13" customFormat="false" ht="15" hidden="false" customHeight="false" outlineLevel="0" collapsed="false">
      <c r="A13" s="590" t="s">
        <v>658</v>
      </c>
      <c r="B13" s="592" t="n">
        <v>43809</v>
      </c>
      <c r="C13" s="593" t="n">
        <f aca="false">Q13</f>
        <v>51</v>
      </c>
      <c r="D13" s="593" t="n">
        <f aca="false">AC13</f>
        <v>41</v>
      </c>
      <c r="E13" s="593" t="n">
        <f aca="false">SUM(C13:D13)</f>
        <v>92</v>
      </c>
      <c r="G13" s="590" t="s">
        <v>659</v>
      </c>
      <c r="H13" s="592" t="n">
        <v>43840</v>
      </c>
      <c r="I13" s="591" t="s">
        <v>668</v>
      </c>
      <c r="J13" s="591" t="n">
        <v>0</v>
      </c>
      <c r="K13" s="591" t="n">
        <v>9</v>
      </c>
      <c r="L13" s="591" t="n">
        <v>5</v>
      </c>
      <c r="M13" s="591" t="n">
        <v>10</v>
      </c>
      <c r="N13" s="591" t="n">
        <v>6</v>
      </c>
      <c r="O13" s="591" t="n">
        <v>12</v>
      </c>
      <c r="P13" s="591" t="n">
        <v>9</v>
      </c>
      <c r="Q13" s="591" t="n">
        <f aca="false">J13+K13+L13+M13+N13+O13+P13</f>
        <v>51</v>
      </c>
      <c r="R13" s="501"/>
      <c r="S13" s="590" t="s">
        <v>659</v>
      </c>
      <c r="T13" s="592" t="n">
        <v>43840</v>
      </c>
      <c r="U13" s="591" t="s">
        <v>657</v>
      </c>
      <c r="V13" s="591" t="n">
        <v>0</v>
      </c>
      <c r="W13" s="591" t="n">
        <v>7</v>
      </c>
      <c r="X13" s="591" t="n">
        <v>5</v>
      </c>
      <c r="Y13" s="591" t="n">
        <v>7</v>
      </c>
      <c r="Z13" s="591" t="n">
        <v>5</v>
      </c>
      <c r="AA13" s="591" t="n">
        <v>9</v>
      </c>
      <c r="AB13" s="591" t="n">
        <v>8</v>
      </c>
      <c r="AC13" s="591" t="n">
        <f aca="false">V13+W13+X13+Y13+Z13+AA13+AB13</f>
        <v>41</v>
      </c>
    </row>
    <row r="14" customFormat="false" ht="15" hidden="false" customHeight="false" outlineLevel="0" collapsed="false">
      <c r="A14" s="590" t="s">
        <v>662</v>
      </c>
      <c r="B14" s="592" t="n">
        <v>43810</v>
      </c>
      <c r="C14" s="593" t="n">
        <f aca="false">Q14</f>
        <v>0</v>
      </c>
      <c r="D14" s="593" t="n">
        <f aca="false">AC14</f>
        <v>0</v>
      </c>
      <c r="E14" s="593" t="n">
        <f aca="false">SUM(C14:D14)</f>
        <v>0</v>
      </c>
      <c r="G14" s="590" t="s">
        <v>663</v>
      </c>
      <c r="H14" s="592" t="n">
        <v>43841</v>
      </c>
      <c r="I14" s="591"/>
      <c r="J14" s="591"/>
      <c r="K14" s="591"/>
      <c r="L14" s="591"/>
      <c r="M14" s="591"/>
      <c r="N14" s="591"/>
      <c r="O14" s="591"/>
      <c r="P14" s="591"/>
      <c r="Q14" s="591" t="n">
        <f aca="false">J14+K14+L14+M14+N14+O14+P14</f>
        <v>0</v>
      </c>
      <c r="R14" s="501"/>
      <c r="S14" s="590" t="s">
        <v>663</v>
      </c>
      <c r="T14" s="592" t="n">
        <v>43841</v>
      </c>
      <c r="U14" s="591"/>
      <c r="V14" s="591"/>
      <c r="W14" s="591"/>
      <c r="X14" s="591"/>
      <c r="Y14" s="591"/>
      <c r="Z14" s="591"/>
      <c r="AA14" s="591"/>
      <c r="AB14" s="591"/>
      <c r="AC14" s="591" t="n">
        <f aca="false">V14+W14+X14+Y14+Z14+AA14+AB14</f>
        <v>0</v>
      </c>
    </row>
    <row r="15" customFormat="false" ht="15" hidden="false" customHeight="false" outlineLevel="0" collapsed="false">
      <c r="A15" s="590" t="s">
        <v>664</v>
      </c>
      <c r="B15" s="592" t="n">
        <v>43811</v>
      </c>
      <c r="C15" s="593" t="n">
        <f aca="false">Q15</f>
        <v>0</v>
      </c>
      <c r="D15" s="593" t="n">
        <f aca="false">AC15</f>
        <v>0</v>
      </c>
      <c r="E15" s="593" t="n">
        <f aca="false">SUM(C15:D15)</f>
        <v>0</v>
      </c>
      <c r="G15" s="590" t="s">
        <v>665</v>
      </c>
      <c r="H15" s="592" t="n">
        <v>43842</v>
      </c>
      <c r="I15" s="591"/>
      <c r="J15" s="591"/>
      <c r="K15" s="591"/>
      <c r="L15" s="591"/>
      <c r="M15" s="591"/>
      <c r="N15" s="591"/>
      <c r="O15" s="591"/>
      <c r="P15" s="591"/>
      <c r="Q15" s="591" t="n">
        <f aca="false">J15+K15+L15+M15+N15+O15+P15</f>
        <v>0</v>
      </c>
      <c r="R15" s="501"/>
      <c r="S15" s="590" t="s">
        <v>665</v>
      </c>
      <c r="T15" s="592" t="n">
        <v>43842</v>
      </c>
      <c r="U15" s="591"/>
      <c r="V15" s="591"/>
      <c r="W15" s="591"/>
      <c r="X15" s="591"/>
      <c r="Y15" s="591"/>
      <c r="Z15" s="591"/>
      <c r="AA15" s="591"/>
      <c r="AB15" s="591"/>
      <c r="AC15" s="591" t="n">
        <f aca="false">V15+W15+X15+Y15+Z15+AA15+AB15</f>
        <v>0</v>
      </c>
    </row>
    <row r="16" customFormat="false" ht="15" hidden="false" customHeight="false" outlineLevel="0" collapsed="false">
      <c r="A16" s="590" t="s">
        <v>666</v>
      </c>
      <c r="B16" s="592" t="n">
        <v>43812</v>
      </c>
      <c r="C16" s="593" t="n">
        <f aca="false">Q16</f>
        <v>10</v>
      </c>
      <c r="D16" s="593" t="n">
        <f aca="false">AC16</f>
        <v>38</v>
      </c>
      <c r="E16" s="593" t="n">
        <f aca="false">SUM(C16:D16)</f>
        <v>48</v>
      </c>
      <c r="G16" s="590" t="s">
        <v>667</v>
      </c>
      <c r="H16" s="592" t="n">
        <v>43843</v>
      </c>
      <c r="I16" s="591" t="s">
        <v>673</v>
      </c>
      <c r="J16" s="591" t="n">
        <v>0</v>
      </c>
      <c r="K16" s="591" t="n">
        <v>1</v>
      </c>
      <c r="L16" s="591" t="n">
        <v>2</v>
      </c>
      <c r="M16" s="591" t="n">
        <v>1</v>
      </c>
      <c r="N16" s="591" t="n">
        <v>0</v>
      </c>
      <c r="O16" s="591" t="n">
        <v>4</v>
      </c>
      <c r="P16" s="591" t="n">
        <v>2</v>
      </c>
      <c r="Q16" s="591" t="n">
        <f aca="false">J16+K16+L16+M16+N16+O16+P16</f>
        <v>10</v>
      </c>
      <c r="R16" s="501"/>
      <c r="S16" s="590" t="s">
        <v>667</v>
      </c>
      <c r="T16" s="592" t="n">
        <v>43843</v>
      </c>
      <c r="U16" s="591" t="s">
        <v>661</v>
      </c>
      <c r="V16" s="591" t="n">
        <v>0</v>
      </c>
      <c r="W16" s="591" t="n">
        <v>6</v>
      </c>
      <c r="X16" s="591" t="n">
        <v>6</v>
      </c>
      <c r="Y16" s="591" t="n">
        <v>8</v>
      </c>
      <c r="Z16" s="591" t="n">
        <v>0</v>
      </c>
      <c r="AA16" s="591" t="n">
        <v>10</v>
      </c>
      <c r="AB16" s="591" t="n">
        <v>8</v>
      </c>
      <c r="AC16" s="591" t="n">
        <f aca="false">V16+W16+X16+Y16+Z16+AA16+AB16</f>
        <v>38</v>
      </c>
    </row>
    <row r="17" customFormat="false" ht="15" hidden="false" customHeight="false" outlineLevel="0" collapsed="false">
      <c r="A17" s="590" t="s">
        <v>669</v>
      </c>
      <c r="B17" s="592" t="n">
        <v>43813</v>
      </c>
      <c r="C17" s="593" t="n">
        <f aca="false">Q17</f>
        <v>47</v>
      </c>
      <c r="D17" s="593" t="n">
        <f aca="false">AC17</f>
        <v>32</v>
      </c>
      <c r="E17" s="593" t="n">
        <f aca="false">SUM(C17:D17)</f>
        <v>79</v>
      </c>
      <c r="G17" s="590" t="s">
        <v>670</v>
      </c>
      <c r="H17" s="592" t="n">
        <v>43844</v>
      </c>
      <c r="I17" s="591" t="s">
        <v>668</v>
      </c>
      <c r="J17" s="591" t="n">
        <v>0</v>
      </c>
      <c r="K17" s="591" t="n">
        <v>8</v>
      </c>
      <c r="L17" s="591" t="n">
        <v>6</v>
      </c>
      <c r="M17" s="591" t="n">
        <v>10</v>
      </c>
      <c r="N17" s="591" t="n">
        <v>0</v>
      </c>
      <c r="O17" s="591" t="n">
        <v>11</v>
      </c>
      <c r="P17" s="591" t="n">
        <v>12</v>
      </c>
      <c r="Q17" s="591" t="n">
        <f aca="false">J17+K17+L17+M17+N17+O17+P17</f>
        <v>47</v>
      </c>
      <c r="R17" s="501"/>
      <c r="S17" s="590" t="s">
        <v>670</v>
      </c>
      <c r="T17" s="592" t="n">
        <v>43844</v>
      </c>
      <c r="U17" s="591" t="s">
        <v>657</v>
      </c>
      <c r="V17" s="591" t="n">
        <v>0</v>
      </c>
      <c r="W17" s="591" t="n">
        <v>7</v>
      </c>
      <c r="X17" s="591" t="n">
        <v>6</v>
      </c>
      <c r="Y17" s="591" t="n">
        <v>6</v>
      </c>
      <c r="Z17" s="591" t="n">
        <v>0</v>
      </c>
      <c r="AA17" s="591" t="n">
        <v>8</v>
      </c>
      <c r="AB17" s="591" t="n">
        <v>5</v>
      </c>
      <c r="AC17" s="591" t="n">
        <f aca="false">V17+W17+X17+Y17+Z17+AA17+AB17</f>
        <v>32</v>
      </c>
    </row>
    <row r="18" customFormat="false" ht="15" hidden="false" customHeight="false" outlineLevel="0" collapsed="false">
      <c r="A18" s="590" t="s">
        <v>652</v>
      </c>
      <c r="B18" s="592" t="n">
        <v>43814</v>
      </c>
      <c r="C18" s="593" t="n">
        <f aca="false">Q18</f>
        <v>0</v>
      </c>
      <c r="D18" s="593" t="n">
        <f aca="false">AC18</f>
        <v>27</v>
      </c>
      <c r="E18" s="593" t="n">
        <f aca="false">SUM(C18:D18)</f>
        <v>27</v>
      </c>
      <c r="G18" s="590" t="s">
        <v>653</v>
      </c>
      <c r="H18" s="592" t="n">
        <v>43845</v>
      </c>
      <c r="I18" s="591"/>
      <c r="J18" s="591"/>
      <c r="K18" s="591"/>
      <c r="L18" s="591"/>
      <c r="M18" s="591"/>
      <c r="N18" s="591"/>
      <c r="O18" s="591"/>
      <c r="P18" s="591"/>
      <c r="Q18" s="591" t="n">
        <f aca="false">J18+K18+L18+M18+N18+O18+P18</f>
        <v>0</v>
      </c>
      <c r="R18" s="501"/>
      <c r="S18" s="590" t="s">
        <v>653</v>
      </c>
      <c r="T18" s="592" t="n">
        <v>43845</v>
      </c>
      <c r="U18" s="591" t="s">
        <v>661</v>
      </c>
      <c r="V18" s="591" t="n">
        <v>0</v>
      </c>
      <c r="W18" s="591" t="n">
        <v>10</v>
      </c>
      <c r="X18" s="591" t="n">
        <v>9</v>
      </c>
      <c r="Y18" s="591" t="n">
        <v>8</v>
      </c>
      <c r="Z18" s="591"/>
      <c r="AA18" s="591"/>
      <c r="AB18" s="591"/>
      <c r="AC18" s="591" t="n">
        <f aca="false">V18+W18+X18+Y18+Z18+AA18+AB18</f>
        <v>27</v>
      </c>
    </row>
    <row r="19" customFormat="false" ht="15" hidden="false" customHeight="false" outlineLevel="0" collapsed="false">
      <c r="A19" s="590" t="s">
        <v>654</v>
      </c>
      <c r="B19" s="592" t="n">
        <v>43815</v>
      </c>
      <c r="C19" s="593" t="n">
        <f aca="false">Q19</f>
        <v>0</v>
      </c>
      <c r="D19" s="593" t="n">
        <f aca="false">AC19</f>
        <v>0</v>
      </c>
      <c r="E19" s="593" t="n">
        <f aca="false">SUM(C19:D19)</f>
        <v>0</v>
      </c>
      <c r="G19" s="590" t="s">
        <v>655</v>
      </c>
      <c r="H19" s="592" t="n">
        <v>43846</v>
      </c>
      <c r="I19" s="591"/>
      <c r="J19" s="591"/>
      <c r="K19" s="591"/>
      <c r="L19" s="591"/>
      <c r="M19" s="591"/>
      <c r="N19" s="591"/>
      <c r="O19" s="591"/>
      <c r="P19" s="591"/>
      <c r="Q19" s="591" t="n">
        <f aca="false">J19+K19+L19+M19+N19+O19+P19</f>
        <v>0</v>
      </c>
      <c r="R19" s="501"/>
      <c r="S19" s="590" t="s">
        <v>655</v>
      </c>
      <c r="T19" s="592" t="n">
        <v>43846</v>
      </c>
      <c r="U19" s="591"/>
      <c r="V19" s="591"/>
      <c r="W19" s="591"/>
      <c r="X19" s="591"/>
      <c r="Y19" s="591"/>
      <c r="Z19" s="591"/>
      <c r="AA19" s="591"/>
      <c r="AB19" s="591"/>
      <c r="AC19" s="591" t="n">
        <f aca="false">V19+W19+X19+Y19+Z19+AA19+AB19</f>
        <v>0</v>
      </c>
    </row>
    <row r="20" customFormat="false" ht="15" hidden="false" customHeight="false" outlineLevel="0" collapsed="false">
      <c r="A20" s="590" t="s">
        <v>658</v>
      </c>
      <c r="B20" s="592" t="n">
        <v>43816</v>
      </c>
      <c r="C20" s="593" t="n">
        <f aca="false">Q20</f>
        <v>27</v>
      </c>
      <c r="D20" s="593" t="n">
        <f aca="false">AC20</f>
        <v>0</v>
      </c>
      <c r="E20" s="593" t="n">
        <f aca="false">SUM(C20:D20)</f>
        <v>27</v>
      </c>
      <c r="G20" s="590" t="s">
        <v>659</v>
      </c>
      <c r="H20" s="592" t="n">
        <v>43847</v>
      </c>
      <c r="I20" s="591" t="s">
        <v>672</v>
      </c>
      <c r="J20" s="591" t="n">
        <v>0</v>
      </c>
      <c r="K20" s="591" t="n">
        <v>11</v>
      </c>
      <c r="L20" s="591" t="n">
        <v>5</v>
      </c>
      <c r="M20" s="591" t="n">
        <v>11</v>
      </c>
      <c r="N20" s="591" t="n">
        <v>0</v>
      </c>
      <c r="O20" s="591" t="n">
        <v>0</v>
      </c>
      <c r="P20" s="591" t="n">
        <v>0</v>
      </c>
      <c r="Q20" s="591" t="n">
        <f aca="false">J20+K20+L20+M20+N20+O20+P20</f>
        <v>27</v>
      </c>
      <c r="R20" s="501"/>
      <c r="S20" s="590" t="s">
        <v>659</v>
      </c>
      <c r="T20" s="592" t="n">
        <v>43847</v>
      </c>
      <c r="U20" s="591"/>
      <c r="V20" s="591"/>
      <c r="W20" s="591"/>
      <c r="X20" s="591"/>
      <c r="Y20" s="591"/>
      <c r="Z20" s="591"/>
      <c r="AA20" s="591"/>
      <c r="AB20" s="591"/>
      <c r="AC20" s="591" t="n">
        <f aca="false">V20+W20+X20+Y20+Z20+AA20+AB20</f>
        <v>0</v>
      </c>
    </row>
    <row r="21" customFormat="false" ht="15" hidden="false" customHeight="false" outlineLevel="0" collapsed="false">
      <c r="A21" s="590" t="s">
        <v>662</v>
      </c>
      <c r="B21" s="592" t="n">
        <v>43817</v>
      </c>
      <c r="C21" s="593" t="n">
        <f aca="false">Q21</f>
        <v>8</v>
      </c>
      <c r="D21" s="593" t="n">
        <f aca="false">AC21</f>
        <v>4</v>
      </c>
      <c r="E21" s="593" t="n">
        <f aca="false">SUM(C21:D21)</f>
        <v>12</v>
      </c>
      <c r="G21" s="590" t="s">
        <v>663</v>
      </c>
      <c r="H21" s="592" t="n">
        <v>43848</v>
      </c>
      <c r="I21" s="591" t="s">
        <v>668</v>
      </c>
      <c r="J21" s="591" t="n">
        <v>0</v>
      </c>
      <c r="K21" s="591" t="n">
        <v>3</v>
      </c>
      <c r="L21" s="591" t="n">
        <v>2</v>
      </c>
      <c r="M21" s="591" t="n">
        <v>3</v>
      </c>
      <c r="N21" s="591"/>
      <c r="O21" s="591"/>
      <c r="P21" s="591"/>
      <c r="Q21" s="591" t="n">
        <f aca="false">J21+K21+L21+M21+N21+O21+P21</f>
        <v>8</v>
      </c>
      <c r="R21" s="501"/>
      <c r="S21" s="590" t="s">
        <v>663</v>
      </c>
      <c r="T21" s="592" t="n">
        <v>43848</v>
      </c>
      <c r="U21" s="591" t="s">
        <v>657</v>
      </c>
      <c r="V21" s="591" t="n">
        <v>0</v>
      </c>
      <c r="W21" s="591" t="n">
        <v>1</v>
      </c>
      <c r="X21" s="591" t="n">
        <v>2</v>
      </c>
      <c r="Y21" s="591" t="n">
        <v>1</v>
      </c>
      <c r="Z21" s="591"/>
      <c r="AA21" s="591"/>
      <c r="AB21" s="591"/>
      <c r="AC21" s="591" t="n">
        <f aca="false">V21+W21+X21+Y21+Z21+AA21+AB21</f>
        <v>4</v>
      </c>
    </row>
    <row r="22" customFormat="false" ht="15" hidden="false" customHeight="false" outlineLevel="0" collapsed="false">
      <c r="A22" s="590" t="s">
        <v>664</v>
      </c>
      <c r="B22" s="592" t="n">
        <v>43818</v>
      </c>
      <c r="C22" s="593" t="n">
        <f aca="false">Q22</f>
        <v>0</v>
      </c>
      <c r="D22" s="593" t="n">
        <f aca="false">AC22</f>
        <v>0</v>
      </c>
      <c r="E22" s="593" t="n">
        <f aca="false">SUM(C22:D22)</f>
        <v>0</v>
      </c>
      <c r="G22" s="590" t="s">
        <v>665</v>
      </c>
      <c r="H22" s="592" t="n">
        <v>43849</v>
      </c>
      <c r="I22" s="591"/>
      <c r="J22" s="591"/>
      <c r="K22" s="591"/>
      <c r="L22" s="591"/>
      <c r="M22" s="591"/>
      <c r="N22" s="591"/>
      <c r="O22" s="591"/>
      <c r="P22" s="591"/>
      <c r="Q22" s="591" t="n">
        <f aca="false">J22+K22+L22+M22+N22+O22+P22</f>
        <v>0</v>
      </c>
      <c r="R22" s="502"/>
      <c r="S22" s="590" t="s">
        <v>665</v>
      </c>
      <c r="T22" s="592" t="n">
        <v>43849</v>
      </c>
      <c r="U22" s="595"/>
      <c r="V22" s="591"/>
      <c r="W22" s="591"/>
      <c r="X22" s="591"/>
      <c r="Y22" s="591"/>
      <c r="Z22" s="591"/>
      <c r="AA22" s="591"/>
      <c r="AB22" s="591"/>
      <c r="AC22" s="591" t="n">
        <f aca="false">V22+W22+X22+Y22+Z22+AA22+AB22</f>
        <v>0</v>
      </c>
    </row>
    <row r="23" customFormat="false" ht="15" hidden="false" customHeight="false" outlineLevel="0" collapsed="false">
      <c r="A23" s="590" t="s">
        <v>666</v>
      </c>
      <c r="B23" s="592" t="n">
        <v>43819</v>
      </c>
      <c r="C23" s="593" t="n">
        <f aca="false">Q23</f>
        <v>0</v>
      </c>
      <c r="D23" s="593" t="n">
        <f aca="false">AC23</f>
        <v>32</v>
      </c>
      <c r="E23" s="593" t="n">
        <f aca="false">SUM(C23:D23)</f>
        <v>32</v>
      </c>
      <c r="G23" s="590" t="s">
        <v>667</v>
      </c>
      <c r="H23" s="592" t="n">
        <v>43850</v>
      </c>
      <c r="I23" s="591"/>
      <c r="J23" s="591"/>
      <c r="K23" s="591"/>
      <c r="L23" s="591"/>
      <c r="M23" s="591"/>
      <c r="N23" s="591"/>
      <c r="O23" s="591"/>
      <c r="P23" s="591"/>
      <c r="Q23" s="591" t="n">
        <f aca="false">J23+K23+L23+M23+N23+O23+P23</f>
        <v>0</v>
      </c>
      <c r="R23" s="502"/>
      <c r="S23" s="590" t="s">
        <v>667</v>
      </c>
      <c r="T23" s="592" t="n">
        <v>43850</v>
      </c>
      <c r="U23" s="595" t="s">
        <v>657</v>
      </c>
      <c r="V23" s="591" t="n">
        <v>0</v>
      </c>
      <c r="W23" s="591" t="n">
        <v>7</v>
      </c>
      <c r="X23" s="591" t="n">
        <v>5</v>
      </c>
      <c r="Y23" s="591" t="n">
        <v>13</v>
      </c>
      <c r="Z23" s="591" t="n">
        <v>7</v>
      </c>
      <c r="AA23" s="591"/>
      <c r="AB23" s="591"/>
      <c r="AC23" s="591" t="n">
        <f aca="false">V23+W23+X23+Y23+Z23+AA23+AB23</f>
        <v>32</v>
      </c>
    </row>
    <row r="24" customFormat="false" ht="15" hidden="false" customHeight="false" outlineLevel="0" collapsed="false">
      <c r="A24" s="590" t="s">
        <v>669</v>
      </c>
      <c r="B24" s="592" t="n">
        <v>43820</v>
      </c>
      <c r="C24" s="593" t="n">
        <f aca="false">Q24</f>
        <v>44</v>
      </c>
      <c r="D24" s="593" t="n">
        <f aca="false">AC24</f>
        <v>18</v>
      </c>
      <c r="E24" s="593" t="n">
        <f aca="false">SUM(C24:D24)</f>
        <v>62</v>
      </c>
      <c r="G24" s="590" t="s">
        <v>670</v>
      </c>
      <c r="H24" s="592" t="n">
        <v>43851</v>
      </c>
      <c r="I24" s="591" t="s">
        <v>672</v>
      </c>
      <c r="J24" s="591" t="n">
        <v>0</v>
      </c>
      <c r="K24" s="591" t="n">
        <v>12</v>
      </c>
      <c r="L24" s="591" t="n">
        <v>10</v>
      </c>
      <c r="M24" s="591" t="n">
        <v>16</v>
      </c>
      <c r="N24" s="591" t="n">
        <v>6</v>
      </c>
      <c r="O24" s="591" t="n">
        <v>0</v>
      </c>
      <c r="P24" s="591" t="n">
        <v>0</v>
      </c>
      <c r="Q24" s="591" t="n">
        <f aca="false">J24+K24+L24+M24+N24+O24+P24</f>
        <v>44</v>
      </c>
      <c r="R24" s="502"/>
      <c r="S24" s="590" t="s">
        <v>670</v>
      </c>
      <c r="T24" s="592" t="n">
        <v>43851</v>
      </c>
      <c r="U24" s="595" t="s">
        <v>661</v>
      </c>
      <c r="V24" s="591" t="n">
        <v>0</v>
      </c>
      <c r="W24" s="591" t="n">
        <v>5</v>
      </c>
      <c r="X24" s="591" t="n">
        <v>5</v>
      </c>
      <c r="Y24" s="591" t="n">
        <v>5</v>
      </c>
      <c r="Z24" s="591" t="n">
        <v>3</v>
      </c>
      <c r="AA24" s="591" t="n">
        <v>0</v>
      </c>
      <c r="AB24" s="591" t="n">
        <v>0</v>
      </c>
      <c r="AC24" s="591" t="n">
        <f aca="false">V24+W24+X24+Y24+Z24+AA24+AB24</f>
        <v>18</v>
      </c>
    </row>
    <row r="25" customFormat="false" ht="15" hidden="false" customHeight="false" outlineLevel="0" collapsed="false">
      <c r="A25" s="590" t="s">
        <v>652</v>
      </c>
      <c r="B25" s="592" t="n">
        <v>43821</v>
      </c>
      <c r="C25" s="593" t="n">
        <f aca="false">Q25</f>
        <v>26</v>
      </c>
      <c r="D25" s="593" t="n">
        <f aca="false">AC25</f>
        <v>20</v>
      </c>
      <c r="E25" s="596" t="n">
        <f aca="false">SUM(C25:D25)</f>
        <v>46</v>
      </c>
      <c r="G25" s="590" t="s">
        <v>653</v>
      </c>
      <c r="H25" s="592" t="n">
        <v>43852</v>
      </c>
      <c r="I25" s="591" t="s">
        <v>668</v>
      </c>
      <c r="J25" s="591" t="n">
        <v>0</v>
      </c>
      <c r="K25" s="591" t="n">
        <v>0</v>
      </c>
      <c r="L25" s="591" t="n">
        <v>13</v>
      </c>
      <c r="M25" s="591" t="n">
        <v>9</v>
      </c>
      <c r="N25" s="591" t="n">
        <v>4</v>
      </c>
      <c r="O25" s="591" t="n">
        <v>0</v>
      </c>
      <c r="P25" s="591" t="n">
        <v>0</v>
      </c>
      <c r="Q25" s="591" t="n">
        <f aca="false">J25+K25+L25+M25+N25+O25+P25</f>
        <v>26</v>
      </c>
      <c r="R25" s="502"/>
      <c r="S25" s="590" t="s">
        <v>653</v>
      </c>
      <c r="T25" s="592" t="n">
        <v>43852</v>
      </c>
      <c r="U25" s="595" t="s">
        <v>657</v>
      </c>
      <c r="V25" s="591" t="n">
        <v>0</v>
      </c>
      <c r="W25" s="591" t="n">
        <v>0</v>
      </c>
      <c r="X25" s="591" t="n">
        <v>8</v>
      </c>
      <c r="Y25" s="591" t="n">
        <v>9</v>
      </c>
      <c r="Z25" s="591" t="n">
        <v>3</v>
      </c>
      <c r="AA25" s="591" t="n">
        <v>0</v>
      </c>
      <c r="AB25" s="591" t="n">
        <v>0</v>
      </c>
      <c r="AC25" s="591" t="n">
        <f aca="false">V25+W25+X25+Y25+Z25+AA25+AB25</f>
        <v>20</v>
      </c>
    </row>
    <row r="26" customFormat="false" ht="15" hidden="false" customHeight="false" outlineLevel="0" collapsed="false">
      <c r="A26" s="590" t="s">
        <v>654</v>
      </c>
      <c r="B26" s="592" t="n">
        <v>43822</v>
      </c>
      <c r="C26" s="593" t="n">
        <f aca="false">Q26</f>
        <v>11</v>
      </c>
      <c r="D26" s="593" t="n">
        <f aca="false">AC26</f>
        <v>36</v>
      </c>
      <c r="E26" s="593" t="n">
        <f aca="false">SUM(C26:D26)</f>
        <v>47</v>
      </c>
      <c r="G26" s="590" t="s">
        <v>655</v>
      </c>
      <c r="H26" s="592" t="n">
        <v>43853</v>
      </c>
      <c r="I26" s="591" t="s">
        <v>672</v>
      </c>
      <c r="J26" s="591" t="n">
        <v>0</v>
      </c>
      <c r="K26" s="591" t="n">
        <v>0</v>
      </c>
      <c r="L26" s="591" t="n">
        <v>5</v>
      </c>
      <c r="M26" s="591" t="n">
        <v>4</v>
      </c>
      <c r="N26" s="591" t="n">
        <v>2</v>
      </c>
      <c r="O26" s="591"/>
      <c r="P26" s="591"/>
      <c r="Q26" s="591" t="n">
        <f aca="false">J26+K26+L26+M26+N26+O26+P26</f>
        <v>11</v>
      </c>
      <c r="R26" s="502"/>
      <c r="S26" s="590" t="s">
        <v>655</v>
      </c>
      <c r="T26" s="592" t="n">
        <v>43853</v>
      </c>
      <c r="U26" s="591" t="s">
        <v>661</v>
      </c>
      <c r="V26" s="591" t="n">
        <v>0</v>
      </c>
      <c r="W26" s="591" t="n">
        <v>0</v>
      </c>
      <c r="X26" s="591" t="n">
        <v>8</v>
      </c>
      <c r="Y26" s="591" t="n">
        <v>10</v>
      </c>
      <c r="Z26" s="591" t="n">
        <v>7</v>
      </c>
      <c r="AA26" s="591" t="n">
        <v>6</v>
      </c>
      <c r="AB26" s="591" t="n">
        <v>5</v>
      </c>
      <c r="AC26" s="591" t="n">
        <f aca="false">V26+W26+X26+Y26+Z26+AA26+AB26</f>
        <v>36</v>
      </c>
    </row>
    <row r="27" customFormat="false" ht="15" hidden="false" customHeight="false" outlineLevel="0" collapsed="false">
      <c r="A27" s="590" t="s">
        <v>658</v>
      </c>
      <c r="B27" s="592" t="n">
        <v>43823</v>
      </c>
      <c r="C27" s="593" t="n">
        <f aca="false">Q27</f>
        <v>24</v>
      </c>
      <c r="D27" s="593" t="n">
        <f aca="false">AC27</f>
        <v>11</v>
      </c>
      <c r="E27" s="593" t="n">
        <f aca="false">SUM(C27:D27)</f>
        <v>35</v>
      </c>
      <c r="G27" s="590" t="s">
        <v>659</v>
      </c>
      <c r="H27" s="592" t="n">
        <v>43854</v>
      </c>
      <c r="I27" s="591" t="s">
        <v>668</v>
      </c>
      <c r="J27" s="591" t="n">
        <v>0</v>
      </c>
      <c r="K27" s="591" t="n">
        <v>0</v>
      </c>
      <c r="L27" s="591" t="n">
        <v>4</v>
      </c>
      <c r="M27" s="591" t="n">
        <v>5</v>
      </c>
      <c r="N27" s="591" t="n">
        <v>2</v>
      </c>
      <c r="O27" s="591" t="n">
        <v>7</v>
      </c>
      <c r="P27" s="591" t="n">
        <v>6</v>
      </c>
      <c r="Q27" s="591" t="n">
        <f aca="false">J27+K27+L27+M27+N27+O27+P27</f>
        <v>24</v>
      </c>
      <c r="R27" s="502"/>
      <c r="S27" s="590" t="s">
        <v>659</v>
      </c>
      <c r="T27" s="592" t="n">
        <v>43854</v>
      </c>
      <c r="U27" s="591" t="s">
        <v>657</v>
      </c>
      <c r="V27" s="591" t="n">
        <v>0</v>
      </c>
      <c r="W27" s="591" t="n">
        <v>0</v>
      </c>
      <c r="X27" s="591" t="n">
        <v>1</v>
      </c>
      <c r="Y27" s="591" t="n">
        <v>3</v>
      </c>
      <c r="Z27" s="591" t="n">
        <v>1</v>
      </c>
      <c r="AA27" s="591" t="n">
        <v>3</v>
      </c>
      <c r="AB27" s="537" t="n">
        <v>3</v>
      </c>
      <c r="AC27" s="591" t="n">
        <f aca="false">V27+W27+X27+Y27+Z27+AA27+AB27</f>
        <v>11</v>
      </c>
    </row>
    <row r="28" customFormat="false" ht="15" hidden="false" customHeight="false" outlineLevel="0" collapsed="false">
      <c r="A28" s="590" t="s">
        <v>662</v>
      </c>
      <c r="B28" s="592" t="n">
        <v>43824</v>
      </c>
      <c r="C28" s="593" t="n">
        <f aca="false">Q28</f>
        <v>0</v>
      </c>
      <c r="D28" s="593" t="n">
        <f aca="false">AC28</f>
        <v>0</v>
      </c>
      <c r="E28" s="593" t="n">
        <f aca="false">SUM(C28:D28)</f>
        <v>0</v>
      </c>
      <c r="G28" s="590" t="s">
        <v>663</v>
      </c>
      <c r="H28" s="592" t="n">
        <v>43855</v>
      </c>
      <c r="I28" s="591"/>
      <c r="J28" s="591"/>
      <c r="K28" s="591"/>
      <c r="L28" s="591"/>
      <c r="M28" s="591"/>
      <c r="N28" s="591"/>
      <c r="O28" s="591"/>
      <c r="P28" s="591"/>
      <c r="Q28" s="591" t="n">
        <f aca="false">J28+K28+L28+M28+N28+O28+P28</f>
        <v>0</v>
      </c>
      <c r="R28" s="502"/>
      <c r="S28" s="590" t="s">
        <v>663</v>
      </c>
      <c r="T28" s="592" t="n">
        <v>43855</v>
      </c>
      <c r="U28" s="591"/>
      <c r="V28" s="591"/>
      <c r="W28" s="591"/>
      <c r="X28" s="591"/>
      <c r="Y28" s="591"/>
      <c r="Z28" s="591"/>
      <c r="AA28" s="591"/>
      <c r="AB28" s="537"/>
      <c r="AC28" s="591" t="n">
        <f aca="false">V28+W28+X28+Y28+Z28+AA28+AB28</f>
        <v>0</v>
      </c>
    </row>
    <row r="29" customFormat="false" ht="15" hidden="false" customHeight="false" outlineLevel="0" collapsed="false">
      <c r="A29" s="590" t="s">
        <v>664</v>
      </c>
      <c r="B29" s="592" t="n">
        <v>43825</v>
      </c>
      <c r="C29" s="537" t="n">
        <f aca="false">Q29</f>
        <v>0</v>
      </c>
      <c r="D29" s="593" t="n">
        <f aca="false">AC29</f>
        <v>0</v>
      </c>
      <c r="E29" s="537" t="n">
        <f aca="false">SUM(C29:D29)</f>
        <v>0</v>
      </c>
      <c r="G29" s="590" t="s">
        <v>665</v>
      </c>
      <c r="H29" s="592" t="n">
        <v>43856</v>
      </c>
      <c r="I29" s="591"/>
      <c r="J29" s="591"/>
      <c r="K29" s="591"/>
      <c r="L29" s="591"/>
      <c r="M29" s="591"/>
      <c r="N29" s="591"/>
      <c r="O29" s="591"/>
      <c r="P29" s="591"/>
      <c r="Q29" s="591" t="n">
        <f aca="false">J29+K29+L29+M29+N29+O29+P29</f>
        <v>0</v>
      </c>
      <c r="R29" s="502"/>
      <c r="S29" s="590" t="s">
        <v>665</v>
      </c>
      <c r="T29" s="592" t="n">
        <v>43856</v>
      </c>
      <c r="U29" s="591"/>
      <c r="V29" s="591"/>
      <c r="W29" s="591"/>
      <c r="X29" s="591"/>
      <c r="Y29" s="591"/>
      <c r="Z29" s="591"/>
      <c r="AA29" s="591"/>
      <c r="AB29" s="591"/>
      <c r="AC29" s="591" t="n">
        <f aca="false">V29+W29+X29+Y29+Z29+AA29+AB29</f>
        <v>0</v>
      </c>
    </row>
    <row r="30" customFormat="false" ht="15" hidden="false" customHeight="false" outlineLevel="0" collapsed="false">
      <c r="A30" s="590" t="s">
        <v>666</v>
      </c>
      <c r="B30" s="592" t="n">
        <v>43826</v>
      </c>
      <c r="C30" s="537" t="n">
        <f aca="false">Q30</f>
        <v>6</v>
      </c>
      <c r="D30" s="593" t="n">
        <f aca="false">AC30</f>
        <v>33</v>
      </c>
      <c r="E30" s="537" t="n">
        <f aca="false">SUM(C30:D30)</f>
        <v>39</v>
      </c>
      <c r="G30" s="590" t="s">
        <v>667</v>
      </c>
      <c r="H30" s="592" t="n">
        <v>43857</v>
      </c>
      <c r="I30" s="591" t="s">
        <v>672</v>
      </c>
      <c r="J30" s="591" t="n">
        <v>0</v>
      </c>
      <c r="K30" s="591" t="n">
        <v>0</v>
      </c>
      <c r="L30" s="591" t="n">
        <v>0</v>
      </c>
      <c r="M30" s="591" t="n">
        <v>0</v>
      </c>
      <c r="N30" s="591" t="n">
        <v>0</v>
      </c>
      <c r="O30" s="591" t="n">
        <v>3</v>
      </c>
      <c r="P30" s="591" t="n">
        <v>3</v>
      </c>
      <c r="Q30" s="591" t="n">
        <f aca="false">J30+K30+L30+M30+N30+O30+P30</f>
        <v>6</v>
      </c>
      <c r="R30" s="502"/>
      <c r="S30" s="590" t="s">
        <v>667</v>
      </c>
      <c r="T30" s="592" t="n">
        <v>43857</v>
      </c>
      <c r="U30" s="591" t="s">
        <v>661</v>
      </c>
      <c r="V30" s="591" t="n">
        <v>0</v>
      </c>
      <c r="W30" s="591" t="n">
        <v>7</v>
      </c>
      <c r="X30" s="591" t="n">
        <v>5</v>
      </c>
      <c r="Y30" s="591" t="n">
        <v>4</v>
      </c>
      <c r="Z30" s="591" t="n">
        <v>3</v>
      </c>
      <c r="AA30" s="591" t="n">
        <v>9</v>
      </c>
      <c r="AB30" s="591" t="n">
        <v>5</v>
      </c>
      <c r="AC30" s="591" t="n">
        <f aca="false">V30+W30+X30+Y30+Z30+AA30+AB30</f>
        <v>33</v>
      </c>
    </row>
    <row r="31" customFormat="false" ht="15" hidden="false" customHeight="false" outlineLevel="0" collapsed="false">
      <c r="A31" s="590" t="s">
        <v>669</v>
      </c>
      <c r="B31" s="592" t="n">
        <v>43827</v>
      </c>
      <c r="C31" s="537" t="n">
        <f aca="false">Q31</f>
        <v>56</v>
      </c>
      <c r="D31" s="593" t="n">
        <f aca="false">AC31</f>
        <v>37</v>
      </c>
      <c r="E31" s="537" t="n">
        <f aca="false">SUM(C31:D31)</f>
        <v>93</v>
      </c>
      <c r="G31" s="590" t="s">
        <v>670</v>
      </c>
      <c r="H31" s="592" t="n">
        <v>43858</v>
      </c>
      <c r="I31" s="591" t="s">
        <v>668</v>
      </c>
      <c r="J31" s="591" t="n">
        <v>0</v>
      </c>
      <c r="K31" s="591" t="n">
        <v>9</v>
      </c>
      <c r="L31" s="591" t="n">
        <v>6</v>
      </c>
      <c r="M31" s="591" t="n">
        <v>11</v>
      </c>
      <c r="N31" s="591" t="n">
        <v>3</v>
      </c>
      <c r="O31" s="591" t="n">
        <v>16</v>
      </c>
      <c r="P31" s="591" t="n">
        <v>11</v>
      </c>
      <c r="Q31" s="591" t="n">
        <f aca="false">J31+K31+L31+M31+N31+O31+P31</f>
        <v>56</v>
      </c>
      <c r="R31" s="502"/>
      <c r="S31" s="590" t="s">
        <v>670</v>
      </c>
      <c r="T31" s="592" t="n">
        <v>43858</v>
      </c>
      <c r="U31" s="591" t="s">
        <v>657</v>
      </c>
      <c r="V31" s="591" t="n">
        <v>0</v>
      </c>
      <c r="W31" s="591" t="n">
        <v>9</v>
      </c>
      <c r="X31" s="591" t="n">
        <v>4</v>
      </c>
      <c r="Y31" s="591" t="n">
        <v>5</v>
      </c>
      <c r="Z31" s="591" t="n">
        <v>3</v>
      </c>
      <c r="AA31" s="591" t="n">
        <v>10</v>
      </c>
      <c r="AB31" s="591" t="n">
        <v>6</v>
      </c>
      <c r="AC31" s="591" t="n">
        <f aca="false">V31+W31+X31+Y31+Z31+AA31+AB31</f>
        <v>37</v>
      </c>
    </row>
    <row r="32" customFormat="false" ht="15" hidden="false" customHeight="false" outlineLevel="0" collapsed="false">
      <c r="A32" s="590" t="s">
        <v>652</v>
      </c>
      <c r="B32" s="592" t="n">
        <v>43828</v>
      </c>
      <c r="C32" s="537" t="n">
        <f aca="false">Q32</f>
        <v>33</v>
      </c>
      <c r="D32" s="593" t="n">
        <f aca="false">AC32</f>
        <v>43</v>
      </c>
      <c r="E32" s="537" t="n">
        <f aca="false">SUM(C32:D32)</f>
        <v>76</v>
      </c>
      <c r="G32" s="590" t="s">
        <v>653</v>
      </c>
      <c r="H32" s="592" t="n">
        <v>43859</v>
      </c>
      <c r="I32" s="591" t="s">
        <v>672</v>
      </c>
      <c r="J32" s="591" t="n">
        <v>0</v>
      </c>
      <c r="K32" s="591" t="n">
        <v>2</v>
      </c>
      <c r="L32" s="591" t="n">
        <v>5</v>
      </c>
      <c r="M32" s="591" t="n">
        <v>5</v>
      </c>
      <c r="N32" s="591" t="n">
        <v>2</v>
      </c>
      <c r="O32" s="591" t="n">
        <v>11</v>
      </c>
      <c r="P32" s="591" t="n">
        <v>8</v>
      </c>
      <c r="Q32" s="591" t="n">
        <f aca="false">J32+K32+L32+M32+N32+O32+P32</f>
        <v>33</v>
      </c>
      <c r="R32" s="502"/>
      <c r="S32" s="590" t="s">
        <v>653</v>
      </c>
      <c r="T32" s="592" t="n">
        <v>43859</v>
      </c>
      <c r="U32" s="591" t="s">
        <v>661</v>
      </c>
      <c r="V32" s="591" t="n">
        <v>0</v>
      </c>
      <c r="W32" s="591" t="n">
        <v>8</v>
      </c>
      <c r="X32" s="591" t="n">
        <v>7</v>
      </c>
      <c r="Y32" s="591" t="n">
        <v>7</v>
      </c>
      <c r="Z32" s="591" t="n">
        <v>6</v>
      </c>
      <c r="AA32" s="591" t="n">
        <v>9</v>
      </c>
      <c r="AB32" s="591" t="n">
        <v>6</v>
      </c>
      <c r="AC32" s="591" t="n">
        <f aca="false">V32+W32+X32+Y32+Z32+AA32+AB32</f>
        <v>43</v>
      </c>
    </row>
    <row r="33" customFormat="false" ht="15" hidden="false" customHeight="false" outlineLevel="0" collapsed="false">
      <c r="A33" s="590" t="s">
        <v>654</v>
      </c>
      <c r="B33" s="592" t="n">
        <v>43829</v>
      </c>
      <c r="C33" s="537" t="n">
        <f aca="false">Q33</f>
        <v>32</v>
      </c>
      <c r="D33" s="593" t="n">
        <f aca="false">AC33</f>
        <v>39</v>
      </c>
      <c r="E33" s="537" t="n">
        <f aca="false">SUM(C33:D33)</f>
        <v>71</v>
      </c>
      <c r="G33" s="590" t="s">
        <v>655</v>
      </c>
      <c r="H33" s="592" t="n">
        <v>43860</v>
      </c>
      <c r="I33" s="591" t="s">
        <v>674</v>
      </c>
      <c r="J33" s="591" t="n">
        <v>0</v>
      </c>
      <c r="K33" s="591" t="n">
        <v>6</v>
      </c>
      <c r="L33" s="591" t="n">
        <v>2</v>
      </c>
      <c r="M33" s="591" t="n">
        <v>7</v>
      </c>
      <c r="N33" s="591" t="n">
        <v>1</v>
      </c>
      <c r="O33" s="591" t="n">
        <v>9</v>
      </c>
      <c r="P33" s="591" t="n">
        <v>7</v>
      </c>
      <c r="Q33" s="591" t="n">
        <f aca="false">J33+K33+L33+M33+N33+O33+P33</f>
        <v>32</v>
      </c>
      <c r="R33" s="502"/>
      <c r="S33" s="590" t="s">
        <v>655</v>
      </c>
      <c r="T33" s="592" t="n">
        <v>43860</v>
      </c>
      <c r="U33" s="591" t="s">
        <v>657</v>
      </c>
      <c r="V33" s="591" t="n">
        <v>0</v>
      </c>
      <c r="W33" s="591" t="n">
        <v>7</v>
      </c>
      <c r="X33" s="591" t="n">
        <v>4</v>
      </c>
      <c r="Y33" s="591" t="n">
        <v>6</v>
      </c>
      <c r="Z33" s="591" t="n">
        <v>4</v>
      </c>
      <c r="AA33" s="591" t="n">
        <v>11</v>
      </c>
      <c r="AB33" s="591" t="n">
        <v>7</v>
      </c>
      <c r="AC33" s="591" t="n">
        <f aca="false">V33+W33+X33+Y33+Z33+AA33+AB33</f>
        <v>39</v>
      </c>
    </row>
    <row r="34" customFormat="false" ht="15" hidden="false" customHeight="false" outlineLevel="0" collapsed="false">
      <c r="A34" s="590" t="s">
        <v>658</v>
      </c>
      <c r="B34" s="592" t="n">
        <v>43830</v>
      </c>
      <c r="C34" s="537" t="n">
        <f aca="false">Q34</f>
        <v>0</v>
      </c>
      <c r="D34" s="593" t="n">
        <f aca="false">AC34</f>
        <v>0</v>
      </c>
      <c r="E34" s="537" t="n">
        <f aca="false">SUM(C34:D34)</f>
        <v>0</v>
      </c>
      <c r="G34" s="590" t="s">
        <v>659</v>
      </c>
      <c r="H34" s="592" t="n">
        <v>43861</v>
      </c>
      <c r="I34" s="591"/>
      <c r="J34" s="591"/>
      <c r="K34" s="591"/>
      <c r="L34" s="591"/>
      <c r="M34" s="591"/>
      <c r="N34" s="591"/>
      <c r="O34" s="591"/>
      <c r="P34" s="591"/>
      <c r="Q34" s="591" t="n">
        <f aca="false">J34+K34+L34+M34+N34+O34+P34</f>
        <v>0</v>
      </c>
      <c r="R34" s="502"/>
      <c r="S34" s="590" t="s">
        <v>659</v>
      </c>
      <c r="T34" s="592" t="n">
        <v>43861</v>
      </c>
      <c r="U34" s="591"/>
      <c r="V34" s="591"/>
      <c r="W34" s="591"/>
      <c r="X34" s="591"/>
      <c r="Y34" s="591"/>
      <c r="Z34" s="591"/>
      <c r="AA34" s="591"/>
      <c r="AB34" s="537"/>
      <c r="AC34" s="591" t="n">
        <f aca="false">V34+W34+X34+Y34+Z34+AA34+AB34</f>
        <v>0</v>
      </c>
    </row>
    <row r="35" customFormat="false" ht="15" hidden="false" customHeight="false" outlineLevel="0" collapsed="false">
      <c r="A35" s="590" t="s">
        <v>662</v>
      </c>
      <c r="B35" s="592" t="n">
        <v>43831</v>
      </c>
      <c r="C35" s="537" t="n">
        <f aca="false">Q35</f>
        <v>0</v>
      </c>
      <c r="D35" s="537" t="n">
        <f aca="false">AC35</f>
        <v>0</v>
      </c>
      <c r="E35" s="537" t="n">
        <f aca="false">SUM(C35:D35)</f>
        <v>0</v>
      </c>
      <c r="G35" s="590" t="s">
        <v>663</v>
      </c>
      <c r="H35" s="592" t="n">
        <v>43831</v>
      </c>
      <c r="I35" s="591"/>
      <c r="J35" s="591"/>
      <c r="K35" s="591"/>
      <c r="L35" s="591"/>
      <c r="M35" s="591"/>
      <c r="N35" s="591"/>
      <c r="O35" s="591"/>
      <c r="P35" s="591"/>
      <c r="Q35" s="591" t="n">
        <f aca="false">J35+K35+L35+M35+N35+O35+P35</f>
        <v>0</v>
      </c>
      <c r="R35" s="502"/>
      <c r="S35" s="590" t="s">
        <v>663</v>
      </c>
      <c r="T35" s="592" t="n">
        <v>43831</v>
      </c>
      <c r="U35" s="595"/>
      <c r="V35" s="537"/>
      <c r="W35" s="537"/>
      <c r="X35" s="537"/>
      <c r="Y35" s="537"/>
      <c r="Z35" s="537"/>
      <c r="AA35" s="537"/>
      <c r="AB35" s="537"/>
      <c r="AC35" s="591" t="n">
        <f aca="false">V35+W35+X35+Y35+Z35+AA35+AB35</f>
        <v>0</v>
      </c>
    </row>
    <row r="36" customFormat="false" ht="15" hidden="false" customHeight="false" outlineLevel="0" collapsed="false">
      <c r="A36" s="597" t="s">
        <v>432</v>
      </c>
      <c r="B36" s="245"/>
      <c r="C36" s="473" t="n">
        <f aca="false">SUM(C4:C35)</f>
        <v>621</v>
      </c>
      <c r="D36" s="410" t="n">
        <f aca="false">SUM(D4:D35)</f>
        <v>658</v>
      </c>
      <c r="E36" s="410" t="n">
        <f aca="false">SUM(E4:E35)</f>
        <v>1279</v>
      </c>
      <c r="G36" s="530" t="s">
        <v>432</v>
      </c>
      <c r="H36" s="530"/>
      <c r="I36" s="598"/>
      <c r="J36" s="598" t="n">
        <f aca="false">SUM(J4:J35)</f>
        <v>0</v>
      </c>
      <c r="K36" s="598" t="n">
        <f aca="false">SUM(K4:K35)</f>
        <v>82</v>
      </c>
      <c r="L36" s="598" t="n">
        <f aca="false">SUM(L4:L35)</f>
        <v>91</v>
      </c>
      <c r="M36" s="598" t="n">
        <f aca="false">SUM(M4:M35)</f>
        <v>143</v>
      </c>
      <c r="N36" s="598" t="n">
        <f aca="false">SUM(N4:N35)</f>
        <v>50</v>
      </c>
      <c r="O36" s="598" t="n">
        <f aca="false">SUM(O4:O35)</f>
        <v>147</v>
      </c>
      <c r="P36" s="598" t="n">
        <f aca="false">SUM(P4:P35)</f>
        <v>108</v>
      </c>
      <c r="Q36" s="598" t="n">
        <f aca="false">SUM(Q4:Q35)</f>
        <v>621</v>
      </c>
      <c r="S36" s="530" t="s">
        <v>432</v>
      </c>
      <c r="T36" s="530"/>
      <c r="U36" s="530"/>
      <c r="V36" s="598" t="n">
        <f aca="false">SUM(V4:V35)</f>
        <v>0</v>
      </c>
      <c r="W36" s="598" t="n">
        <f aca="false">SUM(W4:W35)</f>
        <v>111</v>
      </c>
      <c r="X36" s="598" t="n">
        <f aca="false">SUM(X4:X35)</f>
        <v>109</v>
      </c>
      <c r="Y36" s="598" t="n">
        <f aca="false">SUM(Y4:Y35)</f>
        <v>137</v>
      </c>
      <c r="Z36" s="598" t="n">
        <f aca="false">SUM(Z4:Z35)</f>
        <v>66</v>
      </c>
      <c r="AA36" s="598" t="n">
        <f aca="false">SUM(AA4:AA35)</f>
        <v>139</v>
      </c>
      <c r="AB36" s="598" t="n">
        <f aca="false">SUM(AB4:AB35)</f>
        <v>96</v>
      </c>
      <c r="AC36" s="598" t="n">
        <f aca="false">SUM(AC4:AC35)</f>
        <v>658</v>
      </c>
    </row>
    <row r="39" customFormat="false" ht="15" hidden="false" customHeight="false" outlineLevel="0" collapsed="false">
      <c r="I39" s="245"/>
      <c r="J39" s="245" t="str">
        <f aca="false">J3</f>
        <v>DIGESTOR 1</v>
      </c>
      <c r="K39" s="245" t="str">
        <f aca="false">K3</f>
        <v>DIGESTOR 2</v>
      </c>
      <c r="L39" s="245" t="str">
        <f aca="false">L3</f>
        <v>DIGESTOR 3</v>
      </c>
      <c r="M39" s="245" t="str">
        <f aca="false">M3</f>
        <v>DIGESTOR 4</v>
      </c>
      <c r="N39" s="245" t="str">
        <f aca="false">N3</f>
        <v>DIGESTOR 5</v>
      </c>
      <c r="O39" s="245" t="str">
        <f aca="false">O3</f>
        <v>DIGESTOR 6</v>
      </c>
      <c r="P39" s="245" t="str">
        <f aca="false">P3</f>
        <v>DIGESTOR 7</v>
      </c>
      <c r="Q39" s="245" t="str">
        <f aca="false">Q3</f>
        <v>TOTAL DIA</v>
      </c>
    </row>
    <row r="40" customFormat="false" ht="15" hidden="false" customHeight="false" outlineLevel="0" collapsed="false">
      <c r="I40" s="245" t="s">
        <v>675</v>
      </c>
      <c r="J40" s="410" t="n">
        <f aca="false">J36</f>
        <v>0</v>
      </c>
      <c r="K40" s="410" t="n">
        <f aca="false">K36</f>
        <v>82</v>
      </c>
      <c r="L40" s="410" t="n">
        <f aca="false">L36</f>
        <v>91</v>
      </c>
      <c r="M40" s="410" t="n">
        <f aca="false">M36</f>
        <v>143</v>
      </c>
      <c r="N40" s="410" t="n">
        <f aca="false">N36</f>
        <v>50</v>
      </c>
      <c r="O40" s="410" t="n">
        <f aca="false">O36</f>
        <v>147</v>
      </c>
      <c r="P40" s="410" t="n">
        <f aca="false">P36</f>
        <v>108</v>
      </c>
      <c r="Q40" s="410" t="n">
        <f aca="false">Q36</f>
        <v>621</v>
      </c>
    </row>
    <row r="41" customFormat="false" ht="15" hidden="false" customHeight="false" outlineLevel="0" collapsed="false">
      <c r="I41" s="245" t="s">
        <v>676</v>
      </c>
      <c r="J41" s="410" t="n">
        <f aca="false">V36</f>
        <v>0</v>
      </c>
      <c r="K41" s="410" t="n">
        <f aca="false">W36</f>
        <v>111</v>
      </c>
      <c r="L41" s="410" t="n">
        <f aca="false">X36</f>
        <v>109</v>
      </c>
      <c r="M41" s="410" t="n">
        <f aca="false">Y36</f>
        <v>137</v>
      </c>
      <c r="N41" s="410" t="n">
        <f aca="false">Z36</f>
        <v>66</v>
      </c>
      <c r="O41" s="410" t="n">
        <f aca="false">AA36</f>
        <v>139</v>
      </c>
      <c r="P41" s="410" t="n">
        <f aca="false">AB36</f>
        <v>96</v>
      </c>
      <c r="Q41" s="410" t="n">
        <f aca="false">AC36</f>
        <v>658</v>
      </c>
    </row>
  </sheetData>
  <mergeCells count="5">
    <mergeCell ref="A1:E2"/>
    <mergeCell ref="G1:Q1"/>
    <mergeCell ref="S1:AC1"/>
    <mergeCell ref="G2:Q2"/>
    <mergeCell ref="S2:AC2"/>
  </mergeCells>
  <printOptions headings="false" gridLines="false" gridLinesSet="true" horizontalCentered="false" verticalCentered="false"/>
  <pageMargins left="0.229861111111111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5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2" activeCellId="0" sqref="D1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2.28"/>
    <col collapsed="false" customWidth="true" hidden="false" outlineLevel="0" max="3" min="3" style="0" width="17.28"/>
    <col collapsed="false" customWidth="true" hidden="false" outlineLevel="0" max="4" min="4" style="0" width="16.71"/>
    <col collapsed="false" customWidth="true" hidden="false" outlineLevel="0" max="5" min="5" style="0" width="19.28"/>
    <col collapsed="false" customWidth="true" hidden="false" outlineLevel="0" max="6" min="6" style="0" width="19.14"/>
    <col collapsed="false" customWidth="true" hidden="false" outlineLevel="0" max="7" min="7" style="0" width="20.85"/>
    <col collapsed="false" customWidth="true" hidden="false" outlineLevel="0" max="9" min="9" style="0" width="10.71"/>
    <col collapsed="false" customWidth="true" hidden="false" outlineLevel="0" max="10" min="10" style="0" width="10.57"/>
    <col collapsed="false" customWidth="true" hidden="false" outlineLevel="0" max="11" min="11" style="0" width="14.14"/>
    <col collapsed="false" customWidth="true" hidden="false" outlineLevel="0" max="12" min="12" style="0" width="10.71"/>
    <col collapsed="false" customWidth="true" hidden="false" outlineLevel="0" max="15" min="15" style="0" width="10.71"/>
    <col collapsed="false" customWidth="true" hidden="false" outlineLevel="0" max="16" min="16" style="0" width="15.28"/>
    <col collapsed="false" customWidth="true" hidden="false" outlineLevel="0" max="17" min="17" style="0" width="17.14"/>
    <col collapsed="false" customWidth="true" hidden="false" outlineLevel="0" max="18" min="18" style="0" width="17"/>
    <col collapsed="false" customWidth="true" hidden="false" outlineLevel="0" max="19" min="19" style="0" width="17.14"/>
    <col collapsed="false" customWidth="true" hidden="false" outlineLevel="0" max="20" min="20" style="0" width="18.43"/>
    <col collapsed="false" customWidth="true" hidden="false" outlineLevel="0" max="22" min="22" style="0" width="9.57"/>
    <col collapsed="false" customWidth="true" hidden="false" outlineLevel="0" max="24" min="24" style="0" width="12.85"/>
    <col collapsed="false" customWidth="true" hidden="false" outlineLevel="0" max="25" min="25" style="0" width="16.43"/>
  </cols>
  <sheetData>
    <row r="1" customFormat="false" ht="15" hidden="false" customHeight="false" outlineLevel="0" collapsed="false">
      <c r="A1" s="599" t="s">
        <v>677</v>
      </c>
      <c r="B1" s="599"/>
      <c r="C1" s="599"/>
      <c r="D1" s="599"/>
      <c r="E1" s="599"/>
      <c r="F1" s="599"/>
      <c r="G1" s="599"/>
      <c r="H1" s="599"/>
      <c r="I1" s="599"/>
      <c r="J1" s="599"/>
      <c r="K1" s="599"/>
      <c r="L1" s="600"/>
    </row>
    <row r="2" customFormat="false" ht="15" hidden="false" customHeight="false" outlineLevel="0" collapsed="false">
      <c r="A2" s="599"/>
      <c r="B2" s="599"/>
      <c r="C2" s="599"/>
      <c r="D2" s="599"/>
      <c r="E2" s="599"/>
      <c r="F2" s="599"/>
      <c r="G2" s="599"/>
      <c r="H2" s="599"/>
      <c r="I2" s="599"/>
      <c r="J2" s="599"/>
      <c r="K2" s="599"/>
      <c r="L2" s="600"/>
    </row>
    <row r="3" customFormat="false" ht="15" hidden="false" customHeight="false" outlineLevel="0" collapsed="false">
      <c r="A3" s="599"/>
      <c r="B3" s="599"/>
      <c r="C3" s="599"/>
      <c r="D3" s="599"/>
      <c r="E3" s="599"/>
      <c r="F3" s="599"/>
      <c r="G3" s="599"/>
      <c r="H3" s="599"/>
      <c r="I3" s="599"/>
      <c r="J3" s="599"/>
      <c r="K3" s="599"/>
      <c r="L3" s="600"/>
    </row>
    <row r="4" customFormat="false" ht="15" hidden="false" customHeight="false" outlineLevel="0" collapsed="false">
      <c r="A4" s="601" t="s">
        <v>678</v>
      </c>
      <c r="B4" s="601"/>
      <c r="C4" s="601"/>
      <c r="D4" s="601"/>
      <c r="E4" s="601"/>
      <c r="F4" s="601"/>
      <c r="G4" s="601"/>
      <c r="H4" s="601"/>
      <c r="I4" s="601"/>
      <c r="J4" s="601"/>
      <c r="K4" s="601"/>
      <c r="L4" s="602"/>
      <c r="N4" s="12" t="s">
        <v>679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customFormat="false" ht="15" hidden="false" customHeight="false" outlineLevel="0" collapsed="false">
      <c r="A5" s="603" t="s">
        <v>6</v>
      </c>
      <c r="B5" s="604" t="s">
        <v>680</v>
      </c>
      <c r="C5" s="604" t="s">
        <v>681</v>
      </c>
      <c r="D5" s="604" t="s">
        <v>682</v>
      </c>
      <c r="E5" s="604" t="s">
        <v>683</v>
      </c>
      <c r="F5" s="604" t="s">
        <v>684</v>
      </c>
      <c r="G5" s="604" t="s">
        <v>685</v>
      </c>
      <c r="H5" s="604" t="s">
        <v>686</v>
      </c>
      <c r="I5" s="604" t="s">
        <v>687</v>
      </c>
      <c r="J5" s="604" t="s">
        <v>688</v>
      </c>
      <c r="K5" s="604" t="s">
        <v>689</v>
      </c>
      <c r="L5" s="605"/>
      <c r="N5" s="245" t="str">
        <f aca="false">A5</f>
        <v>Data</v>
      </c>
      <c r="O5" s="245" t="str">
        <f aca="false">B5</f>
        <v>PEROXIDO</v>
      </c>
      <c r="P5" s="245" t="str">
        <f aca="false">C5</f>
        <v>BICARBONATO</v>
      </c>
      <c r="Q5" s="245" t="str">
        <f aca="false">D5</f>
        <v>ANTIOXIDANTE</v>
      </c>
      <c r="R5" s="245" t="str">
        <f aca="false">E5</f>
        <v>ANTISALMONELA</v>
      </c>
      <c r="S5" s="245" t="str">
        <f aca="false">F5</f>
        <v>ANTIESPUMANTE</v>
      </c>
      <c r="T5" s="245" t="str">
        <f aca="false">G5</f>
        <v>ACIDO FOSFÓRICO</v>
      </c>
      <c r="U5" s="245" t="str">
        <f aca="false">H5</f>
        <v>CAL</v>
      </c>
      <c r="V5" s="245" t="str">
        <f aca="false">I5</f>
        <v>VINAGRE</v>
      </c>
      <c r="W5" s="245" t="str">
        <f aca="false">J5</f>
        <v>FORMOL</v>
      </c>
      <c r="X5" s="245" t="str">
        <f aca="false">K5</f>
        <v>ETOXIQUINA</v>
      </c>
      <c r="Y5" s="245" t="s">
        <v>690</v>
      </c>
    </row>
    <row r="6" customFormat="false" ht="15" hidden="false" customHeight="false" outlineLevel="0" collapsed="false">
      <c r="A6" s="606" t="n">
        <v>43770</v>
      </c>
      <c r="B6" s="607"/>
      <c r="C6" s="607"/>
      <c r="D6" s="607"/>
      <c r="E6" s="607"/>
      <c r="F6" s="607"/>
      <c r="G6" s="607"/>
      <c r="H6" s="607"/>
      <c r="I6" s="607"/>
      <c r="J6" s="607"/>
      <c r="K6" s="607"/>
      <c r="L6" s="608"/>
      <c r="N6" s="609" t="n">
        <v>43739</v>
      </c>
      <c r="O6" s="19" t="n">
        <f aca="false">B6-B7</f>
        <v>0</v>
      </c>
      <c r="P6" s="19" t="n">
        <f aca="false">C6-C7</f>
        <v>0</v>
      </c>
      <c r="Q6" s="19" t="n">
        <f aca="false">D6-D7</f>
        <v>0</v>
      </c>
      <c r="R6" s="19" t="n">
        <f aca="false">F6-F7</f>
        <v>0</v>
      </c>
      <c r="S6" s="19" t="n">
        <f aca="false">H6-H7</f>
        <v>0</v>
      </c>
      <c r="T6" s="19" t="n">
        <f aca="false">I6-I7</f>
        <v>0</v>
      </c>
      <c r="U6" s="19" t="n">
        <f aca="false">J6-J7</f>
        <v>0</v>
      </c>
      <c r="V6" s="19" t="n">
        <f aca="false">K6-K7</f>
        <v>0</v>
      </c>
      <c r="W6" s="19" t="n">
        <f aca="false">O6-O7</f>
        <v>0</v>
      </c>
      <c r="X6" s="19" t="n">
        <f aca="false">P6-P7</f>
        <v>0</v>
      </c>
      <c r="Y6" s="473" t="e">
        <f aca="false">#REF!</f>
        <v>#REF!</v>
      </c>
    </row>
    <row r="7" customFormat="false" ht="15" hidden="false" customHeight="false" outlineLevel="0" collapsed="false">
      <c r="A7" s="606" t="n">
        <v>43771</v>
      </c>
      <c r="B7" s="607"/>
      <c r="C7" s="607"/>
      <c r="D7" s="607"/>
      <c r="E7" s="607"/>
      <c r="F7" s="607"/>
      <c r="G7" s="607"/>
      <c r="H7" s="607"/>
      <c r="I7" s="607"/>
      <c r="J7" s="607"/>
      <c r="K7" s="607"/>
      <c r="L7" s="608"/>
      <c r="N7" s="609" t="n">
        <v>43740</v>
      </c>
      <c r="O7" s="19" t="n">
        <f aca="false">B7-B8</f>
        <v>0</v>
      </c>
      <c r="P7" s="19" t="n">
        <f aca="false">C7-C8</f>
        <v>0</v>
      </c>
      <c r="Q7" s="19" t="n">
        <f aca="false">D7-D8</f>
        <v>0</v>
      </c>
      <c r="R7" s="19" t="n">
        <f aca="false">F7-F8</f>
        <v>0</v>
      </c>
      <c r="S7" s="19" t="n">
        <f aca="false">H7-H8</f>
        <v>0</v>
      </c>
      <c r="T7" s="19" t="n">
        <f aca="false">I7-I8</f>
        <v>0</v>
      </c>
      <c r="U7" s="19" t="n">
        <f aca="false">J7-J8</f>
        <v>0</v>
      </c>
      <c r="V7" s="19" t="n">
        <f aca="false">K7-K8</f>
        <v>0</v>
      </c>
      <c r="W7" s="19" t="n">
        <f aca="false">O7-O8</f>
        <v>0</v>
      </c>
      <c r="X7" s="19" t="n">
        <f aca="false">P7-P8</f>
        <v>0</v>
      </c>
      <c r="Y7" s="473" t="e">
        <f aca="false">#REF!</f>
        <v>#REF!</v>
      </c>
    </row>
    <row r="8" customFormat="false" ht="15" hidden="false" customHeight="false" outlineLevel="0" collapsed="false">
      <c r="A8" s="606" t="n">
        <v>43772</v>
      </c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608"/>
      <c r="N8" s="609" t="n">
        <v>43741</v>
      </c>
      <c r="O8" s="19" t="n">
        <f aca="false">B8-B9</f>
        <v>0</v>
      </c>
      <c r="P8" s="19" t="n">
        <f aca="false">C8-C9</f>
        <v>0</v>
      </c>
      <c r="Q8" s="19" t="n">
        <f aca="false">D8-D9</f>
        <v>0</v>
      </c>
      <c r="R8" s="19" t="n">
        <f aca="false">F8-F9</f>
        <v>0</v>
      </c>
      <c r="S8" s="19" t="n">
        <f aca="false">H8-H9</f>
        <v>0</v>
      </c>
      <c r="T8" s="19" t="n">
        <f aca="false">I8-I9</f>
        <v>0</v>
      </c>
      <c r="U8" s="19" t="n">
        <f aca="false">J8-J9</f>
        <v>0</v>
      </c>
      <c r="V8" s="19" t="n">
        <f aca="false">K8-K9</f>
        <v>0</v>
      </c>
      <c r="W8" s="19" t="n">
        <f aca="false">O8-O9</f>
        <v>0</v>
      </c>
      <c r="X8" s="19" t="n">
        <f aca="false">P8-P9</f>
        <v>0</v>
      </c>
      <c r="Y8" s="473" t="e">
        <f aca="false">#REF!</f>
        <v>#REF!</v>
      </c>
    </row>
    <row r="9" customFormat="false" ht="15" hidden="false" customHeight="false" outlineLevel="0" collapsed="false">
      <c r="A9" s="606" t="n">
        <v>43773</v>
      </c>
      <c r="B9" s="607"/>
      <c r="C9" s="607"/>
      <c r="D9" s="607"/>
      <c r="E9" s="607"/>
      <c r="F9" s="607"/>
      <c r="G9" s="607"/>
      <c r="H9" s="607"/>
      <c r="I9" s="607"/>
      <c r="J9" s="607"/>
      <c r="K9" s="607"/>
      <c r="L9" s="608"/>
      <c r="N9" s="609" t="n">
        <v>43742</v>
      </c>
      <c r="O9" s="19" t="n">
        <f aca="false">B9-B10</f>
        <v>0</v>
      </c>
      <c r="P9" s="19" t="n">
        <f aca="false">C9-C10</f>
        <v>0</v>
      </c>
      <c r="Q9" s="19" t="n">
        <f aca="false">D9-D10</f>
        <v>0</v>
      </c>
      <c r="R9" s="19" t="n">
        <f aca="false">F9-F10</f>
        <v>0</v>
      </c>
      <c r="S9" s="19" t="n">
        <f aca="false">H9-H10</f>
        <v>0</v>
      </c>
      <c r="T9" s="19" t="n">
        <f aca="false">I9-I10</f>
        <v>0</v>
      </c>
      <c r="U9" s="19" t="n">
        <f aca="false">J9-J10</f>
        <v>0</v>
      </c>
      <c r="V9" s="19" t="n">
        <f aca="false">K9-K10</f>
        <v>0</v>
      </c>
      <c r="W9" s="19" t="n">
        <f aca="false">O9-O10</f>
        <v>0</v>
      </c>
      <c r="X9" s="19" t="n">
        <f aca="false">P9-P10</f>
        <v>0</v>
      </c>
      <c r="Y9" s="473" t="e">
        <f aca="false">#REF!</f>
        <v>#REF!</v>
      </c>
    </row>
    <row r="10" customFormat="false" ht="15" hidden="false" customHeight="false" outlineLevel="0" collapsed="false">
      <c r="A10" s="606" t="n">
        <v>43774</v>
      </c>
      <c r="B10" s="607"/>
      <c r="C10" s="607"/>
      <c r="D10" s="607"/>
      <c r="E10" s="607"/>
      <c r="F10" s="607"/>
      <c r="G10" s="607"/>
      <c r="H10" s="607"/>
      <c r="I10" s="607"/>
      <c r="J10" s="607"/>
      <c r="K10" s="607"/>
      <c r="L10" s="608"/>
      <c r="N10" s="609" t="n">
        <v>43743</v>
      </c>
      <c r="O10" s="19" t="n">
        <f aca="false">B10-B11</f>
        <v>0</v>
      </c>
      <c r="P10" s="19" t="n">
        <f aca="false">C10-C11</f>
        <v>0</v>
      </c>
      <c r="Q10" s="19" t="n">
        <f aca="false">D10-D11</f>
        <v>0</v>
      </c>
      <c r="R10" s="19" t="n">
        <f aca="false">F10-F11</f>
        <v>0</v>
      </c>
      <c r="S10" s="19" t="n">
        <f aca="false">H10-H11</f>
        <v>0</v>
      </c>
      <c r="T10" s="19" t="n">
        <f aca="false">I10-I11</f>
        <v>0</v>
      </c>
      <c r="U10" s="19" t="n">
        <f aca="false">J10-J11</f>
        <v>0</v>
      </c>
      <c r="V10" s="19" t="n">
        <f aca="false">K10-K11</f>
        <v>0</v>
      </c>
      <c r="W10" s="19" t="n">
        <f aca="false">O10-O11</f>
        <v>0</v>
      </c>
      <c r="X10" s="19" t="n">
        <f aca="false">P10-P11</f>
        <v>0</v>
      </c>
      <c r="Y10" s="473" t="e">
        <f aca="false">#REF!</f>
        <v>#REF!</v>
      </c>
    </row>
    <row r="11" customFormat="false" ht="15" hidden="false" customHeight="false" outlineLevel="0" collapsed="false">
      <c r="A11" s="606" t="n">
        <v>43775</v>
      </c>
      <c r="B11" s="607"/>
      <c r="C11" s="607"/>
      <c r="D11" s="607"/>
      <c r="E11" s="607"/>
      <c r="F11" s="607"/>
      <c r="G11" s="607"/>
      <c r="H11" s="607"/>
      <c r="I11" s="607"/>
      <c r="J11" s="607"/>
      <c r="K11" s="607"/>
      <c r="L11" s="608"/>
      <c r="N11" s="609" t="n">
        <v>43744</v>
      </c>
      <c r="O11" s="19" t="n">
        <f aca="false">B11-B12</f>
        <v>0</v>
      </c>
      <c r="P11" s="19" t="n">
        <f aca="false">C11-C12</f>
        <v>0</v>
      </c>
      <c r="Q11" s="19" t="n">
        <f aca="false">D11-D12</f>
        <v>0</v>
      </c>
      <c r="R11" s="19" t="n">
        <f aca="false">F11-F12</f>
        <v>0</v>
      </c>
      <c r="S11" s="19" t="n">
        <f aca="false">H11-H12</f>
        <v>0</v>
      </c>
      <c r="T11" s="19" t="n">
        <f aca="false">I11-I12</f>
        <v>0</v>
      </c>
      <c r="U11" s="19" t="n">
        <f aca="false">J11-J12</f>
        <v>0</v>
      </c>
      <c r="V11" s="19" t="n">
        <f aca="false">K11-K12</f>
        <v>0</v>
      </c>
      <c r="W11" s="19" t="n">
        <f aca="false">O11-O12</f>
        <v>0</v>
      </c>
      <c r="X11" s="19" t="n">
        <f aca="false">P11-P12</f>
        <v>0</v>
      </c>
      <c r="Y11" s="473" t="e">
        <f aca="false">#REF!</f>
        <v>#REF!</v>
      </c>
    </row>
    <row r="12" customFormat="false" ht="15" hidden="false" customHeight="false" outlineLevel="0" collapsed="false">
      <c r="A12" s="606" t="n">
        <v>43776</v>
      </c>
      <c r="B12" s="607"/>
      <c r="C12" s="607"/>
      <c r="D12" s="607"/>
      <c r="E12" s="607"/>
      <c r="F12" s="607"/>
      <c r="G12" s="607"/>
      <c r="H12" s="607"/>
      <c r="I12" s="607"/>
      <c r="J12" s="607"/>
      <c r="K12" s="607"/>
      <c r="L12" s="608"/>
      <c r="N12" s="609" t="n">
        <v>43745</v>
      </c>
      <c r="O12" s="19" t="n">
        <f aca="false">B12-B13</f>
        <v>0</v>
      </c>
      <c r="P12" s="19" t="n">
        <f aca="false">C12-C13</f>
        <v>0</v>
      </c>
      <c r="Q12" s="19" t="n">
        <f aca="false">D12-D13</f>
        <v>0</v>
      </c>
      <c r="R12" s="19" t="n">
        <f aca="false">F12-F13</f>
        <v>0</v>
      </c>
      <c r="S12" s="19" t="n">
        <f aca="false">H12-H13</f>
        <v>0</v>
      </c>
      <c r="T12" s="19" t="n">
        <f aca="false">I12-I13</f>
        <v>0</v>
      </c>
      <c r="U12" s="19" t="n">
        <f aca="false">J12-J13</f>
        <v>0</v>
      </c>
      <c r="V12" s="19" t="n">
        <f aca="false">K12-K13</f>
        <v>0</v>
      </c>
      <c r="W12" s="19" t="n">
        <f aca="false">O12-O13</f>
        <v>0</v>
      </c>
      <c r="X12" s="19" t="n">
        <f aca="false">P12-P13</f>
        <v>0</v>
      </c>
      <c r="Y12" s="473" t="e">
        <f aca="false">#REF!</f>
        <v>#REF!</v>
      </c>
    </row>
    <row r="13" customFormat="false" ht="15" hidden="false" customHeight="false" outlineLevel="0" collapsed="false">
      <c r="A13" s="606" t="n">
        <v>43777</v>
      </c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08"/>
      <c r="N13" s="609" t="n">
        <v>43746</v>
      </c>
      <c r="O13" s="19" t="n">
        <f aca="false">B13-B14</f>
        <v>0</v>
      </c>
      <c r="P13" s="19" t="n">
        <f aca="false">C13-C14</f>
        <v>0</v>
      </c>
      <c r="Q13" s="19" t="n">
        <f aca="false">D13-D14</f>
        <v>0</v>
      </c>
      <c r="R13" s="19" t="n">
        <f aca="false">F13-F14</f>
        <v>0</v>
      </c>
      <c r="S13" s="19" t="n">
        <f aca="false">H13-H14</f>
        <v>0</v>
      </c>
      <c r="T13" s="19" t="n">
        <f aca="false">I13-I14</f>
        <v>0</v>
      </c>
      <c r="U13" s="19" t="n">
        <f aca="false">J13-J14</f>
        <v>0</v>
      </c>
      <c r="V13" s="19" t="n">
        <f aca="false">K13-K14</f>
        <v>0</v>
      </c>
      <c r="W13" s="19" t="n">
        <f aca="false">O13-O14</f>
        <v>0</v>
      </c>
      <c r="X13" s="19" t="n">
        <f aca="false">P13-P14</f>
        <v>0</v>
      </c>
      <c r="Y13" s="473" t="e">
        <f aca="false">#REF!</f>
        <v>#REF!</v>
      </c>
    </row>
    <row r="14" customFormat="false" ht="15" hidden="false" customHeight="false" outlineLevel="0" collapsed="false">
      <c r="A14" s="606" t="n">
        <v>43778</v>
      </c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8"/>
      <c r="N14" s="609" t="n">
        <v>43747</v>
      </c>
      <c r="O14" s="19" t="n">
        <f aca="false">B14-B15</f>
        <v>0</v>
      </c>
      <c r="P14" s="19" t="n">
        <f aca="false">C14-C15</f>
        <v>0</v>
      </c>
      <c r="Q14" s="19" t="n">
        <f aca="false">D14-D15</f>
        <v>0</v>
      </c>
      <c r="R14" s="19" t="n">
        <f aca="false">F14-F15</f>
        <v>0</v>
      </c>
      <c r="S14" s="19" t="n">
        <f aca="false">H14-H15</f>
        <v>0</v>
      </c>
      <c r="T14" s="19" t="n">
        <f aca="false">I14-I15</f>
        <v>0</v>
      </c>
      <c r="U14" s="19" t="n">
        <f aca="false">J14-J15</f>
        <v>0</v>
      </c>
      <c r="V14" s="19" t="n">
        <f aca="false">K14-K15</f>
        <v>0</v>
      </c>
      <c r="W14" s="19" t="n">
        <f aca="false">O14-O15</f>
        <v>0</v>
      </c>
      <c r="X14" s="19" t="n">
        <f aca="false">P14-P15</f>
        <v>0</v>
      </c>
      <c r="Y14" s="473" t="e">
        <f aca="false">#REF!</f>
        <v>#REF!</v>
      </c>
    </row>
    <row r="15" customFormat="false" ht="15" hidden="false" customHeight="false" outlineLevel="0" collapsed="false">
      <c r="A15" s="606" t="n">
        <v>43779</v>
      </c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8"/>
      <c r="N15" s="609" t="n">
        <v>43748</v>
      </c>
      <c r="O15" s="19" t="n">
        <f aca="false">B15-B16</f>
        <v>0</v>
      </c>
      <c r="P15" s="19" t="n">
        <f aca="false">C15-C16</f>
        <v>0</v>
      </c>
      <c r="Q15" s="19" t="n">
        <f aca="false">D15-D16</f>
        <v>0</v>
      </c>
      <c r="R15" s="19" t="n">
        <f aca="false">F15-F16</f>
        <v>0</v>
      </c>
      <c r="S15" s="19" t="n">
        <f aca="false">H15-H16</f>
        <v>0</v>
      </c>
      <c r="T15" s="19" t="n">
        <f aca="false">I15-I16</f>
        <v>0</v>
      </c>
      <c r="U15" s="19" t="n">
        <f aca="false">J15-J16</f>
        <v>0</v>
      </c>
      <c r="V15" s="19" t="n">
        <f aca="false">K15-K16</f>
        <v>0</v>
      </c>
      <c r="W15" s="19" t="n">
        <f aca="false">O15-O16</f>
        <v>0</v>
      </c>
      <c r="X15" s="19" t="n">
        <f aca="false">P15-P16</f>
        <v>0</v>
      </c>
      <c r="Y15" s="473" t="e">
        <f aca="false">#REF!</f>
        <v>#REF!</v>
      </c>
    </row>
    <row r="16" customFormat="false" ht="15" hidden="false" customHeight="false" outlineLevel="0" collapsed="false">
      <c r="A16" s="606" t="n">
        <v>43780</v>
      </c>
      <c r="B16" s="607"/>
      <c r="C16" s="607"/>
      <c r="D16" s="607"/>
      <c r="E16" s="607"/>
      <c r="F16" s="607"/>
      <c r="G16" s="607"/>
      <c r="H16" s="607"/>
      <c r="I16" s="607"/>
      <c r="J16" s="607"/>
      <c r="K16" s="607"/>
      <c r="L16" s="608"/>
      <c r="N16" s="609" t="n">
        <v>43749</v>
      </c>
      <c r="O16" s="19" t="n">
        <f aca="false">B16-B17</f>
        <v>0</v>
      </c>
      <c r="P16" s="19" t="n">
        <f aca="false">C16-C17</f>
        <v>0</v>
      </c>
      <c r="Q16" s="19" t="n">
        <f aca="false">D16-D17</f>
        <v>0</v>
      </c>
      <c r="R16" s="19" t="n">
        <f aca="false">F16-F17</f>
        <v>0</v>
      </c>
      <c r="S16" s="19" t="n">
        <f aca="false">H16-H17</f>
        <v>0</v>
      </c>
      <c r="T16" s="19" t="n">
        <f aca="false">I16-I17</f>
        <v>0</v>
      </c>
      <c r="U16" s="19" t="n">
        <f aca="false">J16-J17</f>
        <v>0</v>
      </c>
      <c r="V16" s="19" t="n">
        <f aca="false">K16-K17</f>
        <v>0</v>
      </c>
      <c r="W16" s="19" t="n">
        <f aca="false">O16-O17</f>
        <v>0</v>
      </c>
      <c r="X16" s="19" t="n">
        <f aca="false">P16-P17</f>
        <v>0</v>
      </c>
      <c r="Y16" s="473" t="e">
        <f aca="false">#REF!</f>
        <v>#REF!</v>
      </c>
    </row>
    <row r="17" customFormat="false" ht="15" hidden="false" customHeight="false" outlineLevel="0" collapsed="false">
      <c r="A17" s="606" t="n">
        <v>43781</v>
      </c>
      <c r="B17" s="607"/>
      <c r="C17" s="607"/>
      <c r="D17" s="607"/>
      <c r="E17" s="607"/>
      <c r="F17" s="607"/>
      <c r="G17" s="607"/>
      <c r="H17" s="607"/>
      <c r="I17" s="607"/>
      <c r="J17" s="607"/>
      <c r="K17" s="607"/>
      <c r="L17" s="608"/>
      <c r="N17" s="609" t="n">
        <v>43750</v>
      </c>
      <c r="O17" s="19" t="n">
        <f aca="false">B17-B18</f>
        <v>0</v>
      </c>
      <c r="P17" s="19" t="n">
        <f aca="false">C17-C18</f>
        <v>0</v>
      </c>
      <c r="Q17" s="19" t="n">
        <f aca="false">D17-D18</f>
        <v>0</v>
      </c>
      <c r="R17" s="19" t="n">
        <f aca="false">F17-F18</f>
        <v>0</v>
      </c>
      <c r="S17" s="19" t="n">
        <f aca="false">H17-H18</f>
        <v>0</v>
      </c>
      <c r="T17" s="19" t="n">
        <f aca="false">I17-I18</f>
        <v>0</v>
      </c>
      <c r="U17" s="19" t="n">
        <f aca="false">J17-J18</f>
        <v>0</v>
      </c>
      <c r="V17" s="19" t="n">
        <f aca="false">K17-K18</f>
        <v>0</v>
      </c>
      <c r="W17" s="19" t="n">
        <f aca="false">O17-O18</f>
        <v>0</v>
      </c>
      <c r="X17" s="19" t="n">
        <f aca="false">P17-P18</f>
        <v>0</v>
      </c>
      <c r="Y17" s="473" t="e">
        <f aca="false">#REF!</f>
        <v>#REF!</v>
      </c>
    </row>
    <row r="18" customFormat="false" ht="15" hidden="false" customHeight="false" outlineLevel="0" collapsed="false">
      <c r="A18" s="606" t="n">
        <v>43782</v>
      </c>
      <c r="B18" s="607"/>
      <c r="C18" s="607"/>
      <c r="D18" s="607"/>
      <c r="E18" s="607"/>
      <c r="F18" s="607"/>
      <c r="G18" s="607"/>
      <c r="H18" s="607"/>
      <c r="I18" s="607"/>
      <c r="J18" s="607"/>
      <c r="K18" s="607"/>
      <c r="L18" s="608"/>
      <c r="N18" s="609" t="n">
        <v>43751</v>
      </c>
      <c r="O18" s="19" t="n">
        <f aca="false">B18-B19</f>
        <v>0</v>
      </c>
      <c r="P18" s="19" t="n">
        <f aca="false">C18-C19</f>
        <v>0</v>
      </c>
      <c r="Q18" s="19" t="n">
        <f aca="false">D18-D19</f>
        <v>0</v>
      </c>
      <c r="R18" s="19" t="n">
        <f aca="false">F18-F19</f>
        <v>0</v>
      </c>
      <c r="S18" s="19" t="n">
        <f aca="false">H18-H19</f>
        <v>0</v>
      </c>
      <c r="T18" s="19" t="n">
        <f aca="false">I18-I19</f>
        <v>0</v>
      </c>
      <c r="U18" s="19" t="n">
        <f aca="false">J18-J19</f>
        <v>0</v>
      </c>
      <c r="V18" s="19" t="n">
        <f aca="false">K18-K19</f>
        <v>0</v>
      </c>
      <c r="W18" s="19" t="n">
        <f aca="false">O18-O19</f>
        <v>0</v>
      </c>
      <c r="X18" s="19" t="n">
        <f aca="false">P18-P19</f>
        <v>0</v>
      </c>
      <c r="Y18" s="473" t="e">
        <f aca="false">#REF!</f>
        <v>#REF!</v>
      </c>
    </row>
    <row r="19" customFormat="false" ht="15" hidden="false" customHeight="false" outlineLevel="0" collapsed="false">
      <c r="A19" s="606" t="n">
        <v>43783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8"/>
      <c r="N19" s="609" t="n">
        <v>43752</v>
      </c>
      <c r="O19" s="19" t="n">
        <v>0</v>
      </c>
      <c r="P19" s="19" t="n">
        <v>0</v>
      </c>
      <c r="Q19" s="19" t="n">
        <v>0</v>
      </c>
      <c r="R19" s="19" t="n">
        <v>0</v>
      </c>
      <c r="S19" s="19" t="n">
        <v>0</v>
      </c>
      <c r="T19" s="19" t="n">
        <v>0</v>
      </c>
      <c r="U19" s="19" t="n">
        <v>0</v>
      </c>
      <c r="V19" s="19" t="n">
        <v>0</v>
      </c>
      <c r="W19" s="19" t="n">
        <v>0</v>
      </c>
      <c r="X19" s="19" t="n">
        <v>0</v>
      </c>
      <c r="Y19" s="473" t="e">
        <f aca="false">#REF!</f>
        <v>#REF!</v>
      </c>
    </row>
    <row r="20" customFormat="false" ht="15" hidden="false" customHeight="false" outlineLevel="0" collapsed="false">
      <c r="A20" s="606" t="n">
        <v>43784</v>
      </c>
      <c r="B20" s="607"/>
      <c r="C20" s="607"/>
      <c r="D20" s="607"/>
      <c r="E20" s="607"/>
      <c r="F20" s="607"/>
      <c r="G20" s="607"/>
      <c r="H20" s="607"/>
      <c r="I20" s="607"/>
      <c r="J20" s="607"/>
      <c r="K20" s="607"/>
      <c r="L20" s="608"/>
      <c r="N20" s="609" t="n">
        <v>43753</v>
      </c>
      <c r="O20" s="19" t="n">
        <f aca="false">B20-B21</f>
        <v>0</v>
      </c>
      <c r="P20" s="19" t="n">
        <f aca="false">C20-C21</f>
        <v>0</v>
      </c>
      <c r="Q20" s="19" t="n">
        <f aca="false">D20-D21</f>
        <v>0</v>
      </c>
      <c r="R20" s="19" t="n">
        <f aca="false">E20-E21</f>
        <v>0</v>
      </c>
      <c r="S20" s="19" t="n">
        <f aca="false">F20-F21</f>
        <v>0</v>
      </c>
      <c r="T20" s="19" t="n">
        <f aca="false">G20-G21</f>
        <v>0</v>
      </c>
      <c r="U20" s="19" t="n">
        <f aca="false">H20-H21</f>
        <v>0</v>
      </c>
      <c r="V20" s="19" t="n">
        <f aca="false">I20-I21</f>
        <v>0</v>
      </c>
      <c r="W20" s="19" t="n">
        <f aca="false">J20-J21</f>
        <v>0</v>
      </c>
      <c r="X20" s="19" t="n">
        <f aca="false">K20-K21</f>
        <v>0</v>
      </c>
      <c r="Y20" s="473" t="e">
        <f aca="false">#REF!</f>
        <v>#REF!</v>
      </c>
    </row>
    <row r="21" customFormat="false" ht="15" hidden="false" customHeight="false" outlineLevel="0" collapsed="false">
      <c r="A21" s="606" t="n">
        <v>43785</v>
      </c>
      <c r="B21" s="607"/>
      <c r="C21" s="607"/>
      <c r="D21" s="607"/>
      <c r="E21" s="607"/>
      <c r="F21" s="607"/>
      <c r="G21" s="607"/>
      <c r="H21" s="607"/>
      <c r="I21" s="607"/>
      <c r="J21" s="607"/>
      <c r="K21" s="607"/>
      <c r="L21" s="608"/>
      <c r="N21" s="609" t="n">
        <v>43754</v>
      </c>
      <c r="O21" s="19" t="n">
        <f aca="false">B21-B22</f>
        <v>0</v>
      </c>
      <c r="P21" s="19" t="n">
        <f aca="false">C21-C22</f>
        <v>0</v>
      </c>
      <c r="Q21" s="19" t="n">
        <f aca="false">D21-D22</f>
        <v>0</v>
      </c>
      <c r="R21" s="19" t="n">
        <f aca="false">E21-E22</f>
        <v>0</v>
      </c>
      <c r="S21" s="19" t="n">
        <f aca="false">F21-F22</f>
        <v>0</v>
      </c>
      <c r="T21" s="19" t="n">
        <f aca="false">G21-G22</f>
        <v>0</v>
      </c>
      <c r="U21" s="19" t="n">
        <f aca="false">H21-H22</f>
        <v>0</v>
      </c>
      <c r="V21" s="19" t="n">
        <f aca="false">I21-I22</f>
        <v>0</v>
      </c>
      <c r="W21" s="19" t="n">
        <f aca="false">J21-J22</f>
        <v>0</v>
      </c>
      <c r="X21" s="19" t="n">
        <f aca="false">K21-K22</f>
        <v>0</v>
      </c>
      <c r="Y21" s="473" t="e">
        <f aca="false">#REF!</f>
        <v>#REF!</v>
      </c>
    </row>
    <row r="22" customFormat="false" ht="15" hidden="false" customHeight="false" outlineLevel="0" collapsed="false">
      <c r="A22" s="606" t="n">
        <v>43786</v>
      </c>
      <c r="B22" s="607"/>
      <c r="C22" s="607"/>
      <c r="D22" s="607"/>
      <c r="E22" s="607"/>
      <c r="F22" s="607"/>
      <c r="G22" s="607"/>
      <c r="H22" s="607"/>
      <c r="I22" s="607"/>
      <c r="J22" s="607"/>
      <c r="K22" s="607"/>
      <c r="L22" s="608"/>
      <c r="N22" s="609" t="n">
        <v>43755</v>
      </c>
      <c r="O22" s="19" t="n">
        <f aca="false">B22-B23</f>
        <v>0</v>
      </c>
      <c r="P22" s="19" t="n">
        <f aca="false">C22-C23</f>
        <v>0</v>
      </c>
      <c r="Q22" s="19" t="n">
        <f aca="false">D22-D23</f>
        <v>0</v>
      </c>
      <c r="R22" s="19" t="n">
        <f aca="false">F22-F23</f>
        <v>0</v>
      </c>
      <c r="S22" s="19" t="n">
        <f aca="false">H22-H23</f>
        <v>0</v>
      </c>
      <c r="T22" s="19" t="n">
        <f aca="false">I22-I23</f>
        <v>0</v>
      </c>
      <c r="U22" s="19" t="n">
        <f aca="false">J22-J23</f>
        <v>0</v>
      </c>
      <c r="V22" s="19" t="n">
        <f aca="false">K22-K23</f>
        <v>0</v>
      </c>
      <c r="W22" s="19" t="n">
        <f aca="false">O22-O23</f>
        <v>0</v>
      </c>
      <c r="X22" s="19" t="n">
        <f aca="false">P22-P23</f>
        <v>0</v>
      </c>
      <c r="Y22" s="473" t="e">
        <f aca="false">#REF!</f>
        <v>#REF!</v>
      </c>
    </row>
    <row r="23" customFormat="false" ht="15" hidden="false" customHeight="false" outlineLevel="0" collapsed="false">
      <c r="A23" s="606" t="n">
        <v>43787</v>
      </c>
      <c r="B23" s="607"/>
      <c r="C23" s="607"/>
      <c r="D23" s="607"/>
      <c r="E23" s="607"/>
      <c r="F23" s="607"/>
      <c r="G23" s="607"/>
      <c r="H23" s="607"/>
      <c r="I23" s="607"/>
      <c r="J23" s="607"/>
      <c r="K23" s="607"/>
      <c r="L23" s="608"/>
      <c r="N23" s="609" t="n">
        <v>43756</v>
      </c>
      <c r="O23" s="19" t="n">
        <f aca="false">B23-B24</f>
        <v>0</v>
      </c>
      <c r="P23" s="19" t="n">
        <f aca="false">C23-C24</f>
        <v>0</v>
      </c>
      <c r="Q23" s="19" t="n">
        <f aca="false">D23-D24</f>
        <v>0</v>
      </c>
      <c r="R23" s="19" t="n">
        <f aca="false">F23-F24</f>
        <v>0</v>
      </c>
      <c r="S23" s="19" t="n">
        <f aca="false">H23-H24</f>
        <v>0</v>
      </c>
      <c r="T23" s="19" t="n">
        <f aca="false">I23-I24</f>
        <v>0</v>
      </c>
      <c r="U23" s="19" t="n">
        <f aca="false">J23-J24</f>
        <v>0</v>
      </c>
      <c r="V23" s="19" t="n">
        <f aca="false">K23-K24</f>
        <v>0</v>
      </c>
      <c r="W23" s="19" t="n">
        <f aca="false">O23-O24</f>
        <v>0</v>
      </c>
      <c r="X23" s="19" t="n">
        <f aca="false">P23-P24</f>
        <v>0</v>
      </c>
      <c r="Y23" s="473" t="e">
        <f aca="false">#REF!</f>
        <v>#REF!</v>
      </c>
    </row>
    <row r="24" customFormat="false" ht="15" hidden="false" customHeight="false" outlineLevel="0" collapsed="false">
      <c r="A24" s="606" t="n">
        <v>43788</v>
      </c>
      <c r="B24" s="607"/>
      <c r="C24" s="607"/>
      <c r="D24" s="607"/>
      <c r="E24" s="607"/>
      <c r="F24" s="607"/>
      <c r="G24" s="607"/>
      <c r="H24" s="607"/>
      <c r="I24" s="607"/>
      <c r="J24" s="607"/>
      <c r="K24" s="607"/>
      <c r="L24" s="608"/>
      <c r="N24" s="609" t="n">
        <v>43757</v>
      </c>
      <c r="O24" s="19" t="n">
        <f aca="false">B24-B25</f>
        <v>0</v>
      </c>
      <c r="P24" s="19" t="n">
        <f aca="false">C24-C25</f>
        <v>0</v>
      </c>
      <c r="Q24" s="19" t="n">
        <f aca="false">D24-D25</f>
        <v>0</v>
      </c>
      <c r="R24" s="19" t="n">
        <f aca="false">F24-F25</f>
        <v>0</v>
      </c>
      <c r="S24" s="19" t="n">
        <f aca="false">H24-H25</f>
        <v>0</v>
      </c>
      <c r="T24" s="19" t="n">
        <f aca="false">I24-I25</f>
        <v>0</v>
      </c>
      <c r="U24" s="19" t="n">
        <f aca="false">J24-J25</f>
        <v>0</v>
      </c>
      <c r="V24" s="19" t="n">
        <f aca="false">K24-K25</f>
        <v>0</v>
      </c>
      <c r="W24" s="19" t="n">
        <f aca="false">O24-O25</f>
        <v>0</v>
      </c>
      <c r="X24" s="19" t="n">
        <f aca="false">P24-P25</f>
        <v>0</v>
      </c>
      <c r="Y24" s="473" t="e">
        <f aca="false">#REF!</f>
        <v>#REF!</v>
      </c>
    </row>
    <row r="25" customFormat="false" ht="15" hidden="false" customHeight="false" outlineLevel="0" collapsed="false">
      <c r="A25" s="606" t="n">
        <v>43789</v>
      </c>
      <c r="B25" s="607"/>
      <c r="C25" s="607"/>
      <c r="D25" s="607"/>
      <c r="E25" s="607"/>
      <c r="F25" s="607"/>
      <c r="G25" s="607"/>
      <c r="H25" s="607"/>
      <c r="I25" s="607"/>
      <c r="J25" s="607"/>
      <c r="K25" s="607"/>
      <c r="L25" s="608"/>
      <c r="N25" s="609" t="n">
        <v>43758</v>
      </c>
      <c r="O25" s="19" t="n">
        <f aca="false">B25-B26</f>
        <v>0</v>
      </c>
      <c r="P25" s="19" t="n">
        <f aca="false">C25-C26</f>
        <v>0</v>
      </c>
      <c r="Q25" s="19" t="n">
        <f aca="false">D25-D26</f>
        <v>0</v>
      </c>
      <c r="R25" s="19" t="n">
        <f aca="false">F25-F26</f>
        <v>0</v>
      </c>
      <c r="S25" s="19" t="n">
        <f aca="false">H25-H26</f>
        <v>0</v>
      </c>
      <c r="T25" s="19" t="n">
        <f aca="false">I25-I26</f>
        <v>0</v>
      </c>
      <c r="U25" s="19" t="n">
        <f aca="false">J25-J26</f>
        <v>0</v>
      </c>
      <c r="V25" s="19" t="n">
        <f aca="false">K25-K26</f>
        <v>0</v>
      </c>
      <c r="W25" s="19" t="n">
        <f aca="false">O25-O26</f>
        <v>0</v>
      </c>
      <c r="X25" s="19" t="n">
        <f aca="false">P25-P26</f>
        <v>0</v>
      </c>
      <c r="Y25" s="473" t="e">
        <f aca="false">#REF!</f>
        <v>#REF!</v>
      </c>
    </row>
    <row r="26" customFormat="false" ht="15" hidden="false" customHeight="false" outlineLevel="0" collapsed="false">
      <c r="A26" s="606" t="n">
        <v>43790</v>
      </c>
      <c r="B26" s="607"/>
      <c r="C26" s="607"/>
      <c r="D26" s="607"/>
      <c r="E26" s="607"/>
      <c r="F26" s="607"/>
      <c r="G26" s="607"/>
      <c r="H26" s="607"/>
      <c r="I26" s="607"/>
      <c r="J26" s="607"/>
      <c r="K26" s="607"/>
      <c r="L26" s="608"/>
      <c r="N26" s="609" t="n">
        <v>43759</v>
      </c>
      <c r="O26" s="19" t="n">
        <f aca="false">B26-B27</f>
        <v>0</v>
      </c>
      <c r="P26" s="19" t="n">
        <f aca="false">C26-C27</f>
        <v>0</v>
      </c>
      <c r="Q26" s="19" t="n">
        <f aca="false">D26-D27</f>
        <v>0</v>
      </c>
      <c r="R26" s="19" t="n">
        <f aca="false">F26-F27</f>
        <v>0</v>
      </c>
      <c r="S26" s="19" t="n">
        <f aca="false">H26-H27</f>
        <v>0</v>
      </c>
      <c r="T26" s="19" t="n">
        <f aca="false">I26-I27</f>
        <v>0</v>
      </c>
      <c r="U26" s="19" t="n">
        <f aca="false">J26-J27</f>
        <v>0</v>
      </c>
      <c r="V26" s="19" t="n">
        <f aca="false">K26-K27</f>
        <v>0</v>
      </c>
      <c r="W26" s="19" t="n">
        <f aca="false">O26-O27</f>
        <v>0</v>
      </c>
      <c r="X26" s="19" t="n">
        <f aca="false">P26-P27</f>
        <v>0</v>
      </c>
      <c r="Y26" s="473" t="e">
        <f aca="false">#REF!</f>
        <v>#REF!</v>
      </c>
    </row>
    <row r="27" customFormat="false" ht="15" hidden="false" customHeight="false" outlineLevel="0" collapsed="false">
      <c r="A27" s="606" t="n">
        <v>43791</v>
      </c>
      <c r="B27" s="607"/>
      <c r="C27" s="607"/>
      <c r="D27" s="607"/>
      <c r="E27" s="607"/>
      <c r="F27" s="607"/>
      <c r="G27" s="607"/>
      <c r="H27" s="607"/>
      <c r="I27" s="607"/>
      <c r="J27" s="607"/>
      <c r="K27" s="607"/>
      <c r="L27" s="608"/>
      <c r="N27" s="609" t="n">
        <v>43760</v>
      </c>
      <c r="O27" s="19" t="n">
        <f aca="false">B27-B28</f>
        <v>0</v>
      </c>
      <c r="P27" s="19" t="n">
        <f aca="false">C27-C28</f>
        <v>0</v>
      </c>
      <c r="Q27" s="19" t="n">
        <f aca="false">D27-D28</f>
        <v>0</v>
      </c>
      <c r="R27" s="19" t="n">
        <f aca="false">F27-F28</f>
        <v>0</v>
      </c>
      <c r="S27" s="19" t="n">
        <f aca="false">H27-H28</f>
        <v>0</v>
      </c>
      <c r="T27" s="19" t="n">
        <f aca="false">I27-I28</f>
        <v>0</v>
      </c>
      <c r="U27" s="19" t="n">
        <f aca="false">J27-J28</f>
        <v>0</v>
      </c>
      <c r="V27" s="19" t="n">
        <f aca="false">K27-K28</f>
        <v>0</v>
      </c>
      <c r="W27" s="19" t="n">
        <f aca="false">O27-O28</f>
        <v>0</v>
      </c>
      <c r="X27" s="19" t="n">
        <f aca="false">P27-P28</f>
        <v>0</v>
      </c>
      <c r="Y27" s="473" t="e">
        <f aca="false">#REF!</f>
        <v>#REF!</v>
      </c>
    </row>
    <row r="28" customFormat="false" ht="15" hidden="false" customHeight="false" outlineLevel="0" collapsed="false">
      <c r="A28" s="606" t="n">
        <v>43792</v>
      </c>
      <c r="B28" s="607"/>
      <c r="C28" s="607"/>
      <c r="D28" s="607"/>
      <c r="E28" s="607"/>
      <c r="F28" s="607"/>
      <c r="G28" s="607"/>
      <c r="H28" s="607"/>
      <c r="I28" s="607"/>
      <c r="J28" s="607"/>
      <c r="K28" s="607"/>
      <c r="L28" s="608"/>
      <c r="N28" s="609" t="n">
        <v>43761</v>
      </c>
      <c r="O28" s="19" t="n">
        <f aca="false">B28-B29</f>
        <v>0</v>
      </c>
      <c r="P28" s="19" t="n">
        <f aca="false">C28-C29</f>
        <v>0</v>
      </c>
      <c r="Q28" s="19" t="n">
        <f aca="false">D28-D29</f>
        <v>0</v>
      </c>
      <c r="R28" s="19" t="n">
        <f aca="false">F28-F29</f>
        <v>0</v>
      </c>
      <c r="S28" s="19" t="n">
        <f aca="false">H28-H29</f>
        <v>0</v>
      </c>
      <c r="T28" s="19" t="n">
        <f aca="false">I28-I29</f>
        <v>0</v>
      </c>
      <c r="U28" s="19" t="n">
        <f aca="false">J28-J29</f>
        <v>0</v>
      </c>
      <c r="V28" s="19" t="n">
        <f aca="false">K28-K29</f>
        <v>0</v>
      </c>
      <c r="W28" s="19" t="n">
        <f aca="false">O28-O29</f>
        <v>0</v>
      </c>
      <c r="X28" s="19" t="n">
        <f aca="false">P28-P29</f>
        <v>0</v>
      </c>
      <c r="Y28" s="473" t="e">
        <f aca="false">#REF!</f>
        <v>#REF!</v>
      </c>
    </row>
    <row r="29" customFormat="false" ht="15" hidden="false" customHeight="false" outlineLevel="0" collapsed="false">
      <c r="A29" s="606" t="n">
        <v>43793</v>
      </c>
      <c r="B29" s="607"/>
      <c r="C29" s="607"/>
      <c r="D29" s="607"/>
      <c r="E29" s="607"/>
      <c r="F29" s="607"/>
      <c r="G29" s="607"/>
      <c r="H29" s="607"/>
      <c r="I29" s="607"/>
      <c r="J29" s="607"/>
      <c r="K29" s="607"/>
      <c r="L29" s="608"/>
      <c r="N29" s="609" t="n">
        <v>43762</v>
      </c>
      <c r="O29" s="19" t="n">
        <f aca="false">B29-B30</f>
        <v>0</v>
      </c>
      <c r="P29" s="19" t="n">
        <f aca="false">C29-C30</f>
        <v>0</v>
      </c>
      <c r="Q29" s="19" t="n">
        <f aca="false">D29-D30</f>
        <v>0</v>
      </c>
      <c r="R29" s="19" t="n">
        <f aca="false">F29-F30</f>
        <v>0</v>
      </c>
      <c r="S29" s="19" t="n">
        <f aca="false">H29-H30</f>
        <v>0</v>
      </c>
      <c r="T29" s="19" t="n">
        <f aca="false">I29-I30</f>
        <v>0</v>
      </c>
      <c r="U29" s="19" t="n">
        <f aca="false">J29-J30</f>
        <v>0</v>
      </c>
      <c r="V29" s="19" t="n">
        <f aca="false">K29-K30</f>
        <v>0</v>
      </c>
      <c r="W29" s="19" t="n">
        <f aca="false">O29-O30</f>
        <v>0</v>
      </c>
      <c r="X29" s="19" t="n">
        <f aca="false">P29-P30</f>
        <v>0</v>
      </c>
      <c r="Y29" s="473" t="e">
        <f aca="false">#REF!</f>
        <v>#REF!</v>
      </c>
    </row>
    <row r="30" customFormat="false" ht="15" hidden="false" customHeight="false" outlineLevel="0" collapsed="false">
      <c r="A30" s="606" t="n">
        <v>43794</v>
      </c>
      <c r="B30" s="607"/>
      <c r="C30" s="607"/>
      <c r="D30" s="607"/>
      <c r="E30" s="607"/>
      <c r="F30" s="607"/>
      <c r="G30" s="607"/>
      <c r="H30" s="607"/>
      <c r="I30" s="607"/>
      <c r="J30" s="607"/>
      <c r="K30" s="607"/>
      <c r="L30" s="608"/>
      <c r="N30" s="609" t="n">
        <v>43763</v>
      </c>
      <c r="O30" s="19" t="n">
        <f aca="false">B30-B31</f>
        <v>0</v>
      </c>
      <c r="P30" s="19" t="n">
        <f aca="false">C30-C31</f>
        <v>0</v>
      </c>
      <c r="Q30" s="19" t="n">
        <f aca="false">D30-D31</f>
        <v>0</v>
      </c>
      <c r="R30" s="19" t="n">
        <f aca="false">F30-F31</f>
        <v>0</v>
      </c>
      <c r="S30" s="19" t="n">
        <f aca="false">H30-H31</f>
        <v>0</v>
      </c>
      <c r="T30" s="19" t="n">
        <f aca="false">I30-I31</f>
        <v>0</v>
      </c>
      <c r="U30" s="19" t="n">
        <f aca="false">J30-J31</f>
        <v>0</v>
      </c>
      <c r="V30" s="19" t="n">
        <f aca="false">K30-K31</f>
        <v>0</v>
      </c>
      <c r="W30" s="19" t="n">
        <f aca="false">O30-O31</f>
        <v>0</v>
      </c>
      <c r="X30" s="19" t="n">
        <f aca="false">P30-P31</f>
        <v>0</v>
      </c>
      <c r="Y30" s="473" t="e">
        <f aca="false">#REF!</f>
        <v>#REF!</v>
      </c>
    </row>
    <row r="31" customFormat="false" ht="15" hidden="false" customHeight="false" outlineLevel="0" collapsed="false">
      <c r="A31" s="606" t="n">
        <v>43795</v>
      </c>
      <c r="B31" s="607"/>
      <c r="C31" s="607"/>
      <c r="D31" s="607"/>
      <c r="E31" s="607"/>
      <c r="F31" s="607"/>
      <c r="G31" s="607"/>
      <c r="H31" s="607"/>
      <c r="I31" s="607"/>
      <c r="J31" s="607"/>
      <c r="K31" s="607"/>
      <c r="L31" s="608"/>
      <c r="N31" s="609" t="n">
        <v>43764</v>
      </c>
      <c r="O31" s="19" t="n">
        <f aca="false">B31-B32</f>
        <v>0</v>
      </c>
      <c r="P31" s="19" t="n">
        <f aca="false">C31-C32</f>
        <v>0</v>
      </c>
      <c r="Q31" s="19" t="n">
        <f aca="false">D31-D32</f>
        <v>0</v>
      </c>
      <c r="R31" s="19" t="n">
        <f aca="false">F31-F32</f>
        <v>0</v>
      </c>
      <c r="S31" s="19" t="n">
        <f aca="false">H31-H32</f>
        <v>0</v>
      </c>
      <c r="T31" s="19" t="n">
        <f aca="false">I31-I32</f>
        <v>0</v>
      </c>
      <c r="U31" s="19" t="n">
        <f aca="false">J31-J32</f>
        <v>0</v>
      </c>
      <c r="V31" s="19" t="n">
        <f aca="false">K31-K32</f>
        <v>0</v>
      </c>
      <c r="W31" s="19" t="n">
        <f aca="false">O31-O32</f>
        <v>0</v>
      </c>
      <c r="X31" s="19" t="n">
        <f aca="false">P31-P32</f>
        <v>0</v>
      </c>
      <c r="Y31" s="473" t="e">
        <f aca="false">#REF!</f>
        <v>#REF!</v>
      </c>
    </row>
    <row r="32" customFormat="false" ht="15" hidden="false" customHeight="false" outlineLevel="0" collapsed="false">
      <c r="A32" s="606" t="n">
        <v>43796</v>
      </c>
      <c r="B32" s="607"/>
      <c r="C32" s="607"/>
      <c r="D32" s="607"/>
      <c r="E32" s="607"/>
      <c r="F32" s="607"/>
      <c r="G32" s="607"/>
      <c r="H32" s="607"/>
      <c r="I32" s="607"/>
      <c r="J32" s="607"/>
      <c r="K32" s="607"/>
      <c r="L32" s="608"/>
      <c r="N32" s="609" t="n">
        <v>43765</v>
      </c>
      <c r="O32" s="19" t="n">
        <f aca="false">B32-B33</f>
        <v>0</v>
      </c>
      <c r="P32" s="19" t="n">
        <f aca="false">C32-C33</f>
        <v>0</v>
      </c>
      <c r="Q32" s="19" t="n">
        <f aca="false">D32-D33</f>
        <v>0</v>
      </c>
      <c r="R32" s="19" t="n">
        <f aca="false">F32-F33</f>
        <v>0</v>
      </c>
      <c r="S32" s="19" t="n">
        <f aca="false">H32-H33</f>
        <v>0</v>
      </c>
      <c r="T32" s="19" t="n">
        <f aca="false">I32-I33</f>
        <v>0</v>
      </c>
      <c r="U32" s="19" t="n">
        <f aca="false">J32-J33</f>
        <v>0</v>
      </c>
      <c r="V32" s="19" t="n">
        <f aca="false">K32-K33</f>
        <v>0</v>
      </c>
      <c r="W32" s="19" t="n">
        <f aca="false">O32-O33</f>
        <v>0</v>
      </c>
      <c r="X32" s="19" t="n">
        <f aca="false">P32-P33</f>
        <v>0</v>
      </c>
      <c r="Y32" s="473" t="e">
        <f aca="false">#REF!</f>
        <v>#REF!</v>
      </c>
    </row>
    <row r="33" customFormat="false" ht="15" hidden="false" customHeight="false" outlineLevel="0" collapsed="false">
      <c r="A33" s="606" t="n">
        <v>43797</v>
      </c>
      <c r="B33" s="607"/>
      <c r="C33" s="607"/>
      <c r="D33" s="607"/>
      <c r="E33" s="607"/>
      <c r="F33" s="607"/>
      <c r="G33" s="607"/>
      <c r="H33" s="607"/>
      <c r="I33" s="607"/>
      <c r="J33" s="607"/>
      <c r="K33" s="607"/>
      <c r="L33" s="608"/>
      <c r="N33" s="609" t="n">
        <v>43766</v>
      </c>
      <c r="O33" s="19" t="n">
        <f aca="false">B33-B34</f>
        <v>0</v>
      </c>
      <c r="P33" s="19" t="n">
        <f aca="false">C33-C34</f>
        <v>0</v>
      </c>
      <c r="Q33" s="19" t="n">
        <f aca="false">D33-D34</f>
        <v>0</v>
      </c>
      <c r="R33" s="19" t="n">
        <f aca="false">F33-F34</f>
        <v>0</v>
      </c>
      <c r="S33" s="19" t="n">
        <f aca="false">H33-H34</f>
        <v>0</v>
      </c>
      <c r="T33" s="19" t="n">
        <f aca="false">I33-I34</f>
        <v>0</v>
      </c>
      <c r="U33" s="19" t="n">
        <f aca="false">J33-J34</f>
        <v>0</v>
      </c>
      <c r="V33" s="19" t="n">
        <f aca="false">K33-K34</f>
        <v>0</v>
      </c>
      <c r="W33" s="19" t="n">
        <f aca="false">O33-O34</f>
        <v>0</v>
      </c>
      <c r="X33" s="19" t="n">
        <f aca="false">P33-P34</f>
        <v>0</v>
      </c>
      <c r="Y33" s="473" t="e">
        <f aca="false">#REF!</f>
        <v>#REF!</v>
      </c>
    </row>
    <row r="34" customFormat="false" ht="15" hidden="false" customHeight="false" outlineLevel="0" collapsed="false">
      <c r="A34" s="606" t="n">
        <v>43798</v>
      </c>
      <c r="B34" s="607"/>
      <c r="C34" s="607"/>
      <c r="D34" s="607"/>
      <c r="E34" s="607"/>
      <c r="F34" s="607"/>
      <c r="G34" s="607"/>
      <c r="H34" s="607"/>
      <c r="I34" s="607"/>
      <c r="J34" s="607"/>
      <c r="K34" s="607"/>
      <c r="L34" s="608"/>
      <c r="N34" s="609" t="n">
        <v>43767</v>
      </c>
      <c r="O34" s="19" t="n">
        <f aca="false">B34-B35</f>
        <v>0</v>
      </c>
      <c r="P34" s="19" t="n">
        <f aca="false">C34-C35</f>
        <v>0</v>
      </c>
      <c r="Q34" s="19" t="n">
        <f aca="false">D34-D35</f>
        <v>0</v>
      </c>
      <c r="R34" s="19" t="n">
        <f aca="false">F34-F35</f>
        <v>0</v>
      </c>
      <c r="S34" s="19" t="n">
        <f aca="false">H34-H35</f>
        <v>0</v>
      </c>
      <c r="T34" s="19" t="n">
        <f aca="false">I34-I35</f>
        <v>0</v>
      </c>
      <c r="U34" s="19" t="n">
        <f aca="false">J34-J35</f>
        <v>0</v>
      </c>
      <c r="V34" s="19" t="n">
        <f aca="false">K34-K35</f>
        <v>0</v>
      </c>
      <c r="W34" s="19" t="n">
        <f aca="false">O34-O35</f>
        <v>0</v>
      </c>
      <c r="X34" s="19" t="n">
        <f aca="false">P34-P35</f>
        <v>0</v>
      </c>
      <c r="Y34" s="473" t="e">
        <f aca="false">#REF!</f>
        <v>#REF!</v>
      </c>
    </row>
    <row r="35" customFormat="false" ht="15" hidden="false" customHeight="false" outlineLevel="0" collapsed="false">
      <c r="A35" s="606" t="n">
        <v>43799</v>
      </c>
      <c r="B35" s="607"/>
      <c r="C35" s="607"/>
      <c r="D35" s="607"/>
      <c r="E35" s="607"/>
      <c r="F35" s="607"/>
      <c r="G35" s="607"/>
      <c r="H35" s="607"/>
      <c r="I35" s="607"/>
      <c r="J35" s="607"/>
      <c r="K35" s="607"/>
      <c r="L35" s="608"/>
      <c r="N35" s="609" t="n">
        <v>43768</v>
      </c>
      <c r="O35" s="19" t="n">
        <f aca="false">B35-B36</f>
        <v>0</v>
      </c>
      <c r="P35" s="19" t="n">
        <f aca="false">C35-C36</f>
        <v>0</v>
      </c>
      <c r="Q35" s="19" t="n">
        <f aca="false">D35-D36</f>
        <v>0</v>
      </c>
      <c r="R35" s="19" t="n">
        <f aca="false">F35-F36</f>
        <v>0</v>
      </c>
      <c r="S35" s="19" t="n">
        <f aca="false">H35-H36</f>
        <v>0</v>
      </c>
      <c r="T35" s="19" t="n">
        <f aca="false">I35-I36</f>
        <v>0</v>
      </c>
      <c r="U35" s="19" t="n">
        <f aca="false">J35-J36</f>
        <v>0</v>
      </c>
      <c r="V35" s="19" t="n">
        <f aca="false">K35-K36</f>
        <v>0</v>
      </c>
      <c r="W35" s="19" t="n">
        <f aca="false">O35-O36</f>
        <v>0</v>
      </c>
      <c r="X35" s="19" t="n">
        <f aca="false">P35-P36</f>
        <v>0</v>
      </c>
      <c r="Y35" s="473" t="e">
        <f aca="false">#REF!</f>
        <v>#REF!</v>
      </c>
    </row>
    <row r="36" customFormat="false" ht="15" hidden="false" customHeight="false" outlineLevel="0" collapsed="false">
      <c r="A36" s="606" t="n">
        <v>43800</v>
      </c>
      <c r="B36" s="610"/>
      <c r="C36" s="610"/>
      <c r="D36" s="610"/>
      <c r="E36" s="610"/>
      <c r="F36" s="610"/>
      <c r="G36" s="610"/>
      <c r="H36" s="610"/>
      <c r="I36" s="610"/>
      <c r="J36" s="610"/>
      <c r="K36" s="610"/>
      <c r="L36" s="611"/>
      <c r="N36" s="609" t="n">
        <v>43769</v>
      </c>
      <c r="O36" s="19" t="n">
        <f aca="false">B36-B37</f>
        <v>0</v>
      </c>
      <c r="P36" s="19" t="n">
        <f aca="false">C36-C37</f>
        <v>0</v>
      </c>
      <c r="Q36" s="19" t="n">
        <f aca="false">D36-D37</f>
        <v>0</v>
      </c>
      <c r="R36" s="19" t="n">
        <f aca="false">F36-F37</f>
        <v>0</v>
      </c>
      <c r="S36" s="19" t="n">
        <f aca="false">H36-H37</f>
        <v>0</v>
      </c>
      <c r="T36" s="19" t="n">
        <f aca="false">I36-I37</f>
        <v>0</v>
      </c>
      <c r="U36" s="19" t="n">
        <f aca="false">J36-J37</f>
        <v>0</v>
      </c>
      <c r="V36" s="19" t="n">
        <f aca="false">K36-K37</f>
        <v>0</v>
      </c>
      <c r="W36" s="19" t="n">
        <f aca="false">O36-O37</f>
        <v>0</v>
      </c>
      <c r="X36" s="19" t="n">
        <f aca="false">P36-P37</f>
        <v>0</v>
      </c>
      <c r="Y36" s="473" t="e">
        <f aca="false">#REF!</f>
        <v>#REF!</v>
      </c>
    </row>
    <row r="37" customFormat="false" ht="15" hidden="false" customHeight="false" outlineLevel="0" collapsed="false">
      <c r="A37" s="612"/>
      <c r="B37" s="101"/>
      <c r="C37" s="101"/>
      <c r="D37" s="612"/>
      <c r="E37" s="612"/>
      <c r="F37" s="612"/>
      <c r="G37" s="612"/>
      <c r="H37" s="612"/>
      <c r="I37" s="612"/>
      <c r="J37" s="612"/>
      <c r="K37" s="612"/>
    </row>
    <row r="38" customFormat="false" ht="15" hidden="false" customHeight="false" outlineLevel="0" collapsed="false">
      <c r="B38" s="1"/>
      <c r="C38" s="1"/>
    </row>
    <row r="41" customFormat="false" ht="15" hidden="false" customHeight="false" outlineLevel="0" collapsed="false">
      <c r="K41" s="0" t="s">
        <v>691</v>
      </c>
      <c r="L41" s="0" t="n">
        <v>16000</v>
      </c>
    </row>
    <row r="42" customFormat="false" ht="15.75" hidden="false" customHeight="false" outlineLevel="0" collapsed="false">
      <c r="A42" s="613" t="s">
        <v>692</v>
      </c>
      <c r="B42" s="613"/>
      <c r="C42" s="613" t="s">
        <v>693</v>
      </c>
      <c r="D42" s="613"/>
      <c r="E42" s="613"/>
      <c r="F42" s="613"/>
      <c r="G42" s="614" t="s">
        <v>694</v>
      </c>
      <c r="L42" s="0" t="n">
        <v>25</v>
      </c>
    </row>
    <row r="43" customFormat="false" ht="15.75" hidden="false" customHeight="false" outlineLevel="0" collapsed="false">
      <c r="A43" s="615" t="s">
        <v>695</v>
      </c>
      <c r="B43" s="615"/>
      <c r="C43" s="616" t="s">
        <v>696</v>
      </c>
      <c r="D43" s="616"/>
      <c r="E43" s="616"/>
      <c r="F43" s="616"/>
      <c r="G43" s="245"/>
      <c r="L43" s="0" t="n">
        <f aca="false">L41/L42</f>
        <v>640</v>
      </c>
      <c r="Q43" s="0" t="n">
        <v>700</v>
      </c>
      <c r="R43" s="0" t="s">
        <v>697</v>
      </c>
    </row>
    <row r="44" customFormat="false" ht="15.75" hidden="false" customHeight="false" outlineLevel="0" collapsed="false">
      <c r="A44" s="615" t="s">
        <v>698</v>
      </c>
      <c r="B44" s="615"/>
      <c r="C44" s="616" t="s">
        <v>699</v>
      </c>
      <c r="D44" s="616"/>
      <c r="E44" s="616"/>
      <c r="F44" s="616"/>
      <c r="G44" s="245"/>
      <c r="L44" s="0" t="n">
        <v>190</v>
      </c>
      <c r="Q44" s="0" t="n">
        <v>25</v>
      </c>
      <c r="R44" s="0" t="s">
        <v>700</v>
      </c>
    </row>
    <row r="45" customFormat="false" ht="15.75" hidden="false" customHeight="false" outlineLevel="0" collapsed="false">
      <c r="A45" s="615" t="s">
        <v>701</v>
      </c>
      <c r="B45" s="615"/>
      <c r="C45" s="616" t="s">
        <v>702</v>
      </c>
      <c r="D45" s="616"/>
      <c r="E45" s="616"/>
      <c r="F45" s="616"/>
      <c r="G45" s="245"/>
      <c r="L45" s="0" t="n">
        <f aca="false">L43+L44</f>
        <v>830</v>
      </c>
      <c r="O45" s="0" t="n">
        <v>6000</v>
      </c>
      <c r="Q45" s="0" t="n">
        <f aca="false">Q43/Q44</f>
        <v>28</v>
      </c>
      <c r="R45" s="0" t="s">
        <v>697</v>
      </c>
    </row>
    <row r="46" customFormat="false" ht="15.75" hidden="false" customHeight="false" outlineLevel="0" collapsed="false">
      <c r="A46" s="615" t="s">
        <v>703</v>
      </c>
      <c r="B46" s="615"/>
      <c r="C46" s="616" t="s">
        <v>704</v>
      </c>
      <c r="D46" s="616"/>
      <c r="E46" s="616"/>
      <c r="F46" s="616"/>
      <c r="G46" s="245" t="s">
        <v>705</v>
      </c>
      <c r="K46" s="0" t="s">
        <v>706</v>
      </c>
      <c r="L46" s="0" t="n">
        <f aca="false">L45-L47</f>
        <v>700</v>
      </c>
      <c r="O46" s="0" t="n">
        <v>25</v>
      </c>
    </row>
    <row r="47" customFormat="false" ht="15.75" hidden="false" customHeight="false" outlineLevel="0" collapsed="false">
      <c r="A47" s="615" t="s">
        <v>707</v>
      </c>
      <c r="B47" s="615"/>
      <c r="C47" s="616" t="s">
        <v>708</v>
      </c>
      <c r="D47" s="616"/>
      <c r="E47" s="616"/>
      <c r="F47" s="616"/>
      <c r="G47" s="245"/>
      <c r="K47" s="0" t="s">
        <v>709</v>
      </c>
      <c r="L47" s="0" t="n">
        <v>130</v>
      </c>
      <c r="O47" s="0" t="n">
        <f aca="false">O45/O46</f>
        <v>240</v>
      </c>
      <c r="Q47" s="0" t="n">
        <v>312</v>
      </c>
      <c r="R47" s="0" t="s">
        <v>697</v>
      </c>
    </row>
    <row r="48" customFormat="false" ht="15.75" hidden="false" customHeight="false" outlineLevel="0" collapsed="false">
      <c r="A48" s="615" t="s">
        <v>710</v>
      </c>
      <c r="B48" s="615"/>
      <c r="C48" s="616" t="s">
        <v>711</v>
      </c>
      <c r="D48" s="616"/>
      <c r="E48" s="616"/>
      <c r="F48" s="616"/>
      <c r="G48" s="245"/>
      <c r="K48" s="0" t="s">
        <v>712</v>
      </c>
      <c r="L48" s="0" t="n">
        <v>240</v>
      </c>
      <c r="Q48" s="0" t="n">
        <v>15</v>
      </c>
      <c r="R48" s="0" t="s">
        <v>700</v>
      </c>
    </row>
    <row r="49" customFormat="false" ht="15.75" hidden="false" customHeight="false" outlineLevel="0" collapsed="false">
      <c r="A49" s="615" t="s">
        <v>713</v>
      </c>
      <c r="B49" s="615"/>
      <c r="C49" s="616" t="s">
        <v>714</v>
      </c>
      <c r="D49" s="616"/>
      <c r="E49" s="616"/>
      <c r="F49" s="616"/>
      <c r="G49" s="245"/>
      <c r="L49" s="0" t="n">
        <f aca="false">L48+L47</f>
        <v>370</v>
      </c>
      <c r="Q49" s="355" t="n">
        <f aca="false">Q47/Q48</f>
        <v>20.8</v>
      </c>
    </row>
    <row r="50" customFormat="false" ht="15" hidden="false" customHeight="false" outlineLevel="0" collapsed="false">
      <c r="K50" s="0" t="s">
        <v>715</v>
      </c>
      <c r="L50" s="0" t="n">
        <v>58</v>
      </c>
    </row>
    <row r="51" customFormat="false" ht="18.75" hidden="false" customHeight="false" outlineLevel="0" collapsed="false">
      <c r="A51" s="617" t="s">
        <v>716</v>
      </c>
      <c r="B51" s="618" t="s">
        <v>717</v>
      </c>
      <c r="C51" s="618"/>
      <c r="D51" s="618"/>
      <c r="E51" s="618"/>
      <c r="K51" s="0" t="s">
        <v>706</v>
      </c>
      <c r="L51" s="0" t="n">
        <f aca="false">L49-L50</f>
        <v>312</v>
      </c>
    </row>
    <row r="52" customFormat="false" ht="18.75" hidden="false" customHeight="false" outlineLevel="0" collapsed="false">
      <c r="A52" s="617" t="s">
        <v>718</v>
      </c>
      <c r="B52" s="618"/>
      <c r="C52" s="618"/>
      <c r="D52" s="618"/>
      <c r="E52" s="618"/>
    </row>
    <row r="53" customFormat="false" ht="18.75" hidden="false" customHeight="false" outlineLevel="0" collapsed="false">
      <c r="A53" s="617" t="s">
        <v>719</v>
      </c>
      <c r="B53" s="618"/>
      <c r="C53" s="618"/>
      <c r="D53" s="618"/>
      <c r="E53" s="618"/>
    </row>
    <row r="54" customFormat="false" ht="18.75" hidden="false" customHeight="false" outlineLevel="0" collapsed="false">
      <c r="A54" s="617" t="s">
        <v>720</v>
      </c>
      <c r="B54" s="618"/>
      <c r="C54" s="618"/>
      <c r="D54" s="618"/>
      <c r="E54" s="618"/>
    </row>
  </sheetData>
  <mergeCells count="20">
    <mergeCell ref="A1:K3"/>
    <mergeCell ref="A4:K4"/>
    <mergeCell ref="N4:Y4"/>
    <mergeCell ref="A42:B42"/>
    <mergeCell ref="C42:F42"/>
    <mergeCell ref="A43:B43"/>
    <mergeCell ref="C43:F43"/>
    <mergeCell ref="A44:B44"/>
    <mergeCell ref="C44:F44"/>
    <mergeCell ref="A45:B45"/>
    <mergeCell ref="C45:F45"/>
    <mergeCell ref="A46:B46"/>
    <mergeCell ref="C46:F46"/>
    <mergeCell ref="A47:B47"/>
    <mergeCell ref="C47:F47"/>
    <mergeCell ref="A48:B48"/>
    <mergeCell ref="C48:F48"/>
    <mergeCell ref="A49:B49"/>
    <mergeCell ref="C49:F49"/>
    <mergeCell ref="B51:E5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30"/>
  <sheetViews>
    <sheetView showFormulas="false" showGridLines="true" showRowColHeaders="true" showZeros="true" rightToLeft="false" tabSelected="false" showOutlineSymbols="true" defaultGridColor="true" view="normal" topLeftCell="A25" colorId="64" zoomScale="90" zoomScaleNormal="90" zoomScalePageLayoutView="100" workbookViewId="0">
      <selection pane="topLeft" activeCell="I28" activeCellId="0" sqref="I28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7.3"/>
    <col collapsed="false" customWidth="true" hidden="false" outlineLevel="0" max="3" min="3" style="0" width="11.57"/>
    <col collapsed="false" customWidth="true" hidden="false" outlineLevel="0" max="4" min="4" style="0" width="20.28"/>
    <col collapsed="false" customWidth="true" hidden="false" outlineLevel="0" max="5" min="5" style="0" width="14.71"/>
    <col collapsed="false" customWidth="true" hidden="false" outlineLevel="0" max="7" min="6" style="0" width="11.57"/>
    <col collapsed="false" customWidth="true" hidden="false" outlineLevel="0" max="8" min="8" style="0" width="13.28"/>
  </cols>
  <sheetData>
    <row r="2" customFormat="false" ht="15" hidden="false" customHeight="false" outlineLevel="0" collapsed="false">
      <c r="C2" s="619" t="s">
        <v>721</v>
      </c>
      <c r="D2" s="619"/>
      <c r="E2" s="619"/>
      <c r="F2" s="619"/>
      <c r="G2" s="619"/>
      <c r="H2" s="619"/>
    </row>
    <row r="3" customFormat="false" ht="15" hidden="false" customHeight="false" outlineLevel="0" collapsed="false">
      <c r="C3" s="0" t="s">
        <v>654</v>
      </c>
      <c r="D3" s="0" t="s">
        <v>658</v>
      </c>
      <c r="E3" s="0" t="s">
        <v>662</v>
      </c>
      <c r="F3" s="0" t="s">
        <v>664</v>
      </c>
      <c r="G3" s="0" t="s">
        <v>666</v>
      </c>
      <c r="H3" s="0" t="s">
        <v>722</v>
      </c>
    </row>
    <row r="4" customFormat="false" ht="15" hidden="false" customHeight="false" outlineLevel="0" collapsed="false">
      <c r="B4" s="0" t="s">
        <v>723</v>
      </c>
      <c r="C4" s="0" t="n">
        <v>16</v>
      </c>
      <c r="D4" s="0" t="n">
        <v>40</v>
      </c>
      <c r="E4" s="0" t="n">
        <v>54</v>
      </c>
      <c r="F4" s="0" t="n">
        <v>44</v>
      </c>
      <c r="G4" s="0" t="n">
        <v>44</v>
      </c>
      <c r="H4" s="0" t="n">
        <f aca="false">C4+D4+E4+F4+G4</f>
        <v>198</v>
      </c>
      <c r="I4" s="620"/>
      <c r="J4" s="621"/>
    </row>
    <row r="5" customFormat="false" ht="15" hidden="false" customHeight="false" outlineLevel="0" collapsed="false">
      <c r="B5" s="0" t="s">
        <v>724</v>
      </c>
      <c r="C5" s="0" t="n">
        <v>21</v>
      </c>
      <c r="D5" s="0" t="n">
        <v>64</v>
      </c>
      <c r="E5" s="0" t="n">
        <v>73</v>
      </c>
      <c r="F5" s="0" t="n">
        <v>78</v>
      </c>
      <c r="G5" s="0" t="n">
        <v>79</v>
      </c>
      <c r="H5" s="0" t="n">
        <f aca="false">C5+D5+E5+F5+G5</f>
        <v>315</v>
      </c>
      <c r="I5" s="620"/>
      <c r="J5" s="621"/>
    </row>
    <row r="6" customFormat="false" ht="15" hidden="false" customHeight="false" outlineLevel="0" collapsed="false">
      <c r="B6" s="0" t="s">
        <v>725</v>
      </c>
      <c r="C6" s="622" t="n">
        <f aca="false">C5/C4-100%</f>
        <v>0.3125</v>
      </c>
      <c r="D6" s="622" t="n">
        <f aca="false">D5/D4-100%</f>
        <v>0.6</v>
      </c>
      <c r="E6" s="622" t="n">
        <f aca="false">E5/E4-100%</f>
        <v>0.351851851851852</v>
      </c>
      <c r="F6" s="622" t="n">
        <f aca="false">F5/F4-100%</f>
        <v>0.772727272727273</v>
      </c>
      <c r="G6" s="622" t="n">
        <f aca="false">G5/G4-100%</f>
        <v>0.795454545454545</v>
      </c>
      <c r="H6" s="622" t="n">
        <f aca="false">H5/H4-100%</f>
        <v>0.590909090909091</v>
      </c>
      <c r="I6" s="620"/>
      <c r="J6" s="235"/>
    </row>
    <row r="7" customFormat="false" ht="15" hidden="false" customHeight="false" outlineLevel="0" collapsed="false">
      <c r="C7" s="619" t="s">
        <v>690</v>
      </c>
      <c r="D7" s="619"/>
      <c r="E7" s="619"/>
      <c r="F7" s="619"/>
      <c r="G7" s="619"/>
      <c r="H7" s="619"/>
    </row>
    <row r="8" customFormat="false" ht="15" hidden="false" customHeight="false" outlineLevel="0" collapsed="false">
      <c r="C8" s="0" t="s">
        <v>654</v>
      </c>
      <c r="D8" s="0" t="s">
        <v>658</v>
      </c>
      <c r="E8" s="0" t="s">
        <v>662</v>
      </c>
      <c r="F8" s="0" t="s">
        <v>664</v>
      </c>
      <c r="G8" s="0" t="s">
        <v>666</v>
      </c>
      <c r="H8" s="0" t="s">
        <v>722</v>
      </c>
    </row>
    <row r="9" customFormat="false" ht="15" hidden="false" customHeight="false" outlineLevel="0" collapsed="false">
      <c r="B9" s="0" t="s">
        <v>723</v>
      </c>
      <c r="C9" s="204" t="n">
        <v>364720</v>
      </c>
      <c r="D9" s="204" t="n">
        <v>343020</v>
      </c>
      <c r="E9" s="204" t="n">
        <v>320700</v>
      </c>
      <c r="F9" s="204" t="n">
        <v>331920</v>
      </c>
      <c r="G9" s="204" t="n">
        <v>420760</v>
      </c>
      <c r="H9" s="204" t="n">
        <f aca="false">C9+D9+E9+F9+G9</f>
        <v>1781120</v>
      </c>
      <c r="I9" s="620"/>
      <c r="J9" s="621"/>
    </row>
    <row r="10" customFormat="false" ht="15" hidden="false" customHeight="false" outlineLevel="0" collapsed="false">
      <c r="B10" s="0" t="s">
        <v>724</v>
      </c>
      <c r="C10" s="204" t="n">
        <v>342120</v>
      </c>
      <c r="D10" s="204" t="n">
        <v>417460</v>
      </c>
      <c r="E10" s="204" t="n">
        <v>418740</v>
      </c>
      <c r="F10" s="204" t="n">
        <v>441040</v>
      </c>
      <c r="G10" s="204" t="n">
        <v>448780</v>
      </c>
      <c r="H10" s="204" t="n">
        <f aca="false">C10+D10+E10+F10+G10</f>
        <v>2068140</v>
      </c>
      <c r="I10" s="620"/>
      <c r="J10" s="621"/>
    </row>
    <row r="11" customFormat="false" ht="15" hidden="false" customHeight="false" outlineLevel="0" collapsed="false">
      <c r="B11" s="0" t="s">
        <v>725</v>
      </c>
      <c r="C11" s="622" t="n">
        <f aca="false">C10/C9-100%</f>
        <v>-0.0619653432770344</v>
      </c>
      <c r="D11" s="622" t="n">
        <f aca="false">D10/D9-100%</f>
        <v>0.21701358521369</v>
      </c>
      <c r="E11" s="622" t="n">
        <f aca="false">E10/E9-100%</f>
        <v>0.305706267539757</v>
      </c>
      <c r="F11" s="622" t="n">
        <f aca="false">F10/F9-100%</f>
        <v>0.328753916606411</v>
      </c>
      <c r="G11" s="622" t="n">
        <f aca="false">G10/G9-100%</f>
        <v>0.066593782678962</v>
      </c>
      <c r="H11" s="622" t="n">
        <f aca="false">H10/H9-100%</f>
        <v>0.161145795903701</v>
      </c>
      <c r="I11" s="620"/>
      <c r="J11" s="623"/>
    </row>
    <row r="12" customFormat="false" ht="15" hidden="false" customHeight="false" outlineLevel="0" collapsed="false">
      <c r="C12" s="619" t="s">
        <v>545</v>
      </c>
      <c r="D12" s="619"/>
      <c r="E12" s="619"/>
      <c r="F12" s="619"/>
      <c r="G12" s="619"/>
      <c r="H12" s="619"/>
    </row>
    <row r="13" customFormat="false" ht="15" hidden="false" customHeight="false" outlineLevel="0" collapsed="false">
      <c r="C13" s="0" t="s">
        <v>654</v>
      </c>
      <c r="D13" s="0" t="s">
        <v>658</v>
      </c>
      <c r="E13" s="0" t="s">
        <v>662</v>
      </c>
      <c r="F13" s="0" t="s">
        <v>664</v>
      </c>
      <c r="G13" s="0" t="s">
        <v>666</v>
      </c>
      <c r="H13" s="0" t="s">
        <v>722</v>
      </c>
    </row>
    <row r="14" customFormat="false" ht="15" hidden="false" customHeight="false" outlineLevel="0" collapsed="false">
      <c r="B14" s="0" t="s">
        <v>723</v>
      </c>
      <c r="C14" s="624" t="n">
        <v>99.9</v>
      </c>
      <c r="D14" s="624" t="n">
        <v>108</v>
      </c>
      <c r="E14" s="624" t="n">
        <v>135</v>
      </c>
      <c r="F14" s="624" t="n">
        <v>148.5</v>
      </c>
      <c r="G14" s="624" t="n">
        <v>156.5</v>
      </c>
      <c r="H14" s="624" t="n">
        <f aca="false">C14+D14+E14+F14+G14</f>
        <v>647.9</v>
      </c>
      <c r="I14" s="620"/>
      <c r="J14" s="621"/>
    </row>
    <row r="15" customFormat="false" ht="15" hidden="false" customHeight="false" outlineLevel="0" collapsed="false">
      <c r="B15" s="0" t="s">
        <v>724</v>
      </c>
      <c r="C15" s="624" t="n">
        <v>91.8</v>
      </c>
      <c r="D15" s="624" t="n">
        <v>148.5</v>
      </c>
      <c r="E15" s="624" t="n">
        <v>158.95</v>
      </c>
      <c r="F15" s="624" t="n">
        <v>159.3</v>
      </c>
      <c r="G15" s="624" t="n">
        <v>164.7</v>
      </c>
      <c r="H15" s="624" t="n">
        <f aca="false">C15+D15+E15+F15+G15</f>
        <v>723.25</v>
      </c>
      <c r="I15" s="620"/>
      <c r="J15" s="621"/>
    </row>
    <row r="16" customFormat="false" ht="15" hidden="false" customHeight="false" outlineLevel="0" collapsed="false">
      <c r="B16" s="0" t="s">
        <v>725</v>
      </c>
      <c r="C16" s="622" t="n">
        <f aca="false">C15/C14-100%</f>
        <v>-0.0810810810810811</v>
      </c>
      <c r="D16" s="622" t="n">
        <f aca="false">D15/D14-100%</f>
        <v>0.375</v>
      </c>
      <c r="E16" s="622" t="n">
        <f aca="false">E15/E14-100%</f>
        <v>0.177407407407407</v>
      </c>
      <c r="F16" s="622" t="n">
        <f aca="false">F15/F14-100%</f>
        <v>0.0727272727272728</v>
      </c>
      <c r="G16" s="622" t="n">
        <f aca="false">G15/G14-100%</f>
        <v>0.0523961661341852</v>
      </c>
      <c r="H16" s="622" t="n">
        <f aca="false">H15/H14-100%</f>
        <v>0.116298811544991</v>
      </c>
    </row>
    <row r="17" customFormat="false" ht="15" hidden="false" customHeight="false" outlineLevel="0" collapsed="false">
      <c r="C17" s="619" t="s">
        <v>726</v>
      </c>
      <c r="D17" s="619"/>
      <c r="E17" s="619"/>
      <c r="F17" s="619"/>
      <c r="G17" s="619"/>
      <c r="H17" s="619"/>
    </row>
    <row r="18" customFormat="false" ht="15" hidden="false" customHeight="false" outlineLevel="0" collapsed="false">
      <c r="C18" s="0" t="s">
        <v>654</v>
      </c>
      <c r="D18" s="0" t="s">
        <v>658</v>
      </c>
      <c r="E18" s="0" t="s">
        <v>662</v>
      </c>
      <c r="F18" s="0" t="s">
        <v>664</v>
      </c>
      <c r="G18" s="0" t="s">
        <v>666</v>
      </c>
      <c r="H18" s="0" t="s">
        <v>722</v>
      </c>
    </row>
    <row r="19" customFormat="false" ht="15" hidden="false" customHeight="false" outlineLevel="0" collapsed="false">
      <c r="B19" s="0" t="s">
        <v>723</v>
      </c>
      <c r="C19" s="204" t="n">
        <v>117260</v>
      </c>
      <c r="D19" s="204" t="n">
        <v>48940</v>
      </c>
      <c r="E19" s="204" t="n">
        <v>82540</v>
      </c>
      <c r="F19" s="204" t="n">
        <v>98360</v>
      </c>
      <c r="G19" s="204" t="n">
        <v>106520</v>
      </c>
      <c r="H19" s="204" t="n">
        <f aca="false">C19+D19+E19+F19+G19</f>
        <v>453620</v>
      </c>
      <c r="I19" s="620"/>
      <c r="J19" s="621"/>
    </row>
    <row r="20" customFormat="false" ht="15" hidden="false" customHeight="false" outlineLevel="0" collapsed="false">
      <c r="B20" s="0" t="s">
        <v>724</v>
      </c>
      <c r="C20" s="204" t="n">
        <v>116760</v>
      </c>
      <c r="D20" s="204" t="n">
        <v>75080</v>
      </c>
      <c r="E20" s="204" t="n">
        <v>122560</v>
      </c>
      <c r="F20" s="204" t="n">
        <v>143220</v>
      </c>
      <c r="G20" s="204" t="n">
        <v>150900</v>
      </c>
      <c r="H20" s="204" t="n">
        <f aca="false">C20+D20+E20+F20+G20</f>
        <v>608520</v>
      </c>
      <c r="I20" s="620"/>
      <c r="J20" s="621"/>
    </row>
    <row r="21" customFormat="false" ht="15" hidden="false" customHeight="false" outlineLevel="0" collapsed="false">
      <c r="B21" s="0" t="s">
        <v>725</v>
      </c>
      <c r="C21" s="622" t="n">
        <f aca="false">C20/C19-100%</f>
        <v>-0.00426402865427256</v>
      </c>
      <c r="D21" s="622" t="n">
        <f aca="false">D20/D19-100%</f>
        <v>0.53412341642828</v>
      </c>
      <c r="E21" s="622" t="n">
        <f aca="false">E20/E19-100%</f>
        <v>0.484855827477587</v>
      </c>
      <c r="F21" s="622" t="n">
        <f aca="false">F20/F19-100%</f>
        <v>0.456079707198048</v>
      </c>
      <c r="G21" s="622" t="n">
        <f aca="false">G20/G19-100%</f>
        <v>0.416635373638753</v>
      </c>
      <c r="H21" s="622" t="n">
        <f aca="false">H20/H19-100%</f>
        <v>0.341475243595961</v>
      </c>
    </row>
    <row r="24" customFormat="false" ht="15" hidden="false" customHeight="false" outlineLevel="0" collapsed="false">
      <c r="C24" s="619" t="s">
        <v>727</v>
      </c>
      <c r="D24" s="619"/>
      <c r="E24" s="619"/>
      <c r="F24" s="619"/>
      <c r="G24" s="619"/>
      <c r="H24" s="619"/>
    </row>
    <row r="25" customFormat="false" ht="15" hidden="false" customHeight="false" outlineLevel="0" collapsed="false">
      <c r="C25" s="1" t="s">
        <v>728</v>
      </c>
      <c r="D25" s="1" t="s">
        <v>729</v>
      </c>
      <c r="E25" s="1" t="s">
        <v>730</v>
      </c>
      <c r="F25" s="1"/>
      <c r="G25" s="1"/>
      <c r="H25" s="1"/>
    </row>
    <row r="26" customFormat="false" ht="15" hidden="false" customHeight="false" outlineLevel="0" collapsed="false">
      <c r="B26" s="0" t="s">
        <v>731</v>
      </c>
      <c r="C26" s="0" t="n">
        <f aca="false">700*25</f>
        <v>17500</v>
      </c>
      <c r="D26" s="0" t="n">
        <f aca="false">28*25</f>
        <v>700</v>
      </c>
      <c r="E26" s="0" t="n">
        <f aca="false">D26/25</f>
        <v>28</v>
      </c>
    </row>
    <row r="27" customFormat="false" ht="15" hidden="false" customHeight="false" outlineLevel="0" collapsed="false">
      <c r="B27" s="0" t="s">
        <v>732</v>
      </c>
      <c r="C27" s="0" t="n">
        <f aca="false">312*25</f>
        <v>7800</v>
      </c>
      <c r="D27" s="0" t="n">
        <v>458</v>
      </c>
      <c r="E27" s="0" t="n">
        <v>18</v>
      </c>
    </row>
    <row r="28" customFormat="false" ht="15" hidden="false" customHeight="false" outlineLevel="0" collapsed="false">
      <c r="B28" s="0" t="s">
        <v>733</v>
      </c>
      <c r="C28" s="620"/>
      <c r="D28" s="620" t="n">
        <f aca="false">D27/D26-100%</f>
        <v>-0.345714285714286</v>
      </c>
      <c r="E28" s="620" t="n">
        <f aca="false">E27/E26-100%</f>
        <v>-0.357142857142857</v>
      </c>
    </row>
    <row r="30" customFormat="false" ht="15" hidden="false" customHeight="false" outlineLevel="0" collapsed="false">
      <c r="C30" s="0" t="n">
        <f aca="false">C27/17</f>
        <v>458.823529411765</v>
      </c>
    </row>
  </sheetData>
  <mergeCells count="9">
    <mergeCell ref="C2:H2"/>
    <mergeCell ref="J4:J5"/>
    <mergeCell ref="C7:H7"/>
    <mergeCell ref="J9:J10"/>
    <mergeCell ref="C12:H12"/>
    <mergeCell ref="J14:J15"/>
    <mergeCell ref="C17:H17"/>
    <mergeCell ref="J19:J20"/>
    <mergeCell ref="C24:H2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" activeCellId="0" sqref="F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3.57"/>
    <col collapsed="false" customWidth="true" hidden="false" outlineLevel="0" max="3" min="3" style="0" width="13.43"/>
    <col collapsed="false" customWidth="true" hidden="false" outlineLevel="0" max="4" min="4" style="0" width="12.28"/>
    <col collapsed="false" customWidth="true" hidden="false" outlineLevel="0" max="5" min="5" style="0" width="12.71"/>
    <col collapsed="false" customWidth="true" hidden="false" outlineLevel="0" max="6" min="6" style="0" width="22"/>
    <col collapsed="false" customWidth="true" hidden="false" outlineLevel="0" max="7" min="7" style="0" width="9.85"/>
  </cols>
  <sheetData>
    <row r="1" customFormat="false" ht="42.75" hidden="false" customHeight="true" outlineLevel="0" collapsed="false">
      <c r="A1" s="625" t="s">
        <v>727</v>
      </c>
      <c r="B1" s="625"/>
      <c r="C1" s="625"/>
      <c r="D1" s="625"/>
      <c r="E1" s="625"/>
      <c r="F1" s="625"/>
      <c r="G1" s="625"/>
    </row>
    <row r="2" customFormat="false" ht="20.1" hidden="false" customHeight="true" outlineLevel="0" collapsed="false">
      <c r="A2" s="626" t="s">
        <v>267</v>
      </c>
      <c r="B2" s="627" t="s">
        <v>425</v>
      </c>
      <c r="C2" s="627" t="s">
        <v>431</v>
      </c>
      <c r="D2" s="628" t="s">
        <v>734</v>
      </c>
      <c r="E2" s="628" t="s">
        <v>735</v>
      </c>
      <c r="F2" s="627" t="s">
        <v>736</v>
      </c>
      <c r="G2" s="629" t="s">
        <v>429</v>
      </c>
    </row>
    <row r="3" customFormat="false" ht="20.1" hidden="false" customHeight="true" outlineLevel="0" collapsed="false">
      <c r="A3" s="626" t="n">
        <v>43800</v>
      </c>
      <c r="B3" s="627"/>
      <c r="C3" s="627"/>
      <c r="D3" s="627"/>
      <c r="E3" s="627"/>
      <c r="F3" s="627"/>
      <c r="G3" s="627" t="s">
        <v>737</v>
      </c>
    </row>
    <row r="4" customFormat="false" ht="20.1" hidden="false" customHeight="true" outlineLevel="0" collapsed="false">
      <c r="A4" s="626" t="n">
        <v>43801</v>
      </c>
      <c r="B4" s="627"/>
      <c r="C4" s="627"/>
      <c r="D4" s="627"/>
      <c r="E4" s="627"/>
      <c r="F4" s="627"/>
      <c r="G4" s="627" t="s">
        <v>737</v>
      </c>
    </row>
    <row r="5" customFormat="false" ht="20.1" hidden="false" customHeight="true" outlineLevel="0" collapsed="false">
      <c r="A5" s="626" t="n">
        <v>43802</v>
      </c>
      <c r="B5" s="627"/>
      <c r="C5" s="627"/>
      <c r="D5" s="627"/>
      <c r="E5" s="627"/>
      <c r="F5" s="627"/>
      <c r="G5" s="627" t="s">
        <v>737</v>
      </c>
    </row>
    <row r="6" customFormat="false" ht="20.1" hidden="false" customHeight="true" outlineLevel="0" collapsed="false">
      <c r="A6" s="626" t="n">
        <v>43803</v>
      </c>
      <c r="B6" s="627"/>
      <c r="C6" s="627"/>
      <c r="D6" s="627"/>
      <c r="E6" s="627"/>
      <c r="F6" s="627"/>
      <c r="G6" s="627" t="s">
        <v>737</v>
      </c>
    </row>
    <row r="7" customFormat="false" ht="20.1" hidden="false" customHeight="true" outlineLevel="0" collapsed="false">
      <c r="A7" s="626" t="n">
        <v>43804</v>
      </c>
      <c r="B7" s="627"/>
      <c r="C7" s="627"/>
      <c r="D7" s="627"/>
      <c r="E7" s="627"/>
      <c r="F7" s="627"/>
      <c r="G7" s="627" t="s">
        <v>737</v>
      </c>
    </row>
    <row r="8" customFormat="false" ht="20.1" hidden="false" customHeight="true" outlineLevel="0" collapsed="false">
      <c r="A8" s="626" t="n">
        <v>43805</v>
      </c>
      <c r="B8" s="627"/>
      <c r="C8" s="627"/>
      <c r="D8" s="627"/>
      <c r="E8" s="627"/>
      <c r="F8" s="627"/>
      <c r="G8" s="627" t="s">
        <v>737</v>
      </c>
    </row>
    <row r="9" customFormat="false" ht="20.1" hidden="false" customHeight="true" outlineLevel="0" collapsed="false">
      <c r="A9" s="626" t="n">
        <v>43806</v>
      </c>
      <c r="B9" s="627"/>
      <c r="C9" s="627"/>
      <c r="D9" s="627"/>
      <c r="E9" s="627"/>
      <c r="F9" s="627"/>
      <c r="G9" s="627" t="s">
        <v>737</v>
      </c>
    </row>
    <row r="10" customFormat="false" ht="20.1" hidden="false" customHeight="true" outlineLevel="0" collapsed="false">
      <c r="A10" s="626" t="n">
        <v>43807</v>
      </c>
      <c r="B10" s="627"/>
      <c r="C10" s="627"/>
      <c r="D10" s="627"/>
      <c r="E10" s="627"/>
      <c r="F10" s="627"/>
      <c r="G10" s="627" t="s">
        <v>737</v>
      </c>
    </row>
    <row r="11" customFormat="false" ht="20.1" hidden="false" customHeight="true" outlineLevel="0" collapsed="false">
      <c r="A11" s="626" t="n">
        <v>43808</v>
      </c>
      <c r="B11" s="627"/>
      <c r="C11" s="627"/>
      <c r="D11" s="627"/>
      <c r="E11" s="627"/>
      <c r="F11" s="627"/>
      <c r="G11" s="627" t="s">
        <v>737</v>
      </c>
    </row>
    <row r="12" customFormat="false" ht="20.1" hidden="false" customHeight="true" outlineLevel="0" collapsed="false">
      <c r="A12" s="626" t="n">
        <v>43809</v>
      </c>
      <c r="B12" s="627"/>
      <c r="C12" s="627"/>
      <c r="D12" s="627"/>
      <c r="E12" s="627"/>
      <c r="F12" s="627"/>
      <c r="G12" s="627" t="s">
        <v>737</v>
      </c>
    </row>
    <row r="13" customFormat="false" ht="20.1" hidden="false" customHeight="true" outlineLevel="0" collapsed="false">
      <c r="A13" s="626" t="n">
        <v>43810</v>
      </c>
      <c r="B13" s="627"/>
      <c r="C13" s="627"/>
      <c r="D13" s="630"/>
      <c r="E13" s="630"/>
      <c r="F13" s="631"/>
      <c r="G13" s="632" t="n">
        <f aca="false">B13+C13-F13</f>
        <v>0</v>
      </c>
    </row>
    <row r="14" customFormat="false" ht="20.1" hidden="false" customHeight="true" outlineLevel="0" collapsed="false">
      <c r="A14" s="626" t="n">
        <v>43811</v>
      </c>
      <c r="B14" s="627"/>
      <c r="C14" s="627"/>
      <c r="D14" s="630"/>
      <c r="E14" s="630"/>
      <c r="F14" s="631"/>
      <c r="G14" s="632" t="n">
        <f aca="false">B14+C14-F14</f>
        <v>0</v>
      </c>
    </row>
    <row r="15" customFormat="false" ht="20.1" hidden="false" customHeight="true" outlineLevel="0" collapsed="false">
      <c r="A15" s="626" t="n">
        <v>43812</v>
      </c>
      <c r="B15" s="627"/>
      <c r="C15" s="627"/>
      <c r="D15" s="630"/>
      <c r="E15" s="630"/>
      <c r="F15" s="631"/>
      <c r="G15" s="632" t="n">
        <f aca="false">B15+C15-F15</f>
        <v>0</v>
      </c>
    </row>
    <row r="16" customFormat="false" ht="20.1" hidden="false" customHeight="true" outlineLevel="0" collapsed="false">
      <c r="A16" s="626" t="n">
        <v>43813</v>
      </c>
      <c r="B16" s="627"/>
      <c r="C16" s="627"/>
      <c r="D16" s="630"/>
      <c r="E16" s="630"/>
      <c r="F16" s="631"/>
      <c r="G16" s="632" t="n">
        <f aca="false">B16+C16-F16</f>
        <v>0</v>
      </c>
      <c r="I16" s="633"/>
    </row>
    <row r="17" customFormat="false" ht="20.1" hidden="false" customHeight="true" outlineLevel="0" collapsed="false">
      <c r="A17" s="626" t="n">
        <v>43814</v>
      </c>
      <c r="B17" s="627"/>
      <c r="C17" s="627"/>
      <c r="D17" s="630"/>
      <c r="E17" s="630"/>
      <c r="F17" s="631"/>
      <c r="G17" s="632" t="n">
        <f aca="false">B17+C17-F17</f>
        <v>0</v>
      </c>
    </row>
    <row r="18" customFormat="false" ht="20.1" hidden="false" customHeight="true" outlineLevel="0" collapsed="false">
      <c r="A18" s="626" t="n">
        <v>43815</v>
      </c>
      <c r="B18" s="627"/>
      <c r="C18" s="627"/>
      <c r="D18" s="630"/>
      <c r="E18" s="630"/>
      <c r="F18" s="631"/>
      <c r="G18" s="632" t="n">
        <f aca="false">B18+C18-F18</f>
        <v>0</v>
      </c>
    </row>
    <row r="19" customFormat="false" ht="20.1" hidden="false" customHeight="true" outlineLevel="0" collapsed="false">
      <c r="A19" s="626" t="n">
        <v>43816</v>
      </c>
      <c r="B19" s="627"/>
      <c r="C19" s="627"/>
      <c r="D19" s="630"/>
      <c r="E19" s="630"/>
      <c r="F19" s="631"/>
      <c r="G19" s="632" t="n">
        <f aca="false">B19+C19-F19</f>
        <v>0</v>
      </c>
    </row>
    <row r="20" customFormat="false" ht="20.1" hidden="false" customHeight="true" outlineLevel="0" collapsed="false">
      <c r="A20" s="626" t="n">
        <v>43817</v>
      </c>
      <c r="B20" s="627"/>
      <c r="C20" s="627"/>
      <c r="D20" s="630"/>
      <c r="E20" s="630"/>
      <c r="F20" s="631"/>
      <c r="G20" s="632" t="n">
        <f aca="false">B20+C20-F20</f>
        <v>0</v>
      </c>
    </row>
    <row r="21" customFormat="false" ht="20.1" hidden="false" customHeight="true" outlineLevel="0" collapsed="false">
      <c r="A21" s="626" t="n">
        <v>43818</v>
      </c>
      <c r="B21" s="627"/>
      <c r="C21" s="627"/>
      <c r="D21" s="630"/>
      <c r="E21" s="630"/>
      <c r="F21" s="631"/>
      <c r="G21" s="632" t="n">
        <f aca="false">B21+C21-F21</f>
        <v>0</v>
      </c>
    </row>
    <row r="22" customFormat="false" ht="20.1" hidden="false" customHeight="true" outlineLevel="0" collapsed="false">
      <c r="A22" s="626" t="n">
        <v>43819</v>
      </c>
      <c r="B22" s="627"/>
      <c r="C22" s="627"/>
      <c r="D22" s="630"/>
      <c r="E22" s="630"/>
      <c r="F22" s="631"/>
      <c r="G22" s="632" t="n">
        <f aca="false">B22+C22-F22</f>
        <v>0</v>
      </c>
    </row>
    <row r="23" customFormat="false" ht="20.1" hidden="false" customHeight="true" outlineLevel="0" collapsed="false">
      <c r="A23" s="626" t="n">
        <v>43820</v>
      </c>
      <c r="B23" s="627"/>
      <c r="C23" s="627"/>
      <c r="D23" s="630"/>
      <c r="E23" s="630"/>
      <c r="F23" s="631"/>
      <c r="G23" s="632" t="n">
        <f aca="false">B23+C23-F23</f>
        <v>0</v>
      </c>
    </row>
    <row r="24" customFormat="false" ht="20.1" hidden="false" customHeight="true" outlineLevel="0" collapsed="false">
      <c r="A24" s="626" t="n">
        <v>43821</v>
      </c>
      <c r="B24" s="627"/>
      <c r="C24" s="627"/>
      <c r="D24" s="630"/>
      <c r="E24" s="630"/>
      <c r="F24" s="631"/>
      <c r="G24" s="632" t="n">
        <f aca="false">B24+C24-F24</f>
        <v>0</v>
      </c>
    </row>
    <row r="25" customFormat="false" ht="20.1" hidden="false" customHeight="true" outlineLevel="0" collapsed="false">
      <c r="A25" s="626" t="n">
        <v>43822</v>
      </c>
      <c r="B25" s="627"/>
      <c r="C25" s="627"/>
      <c r="D25" s="630"/>
      <c r="E25" s="630"/>
      <c r="F25" s="631"/>
      <c r="G25" s="632" t="n">
        <f aca="false">B25+C25-F25</f>
        <v>0</v>
      </c>
    </row>
    <row r="26" customFormat="false" ht="20.1" hidden="false" customHeight="true" outlineLevel="0" collapsed="false">
      <c r="A26" s="626" t="n">
        <v>43823</v>
      </c>
      <c r="B26" s="627"/>
      <c r="C26" s="627"/>
      <c r="D26" s="630"/>
      <c r="E26" s="630"/>
      <c r="F26" s="631"/>
      <c r="G26" s="632" t="n">
        <f aca="false">B26+C26-F26</f>
        <v>0</v>
      </c>
    </row>
    <row r="27" customFormat="false" ht="20.1" hidden="false" customHeight="true" outlineLevel="0" collapsed="false">
      <c r="A27" s="626" t="n">
        <v>43824</v>
      </c>
      <c r="B27" s="627"/>
      <c r="C27" s="627"/>
      <c r="D27" s="630"/>
      <c r="E27" s="630"/>
      <c r="F27" s="631"/>
      <c r="G27" s="632" t="n">
        <f aca="false">B27+C27-F27</f>
        <v>0</v>
      </c>
    </row>
    <row r="28" customFormat="false" ht="20.1" hidden="false" customHeight="true" outlineLevel="0" collapsed="false">
      <c r="A28" s="626" t="n">
        <v>43825</v>
      </c>
      <c r="B28" s="627"/>
      <c r="C28" s="627"/>
      <c r="D28" s="630"/>
      <c r="E28" s="630"/>
      <c r="F28" s="631"/>
      <c r="G28" s="632" t="n">
        <f aca="false">B28+C28-F28</f>
        <v>0</v>
      </c>
    </row>
    <row r="29" customFormat="false" ht="20.1" hidden="false" customHeight="true" outlineLevel="0" collapsed="false">
      <c r="A29" s="626" t="n">
        <v>43826</v>
      </c>
      <c r="B29" s="627"/>
      <c r="C29" s="627"/>
      <c r="D29" s="630"/>
      <c r="E29" s="630"/>
      <c r="F29" s="631"/>
      <c r="G29" s="632" t="n">
        <f aca="false">B29+C29-F29</f>
        <v>0</v>
      </c>
    </row>
    <row r="30" customFormat="false" ht="20.1" hidden="false" customHeight="true" outlineLevel="0" collapsed="false">
      <c r="A30" s="626" t="n">
        <v>43827</v>
      </c>
      <c r="B30" s="627"/>
      <c r="C30" s="627"/>
      <c r="D30" s="630"/>
      <c r="E30" s="630"/>
      <c r="F30" s="631"/>
      <c r="G30" s="632" t="n">
        <f aca="false">B30+C30-F30</f>
        <v>0</v>
      </c>
    </row>
    <row r="31" customFormat="false" ht="20.1" hidden="false" customHeight="true" outlineLevel="0" collapsed="false">
      <c r="A31" s="626" t="n">
        <v>43828</v>
      </c>
      <c r="B31" s="627"/>
      <c r="C31" s="627"/>
      <c r="D31" s="630"/>
      <c r="E31" s="630"/>
      <c r="F31" s="631"/>
      <c r="G31" s="632" t="n">
        <f aca="false">B31+C31-F31</f>
        <v>0</v>
      </c>
    </row>
    <row r="32" customFormat="false" ht="20.1" hidden="false" customHeight="true" outlineLevel="0" collapsed="false">
      <c r="A32" s="626" t="n">
        <v>43829</v>
      </c>
      <c r="B32" s="627"/>
      <c r="C32" s="627"/>
      <c r="D32" s="630"/>
      <c r="E32" s="630"/>
      <c r="F32" s="631"/>
      <c r="G32" s="632" t="n">
        <f aca="false">B32+C32-F32</f>
        <v>0</v>
      </c>
    </row>
    <row r="33" customFormat="false" ht="20.1" hidden="false" customHeight="true" outlineLevel="0" collapsed="false">
      <c r="A33" s="634" t="s">
        <v>432</v>
      </c>
      <c r="B33" s="635"/>
      <c r="C33" s="635"/>
      <c r="D33" s="636"/>
      <c r="E33" s="636"/>
      <c r="F33" s="637"/>
      <c r="G33" s="632" t="n">
        <f aca="false">B33+C33-F33</f>
        <v>0</v>
      </c>
    </row>
  </sheetData>
  <mergeCells count="1">
    <mergeCell ref="A1:G1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" activeCellId="0" sqref="F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13.57"/>
    <col collapsed="false" customWidth="true" hidden="false" outlineLevel="0" max="3" min="3" style="0" width="13.43"/>
    <col collapsed="false" customWidth="true" hidden="false" outlineLevel="0" max="4" min="4" style="0" width="12.28"/>
    <col collapsed="false" customWidth="true" hidden="false" outlineLevel="0" max="5" min="5" style="0" width="12.71"/>
    <col collapsed="false" customWidth="true" hidden="false" outlineLevel="0" max="6" min="6" style="0" width="22"/>
    <col collapsed="false" customWidth="true" hidden="false" outlineLevel="0" max="7" min="7" style="0" width="9.85"/>
  </cols>
  <sheetData>
    <row r="1" customFormat="false" ht="54.75" hidden="false" customHeight="true" outlineLevel="0" collapsed="false">
      <c r="A1" s="625" t="s">
        <v>685</v>
      </c>
      <c r="B1" s="625"/>
      <c r="C1" s="625"/>
      <c r="D1" s="625"/>
      <c r="E1" s="625"/>
      <c r="F1" s="625"/>
      <c r="G1" s="625"/>
    </row>
    <row r="2" customFormat="false" ht="20.1" hidden="false" customHeight="true" outlineLevel="0" collapsed="false">
      <c r="A2" s="626" t="s">
        <v>267</v>
      </c>
      <c r="B2" s="627" t="s">
        <v>425</v>
      </c>
      <c r="C2" s="627" t="s">
        <v>431</v>
      </c>
      <c r="D2" s="628" t="s">
        <v>734</v>
      </c>
      <c r="E2" s="628" t="s">
        <v>735</v>
      </c>
      <c r="F2" s="627" t="s">
        <v>736</v>
      </c>
      <c r="G2" s="629" t="s">
        <v>429</v>
      </c>
    </row>
    <row r="3" customFormat="false" ht="20.1" hidden="false" customHeight="true" outlineLevel="0" collapsed="false">
      <c r="A3" s="626" t="n">
        <v>43800</v>
      </c>
      <c r="B3" s="627"/>
      <c r="C3" s="627"/>
      <c r="D3" s="627"/>
      <c r="E3" s="627"/>
      <c r="F3" s="627"/>
      <c r="G3" s="638" t="s">
        <v>737</v>
      </c>
    </row>
    <row r="4" customFormat="false" ht="20.1" hidden="false" customHeight="true" outlineLevel="0" collapsed="false">
      <c r="A4" s="626" t="n">
        <v>43801</v>
      </c>
      <c r="B4" s="627"/>
      <c r="C4" s="627"/>
      <c r="D4" s="627"/>
      <c r="E4" s="627"/>
      <c r="F4" s="627"/>
      <c r="G4" s="638" t="s">
        <v>737</v>
      </c>
    </row>
    <row r="5" customFormat="false" ht="20.1" hidden="false" customHeight="true" outlineLevel="0" collapsed="false">
      <c r="A5" s="626" t="n">
        <v>43802</v>
      </c>
      <c r="B5" s="627"/>
      <c r="C5" s="627"/>
      <c r="D5" s="627"/>
      <c r="E5" s="627"/>
      <c r="F5" s="627"/>
      <c r="G5" s="638" t="s">
        <v>737</v>
      </c>
    </row>
    <row r="6" customFormat="false" ht="20.1" hidden="false" customHeight="true" outlineLevel="0" collapsed="false">
      <c r="A6" s="626" t="n">
        <v>43803</v>
      </c>
      <c r="B6" s="627"/>
      <c r="C6" s="627"/>
      <c r="D6" s="627"/>
      <c r="E6" s="627"/>
      <c r="F6" s="627"/>
      <c r="G6" s="638" t="s">
        <v>737</v>
      </c>
    </row>
    <row r="7" customFormat="false" ht="20.1" hidden="false" customHeight="true" outlineLevel="0" collapsed="false">
      <c r="A7" s="626" t="n">
        <v>43804</v>
      </c>
      <c r="B7" s="627"/>
      <c r="C7" s="627"/>
      <c r="D7" s="627"/>
      <c r="E7" s="627"/>
      <c r="F7" s="627"/>
      <c r="G7" s="638" t="s">
        <v>737</v>
      </c>
    </row>
    <row r="8" customFormat="false" ht="20.1" hidden="false" customHeight="true" outlineLevel="0" collapsed="false">
      <c r="A8" s="626" t="n">
        <v>43805</v>
      </c>
      <c r="B8" s="627"/>
      <c r="C8" s="627"/>
      <c r="D8" s="627"/>
      <c r="E8" s="627"/>
      <c r="F8" s="627"/>
      <c r="G8" s="638" t="s">
        <v>737</v>
      </c>
    </row>
    <row r="9" customFormat="false" ht="20.1" hidden="false" customHeight="true" outlineLevel="0" collapsed="false">
      <c r="A9" s="626" t="n">
        <v>43806</v>
      </c>
      <c r="B9" s="627"/>
      <c r="C9" s="627"/>
      <c r="D9" s="627"/>
      <c r="E9" s="627"/>
      <c r="F9" s="627"/>
      <c r="G9" s="638" t="s">
        <v>737</v>
      </c>
    </row>
    <row r="10" customFormat="false" ht="20.1" hidden="false" customHeight="true" outlineLevel="0" collapsed="false">
      <c r="A10" s="626" t="n">
        <v>43807</v>
      </c>
      <c r="B10" s="627"/>
      <c r="C10" s="627"/>
      <c r="D10" s="627"/>
      <c r="E10" s="627"/>
      <c r="F10" s="627"/>
      <c r="G10" s="638" t="s">
        <v>737</v>
      </c>
    </row>
    <row r="11" customFormat="false" ht="20.1" hidden="false" customHeight="true" outlineLevel="0" collapsed="false">
      <c r="A11" s="626" t="n">
        <v>43808</v>
      </c>
      <c r="B11" s="627"/>
      <c r="C11" s="627"/>
      <c r="D11" s="627"/>
      <c r="E11" s="627"/>
      <c r="F11" s="627"/>
      <c r="G11" s="638" t="s">
        <v>737</v>
      </c>
    </row>
    <row r="12" customFormat="false" ht="20.1" hidden="false" customHeight="true" outlineLevel="0" collapsed="false">
      <c r="A12" s="626" t="n">
        <v>43809</v>
      </c>
      <c r="B12" s="627"/>
      <c r="C12" s="627"/>
      <c r="D12" s="627"/>
      <c r="E12" s="627"/>
      <c r="F12" s="627"/>
      <c r="G12" s="638" t="s">
        <v>737</v>
      </c>
    </row>
    <row r="13" customFormat="false" ht="20.1" hidden="false" customHeight="true" outlineLevel="0" collapsed="false">
      <c r="A13" s="626" t="n">
        <v>43810</v>
      </c>
      <c r="B13" s="627"/>
      <c r="C13" s="627"/>
      <c r="D13" s="630"/>
      <c r="E13" s="630"/>
      <c r="F13" s="631"/>
      <c r="G13" s="632" t="n">
        <f aca="false">B13+C13-F13</f>
        <v>0</v>
      </c>
    </row>
    <row r="14" customFormat="false" ht="20.1" hidden="false" customHeight="true" outlineLevel="0" collapsed="false">
      <c r="A14" s="626" t="n">
        <v>43811</v>
      </c>
      <c r="B14" s="627"/>
      <c r="C14" s="627"/>
      <c r="D14" s="630"/>
      <c r="E14" s="630"/>
      <c r="F14" s="631"/>
      <c r="G14" s="632" t="n">
        <f aca="false">B14+C14-F14</f>
        <v>0</v>
      </c>
    </row>
    <row r="15" customFormat="false" ht="20.1" hidden="false" customHeight="true" outlineLevel="0" collapsed="false">
      <c r="A15" s="626" t="n">
        <v>43812</v>
      </c>
      <c r="B15" s="627"/>
      <c r="C15" s="627"/>
      <c r="D15" s="630"/>
      <c r="E15" s="630"/>
      <c r="F15" s="631"/>
      <c r="G15" s="632" t="n">
        <f aca="false">B15+C15-F15</f>
        <v>0</v>
      </c>
    </row>
    <row r="16" customFormat="false" ht="20.1" hidden="false" customHeight="true" outlineLevel="0" collapsed="false">
      <c r="A16" s="626" t="n">
        <v>43813</v>
      </c>
      <c r="B16" s="627"/>
      <c r="C16" s="627"/>
      <c r="D16" s="630"/>
      <c r="E16" s="630"/>
      <c r="F16" s="631"/>
      <c r="G16" s="632" t="n">
        <f aca="false">B16+C16-F16</f>
        <v>0</v>
      </c>
    </row>
    <row r="17" customFormat="false" ht="20.1" hidden="false" customHeight="true" outlineLevel="0" collapsed="false">
      <c r="A17" s="626" t="n">
        <v>43814</v>
      </c>
      <c r="B17" s="627"/>
      <c r="C17" s="627"/>
      <c r="D17" s="630"/>
      <c r="E17" s="630"/>
      <c r="F17" s="631"/>
      <c r="G17" s="632" t="n">
        <f aca="false">B17+C17-F17</f>
        <v>0</v>
      </c>
    </row>
    <row r="18" customFormat="false" ht="20.1" hidden="false" customHeight="true" outlineLevel="0" collapsed="false">
      <c r="A18" s="626" t="n">
        <v>43815</v>
      </c>
      <c r="B18" s="627"/>
      <c r="C18" s="627"/>
      <c r="D18" s="630"/>
      <c r="E18" s="630"/>
      <c r="F18" s="631"/>
      <c r="G18" s="632" t="n">
        <f aca="false">B18+C18-F18</f>
        <v>0</v>
      </c>
    </row>
    <row r="19" customFormat="false" ht="20.1" hidden="false" customHeight="true" outlineLevel="0" collapsed="false">
      <c r="A19" s="626" t="n">
        <v>43816</v>
      </c>
      <c r="B19" s="627"/>
      <c r="C19" s="627"/>
      <c r="D19" s="630"/>
      <c r="E19" s="630"/>
      <c r="F19" s="631"/>
      <c r="G19" s="632" t="n">
        <f aca="false">B19+C19-F19</f>
        <v>0</v>
      </c>
    </row>
    <row r="20" customFormat="false" ht="20.1" hidden="false" customHeight="true" outlineLevel="0" collapsed="false">
      <c r="A20" s="626" t="n">
        <v>43817</v>
      </c>
      <c r="B20" s="627"/>
      <c r="C20" s="627"/>
      <c r="D20" s="630"/>
      <c r="E20" s="630"/>
      <c r="F20" s="631"/>
      <c r="G20" s="632" t="n">
        <f aca="false">B20+C20-F20</f>
        <v>0</v>
      </c>
    </row>
    <row r="21" customFormat="false" ht="20.1" hidden="false" customHeight="true" outlineLevel="0" collapsed="false">
      <c r="A21" s="626" t="n">
        <v>43818</v>
      </c>
      <c r="B21" s="627"/>
      <c r="C21" s="627"/>
      <c r="D21" s="630"/>
      <c r="E21" s="630"/>
      <c r="F21" s="631"/>
      <c r="G21" s="632" t="n">
        <f aca="false">B21+C21-F21</f>
        <v>0</v>
      </c>
    </row>
    <row r="22" customFormat="false" ht="20.1" hidden="false" customHeight="true" outlineLevel="0" collapsed="false">
      <c r="A22" s="626" t="n">
        <v>43819</v>
      </c>
      <c r="B22" s="627"/>
      <c r="C22" s="627"/>
      <c r="D22" s="630"/>
      <c r="E22" s="630"/>
      <c r="F22" s="631"/>
      <c r="G22" s="632" t="n">
        <f aca="false">B22+C22-F22</f>
        <v>0</v>
      </c>
    </row>
    <row r="23" customFormat="false" ht="20.1" hidden="false" customHeight="true" outlineLevel="0" collapsed="false">
      <c r="A23" s="626" t="n">
        <v>43820</v>
      </c>
      <c r="B23" s="627"/>
      <c r="C23" s="627"/>
      <c r="D23" s="630"/>
      <c r="E23" s="630"/>
      <c r="F23" s="631"/>
      <c r="G23" s="632" t="n">
        <f aca="false">B23+C23-F23</f>
        <v>0</v>
      </c>
    </row>
    <row r="24" customFormat="false" ht="20.1" hidden="false" customHeight="true" outlineLevel="0" collapsed="false">
      <c r="A24" s="626" t="n">
        <v>43821</v>
      </c>
      <c r="B24" s="627"/>
      <c r="C24" s="627"/>
      <c r="D24" s="630"/>
      <c r="E24" s="630"/>
      <c r="F24" s="631"/>
      <c r="G24" s="632" t="n">
        <f aca="false">B24+C24-F24</f>
        <v>0</v>
      </c>
    </row>
    <row r="25" customFormat="false" ht="20.1" hidden="false" customHeight="true" outlineLevel="0" collapsed="false">
      <c r="A25" s="626" t="n">
        <v>43822</v>
      </c>
      <c r="B25" s="627"/>
      <c r="C25" s="627"/>
      <c r="D25" s="630"/>
      <c r="E25" s="630"/>
      <c r="F25" s="631"/>
      <c r="G25" s="632" t="n">
        <f aca="false">B25+C25-F25</f>
        <v>0</v>
      </c>
    </row>
    <row r="26" customFormat="false" ht="20.1" hidden="false" customHeight="true" outlineLevel="0" collapsed="false">
      <c r="A26" s="626" t="n">
        <v>43823</v>
      </c>
      <c r="B26" s="627"/>
      <c r="C26" s="627"/>
      <c r="D26" s="630"/>
      <c r="E26" s="630"/>
      <c r="F26" s="631"/>
      <c r="G26" s="632" t="n">
        <f aca="false">B26+C26-F26</f>
        <v>0</v>
      </c>
    </row>
    <row r="27" customFormat="false" ht="20.1" hidden="false" customHeight="true" outlineLevel="0" collapsed="false">
      <c r="A27" s="626" t="n">
        <v>43824</v>
      </c>
      <c r="B27" s="627"/>
      <c r="C27" s="627"/>
      <c r="D27" s="630"/>
      <c r="E27" s="630"/>
      <c r="F27" s="631"/>
      <c r="G27" s="632" t="n">
        <f aca="false">B27+C27-F27</f>
        <v>0</v>
      </c>
    </row>
    <row r="28" customFormat="false" ht="20.1" hidden="false" customHeight="true" outlineLevel="0" collapsed="false">
      <c r="A28" s="626" t="n">
        <v>43825</v>
      </c>
      <c r="B28" s="627"/>
      <c r="C28" s="627"/>
      <c r="D28" s="630"/>
      <c r="E28" s="630"/>
      <c r="F28" s="631"/>
      <c r="G28" s="632" t="n">
        <f aca="false">B28+C28-F28</f>
        <v>0</v>
      </c>
    </row>
    <row r="29" customFormat="false" ht="20.1" hidden="false" customHeight="true" outlineLevel="0" collapsed="false">
      <c r="A29" s="626" t="n">
        <v>43826</v>
      </c>
      <c r="B29" s="627"/>
      <c r="C29" s="627"/>
      <c r="D29" s="630"/>
      <c r="E29" s="630"/>
      <c r="F29" s="631"/>
      <c r="G29" s="632" t="n">
        <f aca="false">B29+C29-F29</f>
        <v>0</v>
      </c>
    </row>
    <row r="30" customFormat="false" ht="20.1" hidden="false" customHeight="true" outlineLevel="0" collapsed="false">
      <c r="A30" s="626" t="n">
        <v>43827</v>
      </c>
      <c r="B30" s="627"/>
      <c r="C30" s="627"/>
      <c r="D30" s="630"/>
      <c r="E30" s="630"/>
      <c r="F30" s="631"/>
      <c r="G30" s="632" t="n">
        <f aca="false">B30+C30-F30</f>
        <v>0</v>
      </c>
    </row>
    <row r="31" customFormat="false" ht="20.1" hidden="false" customHeight="true" outlineLevel="0" collapsed="false">
      <c r="A31" s="626" t="n">
        <v>43828</v>
      </c>
      <c r="B31" s="627"/>
      <c r="C31" s="627"/>
      <c r="D31" s="630"/>
      <c r="E31" s="630"/>
      <c r="F31" s="631"/>
      <c r="G31" s="632" t="n">
        <f aca="false">B31+C31-F31</f>
        <v>0</v>
      </c>
    </row>
    <row r="32" customFormat="false" ht="20.1" hidden="false" customHeight="true" outlineLevel="0" collapsed="false">
      <c r="A32" s="626" t="n">
        <v>43829</v>
      </c>
      <c r="B32" s="627"/>
      <c r="C32" s="627"/>
      <c r="D32" s="630"/>
      <c r="E32" s="630"/>
      <c r="F32" s="631"/>
      <c r="G32" s="632" t="n">
        <f aca="false">B32+C32-F32</f>
        <v>0</v>
      </c>
    </row>
    <row r="33" customFormat="false" ht="20.1" hidden="false" customHeight="true" outlineLevel="0" collapsed="false">
      <c r="A33" s="634" t="s">
        <v>432</v>
      </c>
      <c r="B33" s="635"/>
      <c r="C33" s="635"/>
      <c r="D33" s="636"/>
      <c r="E33" s="636"/>
      <c r="F33" s="637"/>
      <c r="G33" s="639"/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4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J2" activeCellId="0" sqref="J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2.85"/>
    <col collapsed="false" customWidth="true" hidden="false" outlineLevel="0" max="2" min="2" style="0" width="26.57"/>
    <col collapsed="false" customWidth="true" hidden="false" outlineLevel="0" max="3" min="3" style="0" width="22.71"/>
    <col collapsed="false" customWidth="true" hidden="false" outlineLevel="0" max="4" min="4" style="0" width="24.85"/>
    <col collapsed="false" customWidth="true" hidden="false" outlineLevel="0" max="5" min="5" style="0" width="26.57"/>
    <col collapsed="false" customWidth="true" hidden="false" outlineLevel="0" max="6" min="6" style="0" width="23.15"/>
    <col collapsed="false" customWidth="true" hidden="false" outlineLevel="0" max="7" min="7" style="0" width="21.57"/>
    <col collapsed="false" customWidth="true" hidden="false" outlineLevel="0" max="8" min="8" style="0" width="24.85"/>
    <col collapsed="false" customWidth="true" hidden="false" outlineLevel="0" max="9" min="9" style="0" width="21.57"/>
    <col collapsed="false" customWidth="true" hidden="false" outlineLevel="0" max="10" min="10" style="0" width="17.85"/>
    <col collapsed="false" customWidth="true" hidden="false" outlineLevel="0" max="11" min="11" style="0" width="21.57"/>
    <col collapsed="false" customWidth="true" hidden="false" outlineLevel="0" max="12" min="12" style="0" width="10.14"/>
    <col collapsed="false" customWidth="true" hidden="false" outlineLevel="0" max="13" min="13" style="0" width="12"/>
    <col collapsed="false" customWidth="true" hidden="false" outlineLevel="0" max="14" min="14" style="0" width="10.14"/>
  </cols>
  <sheetData>
    <row r="1" customFormat="false" ht="15" hidden="false" customHeight="false" outlineLevel="0" collapsed="false">
      <c r="A1" s="12" t="s">
        <v>738</v>
      </c>
      <c r="B1" s="12"/>
      <c r="C1" s="12"/>
      <c r="D1" s="12"/>
      <c r="E1" s="12"/>
      <c r="F1" s="12"/>
      <c r="G1" s="12"/>
      <c r="H1" s="12"/>
      <c r="I1" s="245"/>
      <c r="J1" s="245"/>
      <c r="K1" s="640"/>
      <c r="L1" s="245"/>
      <c r="M1" s="245"/>
      <c r="N1" s="245"/>
    </row>
    <row r="2" customFormat="false" ht="15" hidden="false" customHeight="false" outlineLevel="0" collapsed="false">
      <c r="A2" s="641" t="e">
        <f aca="false">#REF!</f>
        <v>#REF!</v>
      </c>
      <c r="B2" s="641" t="e">
        <f aca="false">#REF!</f>
        <v>#REF!</v>
      </c>
      <c r="C2" s="641" t="e">
        <f aca="false">#REF!</f>
        <v>#REF!</v>
      </c>
      <c r="D2" s="641" t="e">
        <f aca="false">#REF!</f>
        <v>#REF!</v>
      </c>
      <c r="E2" s="641" t="e">
        <f aca="false">#REF!</f>
        <v>#REF!</v>
      </c>
      <c r="F2" s="641" t="e">
        <f aca="false">#REF!</f>
        <v>#REF!</v>
      </c>
      <c r="G2" s="641" t="e">
        <f aca="false">#REF!</f>
        <v>#REF!</v>
      </c>
      <c r="H2" s="641" t="s">
        <v>105</v>
      </c>
      <c r="I2" s="641" t="s">
        <v>285</v>
      </c>
      <c r="J2" s="245"/>
    </row>
    <row r="3" customFormat="false" ht="15" hidden="false" customHeight="false" outlineLevel="0" collapsed="false">
      <c r="A3" s="473" t="n">
        <f aca="false">DEPOSITO!N33</f>
        <v>0</v>
      </c>
      <c r="B3" s="473" t="n">
        <f aca="false">DEPOSITO!Q33</f>
        <v>0</v>
      </c>
      <c r="C3" s="473" t="n">
        <f aca="false">DEPOSITO!V33</f>
        <v>0</v>
      </c>
      <c r="D3" s="473" t="n">
        <f aca="false">DEPOSITO!W33</f>
        <v>0</v>
      </c>
      <c r="E3" s="473" t="n">
        <f aca="false">DEPOSITO!X33</f>
        <v>0</v>
      </c>
      <c r="F3" s="473" t="e">
        <f aca="false">deposito!#ref!</f>
        <v>#NAME?</v>
      </c>
      <c r="G3" s="473" t="e">
        <f aca="false">#REF!</f>
        <v>#REF!</v>
      </c>
      <c r="H3" s="473" t="e">
        <f aca="false">deposito!#ref!</f>
        <v>#NAME?</v>
      </c>
      <c r="I3" s="473" t="e">
        <f aca="false">SUM(A3:H3)</f>
        <v>#NAME?</v>
      </c>
      <c r="J3" s="642"/>
    </row>
    <row r="4" customFormat="false" ht="15" hidden="false" customHeight="false" outlineLevel="0" collapsed="false">
      <c r="H4" s="157"/>
    </row>
    <row r="11" customFormat="false" ht="15" hidden="false" customHeight="false" outlineLevel="0" collapsed="false">
      <c r="J11" s="643" t="e">
        <f aca="false">I3+J32+G93+G65+J13+J14</f>
        <v>#NAME?</v>
      </c>
    </row>
    <row r="13" customFormat="false" ht="15" hidden="false" customHeight="false" outlineLevel="0" collapsed="false">
      <c r="J13" s="622" t="n">
        <v>0.0055</v>
      </c>
    </row>
    <row r="14" customFormat="false" ht="15" hidden="false" customHeight="false" outlineLevel="0" collapsed="false">
      <c r="J14" s="622" t="n">
        <v>0.0014</v>
      </c>
    </row>
    <row r="30" customFormat="false" ht="15" hidden="false" customHeight="false" outlineLevel="0" collapsed="false">
      <c r="A30" s="12" t="s">
        <v>739</v>
      </c>
      <c r="B30" s="12"/>
      <c r="C30" s="12"/>
      <c r="D30" s="12"/>
      <c r="E30" s="12"/>
      <c r="F30" s="12"/>
      <c r="G30" s="12"/>
      <c r="H30" s="12"/>
      <c r="I30" s="12"/>
    </row>
    <row r="31" customFormat="false" ht="15" hidden="false" customHeight="false" outlineLevel="0" collapsed="false">
      <c r="A31" s="245" t="e">
        <f aca="false">#REF!</f>
        <v>#REF!</v>
      </c>
      <c r="B31" s="245" t="e">
        <f aca="false">#REF!</f>
        <v>#REF!</v>
      </c>
      <c r="C31" s="245" t="e">
        <f aca="false">#REF!</f>
        <v>#REF!</v>
      </c>
      <c r="D31" s="245" t="e">
        <f aca="false">#REF!</f>
        <v>#REF!</v>
      </c>
      <c r="E31" s="245" t="e">
        <f aca="false">#REF!</f>
        <v>#REF!</v>
      </c>
      <c r="F31" s="245" t="e">
        <f aca="false">#REF!</f>
        <v>#REF!</v>
      </c>
      <c r="G31" s="245" t="e">
        <f aca="false">#REF!</f>
        <v>#REF!</v>
      </c>
      <c r="H31" s="245" t="e">
        <f aca="false">#REF!</f>
        <v>#REF!</v>
      </c>
      <c r="I31" s="245" t="e">
        <f aca="false">#REF!</f>
        <v>#REF!</v>
      </c>
      <c r="J31" s="245" t="e">
        <f aca="false">#REF!</f>
        <v>#REF!</v>
      </c>
    </row>
    <row r="32" customFormat="false" ht="15" hidden="false" customHeight="false" outlineLevel="0" collapsed="false">
      <c r="A32" s="473" t="e">
        <f aca="false">#REF!</f>
        <v>#REF!</v>
      </c>
      <c r="B32" s="473" t="e">
        <f aca="false">#REF!</f>
        <v>#REF!</v>
      </c>
      <c r="C32" s="473" t="e">
        <f aca="false">#REF!</f>
        <v>#REF!</v>
      </c>
      <c r="D32" s="473" t="e">
        <f aca="false">#REF!</f>
        <v>#REF!</v>
      </c>
      <c r="E32" s="473" t="e">
        <f aca="false">#REF!</f>
        <v>#REF!</v>
      </c>
      <c r="F32" s="473" t="e">
        <f aca="false">#REF!</f>
        <v>#REF!</v>
      </c>
      <c r="G32" s="473" t="e">
        <f aca="false">#REF!</f>
        <v>#REF!</v>
      </c>
      <c r="H32" s="473" t="e">
        <f aca="false">#REF!</f>
        <v>#REF!</v>
      </c>
      <c r="I32" s="473" t="e">
        <f aca="false">#REF!</f>
        <v>#REF!</v>
      </c>
      <c r="J32" s="644" t="e">
        <f aca="false">#REF!</f>
        <v>#REF!</v>
      </c>
    </row>
    <row r="33" customFormat="false" ht="15" hidden="false" customHeight="false" outlineLevel="0" collapsed="false">
      <c r="I33" s="157" t="e">
        <f aca="false">I32-#REF!</f>
        <v>#REF!</v>
      </c>
    </row>
    <row r="63" customFormat="false" ht="15" hidden="false" customHeight="false" outlineLevel="0" collapsed="false">
      <c r="A63" s="12" t="s">
        <v>740</v>
      </c>
      <c r="B63" s="12"/>
      <c r="C63" s="12"/>
      <c r="D63" s="12"/>
      <c r="E63" s="12"/>
      <c r="F63" s="12"/>
      <c r="G63" s="12"/>
      <c r="H63" s="12"/>
    </row>
    <row r="64" customFormat="false" ht="15" hidden="false" customHeight="false" outlineLevel="0" collapsed="false">
      <c r="A64" s="245"/>
      <c r="B64" s="245"/>
      <c r="C64" s="245"/>
      <c r="D64" s="245" t="e">
        <f aca="false">#REF!</f>
        <v>#REF!</v>
      </c>
      <c r="E64" s="245" t="e">
        <f aca="false">#REF!</f>
        <v>#REF!</v>
      </c>
      <c r="F64" s="245" t="s">
        <v>432</v>
      </c>
      <c r="G64" s="245" t="s">
        <v>733</v>
      </c>
      <c r="H64" s="245"/>
    </row>
    <row r="65" customFormat="false" ht="15" hidden="false" customHeight="false" outlineLevel="0" collapsed="false">
      <c r="A65" s="245"/>
      <c r="B65" s="245"/>
      <c r="C65" s="473"/>
      <c r="D65" s="473" t="e">
        <f aca="false">#REF!</f>
        <v>#REF!</v>
      </c>
      <c r="E65" s="473" t="e">
        <f aca="false">#REF!</f>
        <v>#REF!</v>
      </c>
      <c r="F65" s="473" t="e">
        <f aca="false">#REF!</f>
        <v>#REF!</v>
      </c>
      <c r="G65" s="642" t="e">
        <f aca="false">#REF!</f>
        <v>#REF!</v>
      </c>
      <c r="H65" s="245"/>
    </row>
    <row r="66" customFormat="false" ht="15" hidden="false" customHeight="false" outlineLevel="0" collapsed="false">
      <c r="F66" s="157" t="e">
        <f aca="false">F65-#REF!</f>
        <v>#REF!</v>
      </c>
    </row>
    <row r="92" customFormat="false" ht="15" hidden="false" customHeight="false" outlineLevel="0" collapsed="false">
      <c r="C92" s="0" t="e">
        <f aca="false">#REF!</f>
        <v>#REF!</v>
      </c>
      <c r="D92" s="0" t="s">
        <v>180</v>
      </c>
      <c r="E92" s="0" t="s">
        <v>741</v>
      </c>
      <c r="F92" s="0" t="e">
        <f aca="false">#REF!</f>
        <v>#REF!</v>
      </c>
      <c r="G92" s="620" t="s">
        <v>733</v>
      </c>
    </row>
    <row r="93" customFormat="false" ht="15" hidden="false" customHeight="false" outlineLevel="0" collapsed="false">
      <c r="C93" s="204" t="e">
        <f aca="false">#REF!</f>
        <v>#REF!</v>
      </c>
      <c r="D93" s="645" t="e">
        <f aca="false">#REF!</f>
        <v>#REF!</v>
      </c>
      <c r="E93" s="645" t="e">
        <f aca="false">#REF!</f>
        <v>#REF!</v>
      </c>
      <c r="F93" s="204" t="e">
        <f aca="false">#REF!</f>
        <v>#REF!</v>
      </c>
      <c r="G93" s="622" t="e">
        <f aca="false">#REF!</f>
        <v>#REF!</v>
      </c>
    </row>
    <row r="94" customFormat="false" ht="15" hidden="false" customHeight="false" outlineLevel="0" collapsed="false">
      <c r="F94" s="157" t="e">
        <f aca="false">F93-#REF!</f>
        <v>#REF!</v>
      </c>
    </row>
  </sheetData>
  <mergeCells count="3">
    <mergeCell ref="A1:H1"/>
    <mergeCell ref="A30:I30"/>
    <mergeCell ref="A63:H6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S174"/>
  <sheetViews>
    <sheetView showFormulas="false" showGridLines="true" showRowColHeaders="true" showZeros="true" rightToLeft="false" tabSelected="false" showOutlineSymbols="true" defaultGridColor="true" view="normal" topLeftCell="A17" colorId="64" zoomScale="80" zoomScaleNormal="80" zoomScalePageLayoutView="100" workbookViewId="0">
      <selection pane="topLeft" activeCell="I47" activeCellId="0" sqref="I47"/>
    </sheetView>
  </sheetViews>
  <sheetFormatPr defaultColWidth="8.54296875" defaultRowHeight="15" zeroHeight="false" outlineLevelRow="0" outlineLevelCol="0"/>
  <cols>
    <col collapsed="false" customWidth="true" hidden="false" outlineLevel="0" max="2" min="1" style="12" width="9.14"/>
    <col collapsed="false" customWidth="true" hidden="false" outlineLevel="0" max="3" min="3" style="12" width="14"/>
    <col collapsed="false" customWidth="true" hidden="false" outlineLevel="0" max="4" min="4" style="12" width="15.57"/>
    <col collapsed="false" customWidth="true" hidden="false" outlineLevel="0" max="5" min="5" style="12" width="19.71"/>
    <col collapsed="false" customWidth="true" hidden="false" outlineLevel="0" max="6" min="6" style="646" width="16.85"/>
    <col collapsed="false" customWidth="true" hidden="false" outlineLevel="0" max="8" min="7" style="647" width="17.28"/>
    <col collapsed="false" customWidth="true" hidden="false" outlineLevel="0" max="9" min="9" style="648" width="17.28"/>
    <col collapsed="false" customWidth="true" hidden="false" outlineLevel="0" max="10" min="10" style="649" width="17.28"/>
    <col collapsed="false" customWidth="true" hidden="false" outlineLevel="0" max="11" min="11" style="650" width="9.14"/>
    <col collapsed="false" customWidth="true" hidden="false" outlineLevel="0" max="13" min="13" style="0" width="13"/>
    <col collapsed="false" customWidth="true" hidden="false" outlineLevel="0" max="14" min="14" style="0" width="13.14"/>
    <col collapsed="false" customWidth="true" hidden="false" outlineLevel="0" max="15" min="15" style="0" width="11.28"/>
    <col collapsed="false" customWidth="true" hidden="false" outlineLevel="0" max="16" min="16" style="0" width="13.14"/>
    <col collapsed="false" customWidth="true" hidden="false" outlineLevel="0" max="17" min="17" style="0" width="15"/>
    <col collapsed="false" customWidth="true" hidden="false" outlineLevel="0" max="18" min="18" style="0" width="11.28"/>
    <col collapsed="false" customWidth="true" hidden="false" outlineLevel="0" max="19" min="19" style="0" width="13.14"/>
    <col collapsed="false" customWidth="true" hidden="false" outlineLevel="0" max="20" min="20" style="0" width="11"/>
    <col collapsed="false" customWidth="true" hidden="false" outlineLevel="0" max="21" min="21" style="0" width="10.14"/>
    <col collapsed="false" customWidth="true" hidden="false" outlineLevel="0" max="22" min="22" style="0" width="11.14"/>
    <col collapsed="false" customWidth="true" hidden="false" outlineLevel="0" max="27" min="23" style="0" width="10.14"/>
    <col collapsed="false" customWidth="true" hidden="false" outlineLevel="0" max="29" min="29" style="0" width="9.7"/>
    <col collapsed="false" customWidth="true" hidden="false" outlineLevel="0" max="30" min="30" style="0" width="10.14"/>
    <col collapsed="false" customWidth="true" hidden="false" outlineLevel="0" max="31" min="31" style="0" width="9.7"/>
    <col collapsed="false" customWidth="true" hidden="false" outlineLevel="0" max="34" min="32" style="0" width="10.14"/>
    <col collapsed="false" customWidth="true" hidden="false" outlineLevel="0" max="36" min="36" style="0" width="10.14"/>
    <col collapsed="false" customWidth="true" hidden="false" outlineLevel="0" max="37" min="37" style="0" width="9.7"/>
    <col collapsed="false" customWidth="true" hidden="false" outlineLevel="0" max="41" min="41" style="0" width="9.7"/>
    <col collapsed="false" customWidth="true" hidden="false" outlineLevel="0" max="45" min="45" style="0" width="11.43"/>
  </cols>
  <sheetData>
    <row r="1" customFormat="false" ht="15" hidden="false" customHeight="true" outlineLevel="0" collapsed="false">
      <c r="A1" s="651" t="s">
        <v>742</v>
      </c>
      <c r="B1" s="651"/>
      <c r="C1" s="651"/>
      <c r="D1" s="651"/>
      <c r="E1" s="651"/>
      <c r="F1" s="651"/>
      <c r="G1" s="651"/>
      <c r="H1" s="651"/>
      <c r="I1" s="651"/>
      <c r="J1" s="651"/>
      <c r="K1" s="651"/>
    </row>
    <row r="2" customFormat="false" ht="33" hidden="false" customHeight="true" outlineLevel="0" collapsed="false">
      <c r="A2" s="651"/>
      <c r="B2" s="651"/>
      <c r="C2" s="651"/>
      <c r="D2" s="651"/>
      <c r="E2" s="651"/>
      <c r="F2" s="651"/>
      <c r="G2" s="651"/>
      <c r="H2" s="651"/>
      <c r="I2" s="651"/>
      <c r="J2" s="651"/>
      <c r="K2" s="651"/>
    </row>
    <row r="3" customFormat="false" ht="15" hidden="false" customHeight="false" outlineLevel="0" collapsed="false">
      <c r="A3" s="12" t="s">
        <v>6</v>
      </c>
      <c r="B3" s="12" t="s">
        <v>7</v>
      </c>
      <c r="C3" s="12" t="s">
        <v>8</v>
      </c>
      <c r="D3" s="12" t="s">
        <v>131</v>
      </c>
      <c r="E3" s="12" t="s">
        <v>11</v>
      </c>
      <c r="F3" s="646" t="s">
        <v>743</v>
      </c>
      <c r="G3" s="652" t="s">
        <v>744</v>
      </c>
      <c r="H3" s="652" t="s">
        <v>745</v>
      </c>
      <c r="I3" s="648" t="s">
        <v>746</v>
      </c>
      <c r="J3" s="653" t="s">
        <v>747</v>
      </c>
      <c r="K3" s="654" t="s">
        <v>733</v>
      </c>
      <c r="M3" s="655"/>
      <c r="N3" s="656"/>
      <c r="O3" s="657"/>
      <c r="P3" s="657"/>
      <c r="Q3" s="657"/>
      <c r="R3" s="657"/>
      <c r="S3" s="657"/>
    </row>
    <row r="4" customFormat="false" ht="15" hidden="false" customHeight="false" outlineLevel="0" collapsed="false">
      <c r="A4" s="13" t="n">
        <v>43832</v>
      </c>
      <c r="B4" s="12" t="s">
        <v>748</v>
      </c>
      <c r="C4" s="12" t="s">
        <v>749</v>
      </c>
      <c r="D4" s="12" t="s">
        <v>105</v>
      </c>
      <c r="E4" s="12" t="s">
        <v>740</v>
      </c>
      <c r="F4" s="646" t="n">
        <v>15500</v>
      </c>
      <c r="G4" s="647" t="n">
        <v>15480</v>
      </c>
      <c r="H4" s="647" t="n">
        <v>10920</v>
      </c>
      <c r="I4" s="648" t="n">
        <f aca="false">G4-H4</f>
        <v>4560</v>
      </c>
      <c r="J4" s="649" t="n">
        <f aca="false">F4-G4</f>
        <v>20</v>
      </c>
      <c r="K4" s="642" t="n">
        <f aca="false">J4/G4</f>
        <v>0.00129198966408269</v>
      </c>
      <c r="M4" s="655"/>
      <c r="N4" s="204"/>
      <c r="O4" s="204"/>
      <c r="P4" s="204"/>
      <c r="Q4" s="204"/>
      <c r="R4" s="204"/>
      <c r="S4" s="204"/>
    </row>
    <row r="5" customFormat="false" ht="15" hidden="false" customHeight="false" outlineLevel="0" collapsed="false">
      <c r="A5" s="13" t="n">
        <v>43834</v>
      </c>
      <c r="B5" s="12" t="s">
        <v>184</v>
      </c>
      <c r="C5" s="12" t="s">
        <v>749</v>
      </c>
      <c r="D5" s="12" t="s">
        <v>105</v>
      </c>
      <c r="E5" s="12" t="s">
        <v>740</v>
      </c>
      <c r="F5" s="646" t="n">
        <v>18060</v>
      </c>
      <c r="G5" s="647" t="n">
        <v>18020</v>
      </c>
      <c r="H5" s="647" t="n">
        <v>10600</v>
      </c>
      <c r="I5" s="648" t="n">
        <v>7420</v>
      </c>
      <c r="J5" s="649" t="n">
        <f aca="false">F5-G5</f>
        <v>40</v>
      </c>
      <c r="K5" s="642" t="n">
        <f aca="false">J5/G5</f>
        <v>0.00221975582685905</v>
      </c>
      <c r="M5" s="655"/>
      <c r="N5" s="204"/>
      <c r="O5" s="204"/>
      <c r="P5" s="204"/>
      <c r="Q5" s="204"/>
      <c r="R5" s="204"/>
      <c r="S5" s="204"/>
    </row>
    <row r="6" customFormat="false" ht="15" hidden="false" customHeight="false" outlineLevel="0" collapsed="false">
      <c r="A6" s="13" t="n">
        <v>43834</v>
      </c>
      <c r="B6" s="12" t="s">
        <v>748</v>
      </c>
      <c r="C6" s="12" t="s">
        <v>749</v>
      </c>
      <c r="D6" s="12" t="s">
        <v>105</v>
      </c>
      <c r="E6" s="12" t="s">
        <v>740</v>
      </c>
      <c r="F6" s="646" t="n">
        <v>18640</v>
      </c>
      <c r="G6" s="647" t="n">
        <v>18600</v>
      </c>
      <c r="H6" s="647" t="n">
        <v>10920</v>
      </c>
      <c r="I6" s="648" t="n">
        <v>7680</v>
      </c>
      <c r="J6" s="649" t="n">
        <f aca="false">F6-G6</f>
        <v>40</v>
      </c>
      <c r="K6" s="642" t="n">
        <f aca="false">J6/G6</f>
        <v>0.0021505376344086</v>
      </c>
      <c r="M6" s="655"/>
      <c r="N6" s="622"/>
      <c r="O6" s="622"/>
      <c r="P6" s="622"/>
      <c r="Q6" s="622"/>
      <c r="R6" s="622"/>
      <c r="S6" s="622"/>
    </row>
    <row r="7" customFormat="false" ht="15" hidden="false" customHeight="false" outlineLevel="0" collapsed="false">
      <c r="A7" s="13" t="n">
        <v>43838</v>
      </c>
      <c r="B7" s="12" t="s">
        <v>748</v>
      </c>
      <c r="C7" s="12" t="s">
        <v>749</v>
      </c>
      <c r="D7" s="12" t="s">
        <v>105</v>
      </c>
      <c r="E7" s="12" t="s">
        <v>740</v>
      </c>
      <c r="F7" s="646" t="n">
        <v>19740</v>
      </c>
      <c r="G7" s="647" t="n">
        <v>19720</v>
      </c>
      <c r="H7" s="647" t="n">
        <v>10940</v>
      </c>
      <c r="I7" s="648" t="n">
        <v>8780</v>
      </c>
      <c r="J7" s="649" t="n">
        <v>20</v>
      </c>
      <c r="K7" s="642" t="n">
        <f aca="false">J7/G7</f>
        <v>0.00101419878296146</v>
      </c>
      <c r="M7" s="655"/>
      <c r="N7" s="204"/>
    </row>
    <row r="8" customFormat="false" ht="15" hidden="false" customHeight="false" outlineLevel="0" collapsed="false">
      <c r="A8" s="13" t="n">
        <v>43838</v>
      </c>
      <c r="B8" s="12" t="s">
        <v>184</v>
      </c>
      <c r="C8" s="12" t="s">
        <v>749</v>
      </c>
      <c r="D8" s="12" t="s">
        <v>105</v>
      </c>
      <c r="E8" s="12" t="s">
        <v>740</v>
      </c>
      <c r="F8" s="646" t="n">
        <v>18360</v>
      </c>
      <c r="G8" s="647" t="n">
        <v>18340</v>
      </c>
      <c r="H8" s="647" t="n">
        <v>10580</v>
      </c>
      <c r="I8" s="648" t="n">
        <v>7760</v>
      </c>
      <c r="J8" s="649" t="n">
        <v>20</v>
      </c>
      <c r="K8" s="642" t="n">
        <f aca="false">J8/G8</f>
        <v>0.00109051254089422</v>
      </c>
      <c r="M8" s="655"/>
      <c r="N8" s="204"/>
    </row>
    <row r="9" customFormat="false" ht="15" hidden="false" customHeight="false" outlineLevel="0" collapsed="false">
      <c r="A9" s="13" t="n">
        <v>43838</v>
      </c>
      <c r="B9" s="12" t="s">
        <v>184</v>
      </c>
      <c r="C9" s="12" t="s">
        <v>749</v>
      </c>
      <c r="D9" s="12" t="s">
        <v>105</v>
      </c>
      <c r="E9" s="12" t="s">
        <v>740</v>
      </c>
      <c r="F9" s="646" t="n">
        <v>21900</v>
      </c>
      <c r="G9" s="647" t="n">
        <v>21840</v>
      </c>
      <c r="H9" s="647" t="n">
        <v>10580</v>
      </c>
      <c r="I9" s="648" t="n">
        <v>11260</v>
      </c>
      <c r="J9" s="649" t="n">
        <v>60</v>
      </c>
      <c r="K9" s="642" t="n">
        <f aca="false">J9/G9</f>
        <v>0.00274725274725275</v>
      </c>
      <c r="M9" s="655"/>
      <c r="N9" s="204"/>
    </row>
    <row r="10" customFormat="false" ht="15" hidden="false" customHeight="false" outlineLevel="0" collapsed="false">
      <c r="A10" s="13" t="n">
        <v>43839</v>
      </c>
      <c r="B10" s="12" t="s">
        <v>184</v>
      </c>
      <c r="C10" s="12" t="s">
        <v>749</v>
      </c>
      <c r="D10" s="12" t="s">
        <v>105</v>
      </c>
      <c r="E10" s="12" t="s">
        <v>740</v>
      </c>
      <c r="F10" s="646" t="n">
        <v>21900</v>
      </c>
      <c r="G10" s="647" t="n">
        <v>21860</v>
      </c>
      <c r="H10" s="647" t="n">
        <v>10700</v>
      </c>
      <c r="I10" s="648" t="n">
        <v>11160</v>
      </c>
      <c r="J10" s="649" t="n">
        <f aca="false">F10-G10</f>
        <v>40</v>
      </c>
      <c r="K10" s="642" t="n">
        <f aca="false">J10/G10</f>
        <v>0.00182982616651418</v>
      </c>
      <c r="M10" s="655"/>
      <c r="N10" s="204"/>
    </row>
    <row r="11" customFormat="false" ht="15" hidden="false" customHeight="false" outlineLevel="0" collapsed="false">
      <c r="A11" s="13" t="n">
        <v>43839</v>
      </c>
      <c r="B11" s="12" t="s">
        <v>748</v>
      </c>
      <c r="C11" s="12" t="s">
        <v>749</v>
      </c>
      <c r="D11" s="12" t="s">
        <v>105</v>
      </c>
      <c r="E11" s="12" t="s">
        <v>740</v>
      </c>
      <c r="F11" s="646" t="n">
        <v>20520</v>
      </c>
      <c r="G11" s="647" t="n">
        <v>20500</v>
      </c>
      <c r="H11" s="647" t="n">
        <v>10920</v>
      </c>
      <c r="I11" s="648" t="n">
        <v>9580</v>
      </c>
      <c r="J11" s="649" t="n">
        <f aca="false">F11-G11</f>
        <v>20</v>
      </c>
      <c r="K11" s="642" t="n">
        <f aca="false">J11/G11</f>
        <v>0.000975609756097561</v>
      </c>
      <c r="M11" s="655"/>
      <c r="N11" s="204"/>
    </row>
    <row r="12" customFormat="false" ht="15" hidden="false" customHeight="false" outlineLevel="0" collapsed="false">
      <c r="A12" s="13" t="n">
        <v>43839</v>
      </c>
      <c r="B12" s="12" t="s">
        <v>184</v>
      </c>
      <c r="C12" s="12" t="s">
        <v>749</v>
      </c>
      <c r="D12" s="12" t="s">
        <v>105</v>
      </c>
      <c r="E12" s="12" t="s">
        <v>740</v>
      </c>
      <c r="F12" s="646" t="n">
        <v>19140</v>
      </c>
      <c r="G12" s="647" t="n">
        <v>19120</v>
      </c>
      <c r="H12" s="647" t="n">
        <v>10700</v>
      </c>
      <c r="I12" s="648" t="n">
        <v>8420</v>
      </c>
      <c r="J12" s="649" t="n">
        <f aca="false">F12-G12</f>
        <v>20</v>
      </c>
      <c r="K12" s="642" t="n">
        <f aca="false">J12/G12</f>
        <v>0.00104602510460251</v>
      </c>
    </row>
    <row r="13" customFormat="false" ht="15" hidden="false" customHeight="false" outlineLevel="0" collapsed="false">
      <c r="A13" s="13" t="n">
        <v>43840</v>
      </c>
      <c r="B13" s="12" t="s">
        <v>184</v>
      </c>
      <c r="C13" s="12" t="s">
        <v>749</v>
      </c>
      <c r="D13" s="12" t="s">
        <v>105</v>
      </c>
      <c r="E13" s="12" t="s">
        <v>740</v>
      </c>
      <c r="F13" s="646" t="n">
        <v>20980</v>
      </c>
      <c r="G13" s="647" t="n">
        <v>20940</v>
      </c>
      <c r="H13" s="647" t="n">
        <v>10700</v>
      </c>
      <c r="I13" s="648" t="n">
        <v>10240</v>
      </c>
      <c r="J13" s="649" t="n">
        <f aca="false">F13-G13</f>
        <v>40</v>
      </c>
      <c r="K13" s="642" t="n">
        <f aca="false">J13/G13</f>
        <v>0.00191021967526266</v>
      </c>
    </row>
    <row r="14" customFormat="false" ht="15" hidden="false" customHeight="false" outlineLevel="0" collapsed="false">
      <c r="A14" s="13" t="n">
        <v>43840</v>
      </c>
      <c r="B14" s="12" t="s">
        <v>748</v>
      </c>
      <c r="C14" s="12" t="s">
        <v>749</v>
      </c>
      <c r="D14" s="12" t="s">
        <v>105</v>
      </c>
      <c r="E14" s="12" t="s">
        <v>740</v>
      </c>
      <c r="F14" s="646" t="n">
        <v>20720</v>
      </c>
      <c r="G14" s="647" t="n">
        <v>20700</v>
      </c>
      <c r="H14" s="647" t="n">
        <v>10920</v>
      </c>
      <c r="I14" s="648" t="n">
        <v>9780</v>
      </c>
      <c r="J14" s="649" t="n">
        <f aca="false">F14-G14</f>
        <v>20</v>
      </c>
      <c r="K14" s="642" t="n">
        <f aca="false">J14/G14</f>
        <v>0.000966183574879227</v>
      </c>
    </row>
    <row r="15" customFormat="false" ht="15" hidden="false" customHeight="false" outlineLevel="0" collapsed="false">
      <c r="A15" s="13" t="n">
        <v>43840</v>
      </c>
      <c r="B15" s="12" t="s">
        <v>184</v>
      </c>
      <c r="C15" s="12" t="s">
        <v>749</v>
      </c>
      <c r="D15" s="12" t="s">
        <v>105</v>
      </c>
      <c r="E15" s="12" t="s">
        <v>740</v>
      </c>
      <c r="F15" s="646" t="n">
        <v>17520</v>
      </c>
      <c r="G15" s="647" t="n">
        <v>17500</v>
      </c>
      <c r="H15" s="647" t="n">
        <v>10700</v>
      </c>
      <c r="I15" s="648" t="n">
        <v>6800</v>
      </c>
      <c r="J15" s="649" t="n">
        <f aca="false">F15-G15</f>
        <v>20</v>
      </c>
      <c r="K15" s="642" t="n">
        <f aca="false">J15/G15</f>
        <v>0.00114285714285714</v>
      </c>
    </row>
    <row r="16" customFormat="false" ht="15" hidden="false" customHeight="false" outlineLevel="0" collapsed="false">
      <c r="A16" s="13" t="n">
        <v>43841</v>
      </c>
      <c r="B16" s="12" t="s">
        <v>184</v>
      </c>
      <c r="C16" s="12" t="s">
        <v>749</v>
      </c>
      <c r="D16" s="12" t="s">
        <v>105</v>
      </c>
      <c r="E16" s="12" t="s">
        <v>740</v>
      </c>
      <c r="F16" s="646" t="n">
        <v>20580</v>
      </c>
      <c r="G16" s="647" t="n">
        <v>20560</v>
      </c>
      <c r="H16" s="647" t="n">
        <v>10680</v>
      </c>
      <c r="I16" s="648" t="n">
        <v>9880</v>
      </c>
      <c r="J16" s="649" t="n">
        <f aca="false">F16-G16</f>
        <v>20</v>
      </c>
      <c r="K16" s="642" t="n">
        <f aca="false">J16/G16</f>
        <v>0.000972762645914397</v>
      </c>
    </row>
    <row r="17" customFormat="false" ht="15" hidden="false" customHeight="false" outlineLevel="0" collapsed="false">
      <c r="A17" s="13" t="n">
        <v>43841</v>
      </c>
      <c r="B17" s="12" t="s">
        <v>748</v>
      </c>
      <c r="C17" s="12" t="s">
        <v>749</v>
      </c>
      <c r="D17" s="12" t="s">
        <v>105</v>
      </c>
      <c r="E17" s="12" t="s">
        <v>740</v>
      </c>
      <c r="F17" s="646" t="n">
        <v>21700</v>
      </c>
      <c r="G17" s="647" t="n">
        <v>21680</v>
      </c>
      <c r="H17" s="647" t="n">
        <v>11020</v>
      </c>
      <c r="I17" s="648" t="n">
        <v>10660</v>
      </c>
      <c r="J17" s="649" t="n">
        <f aca="false">F17-G17</f>
        <v>20</v>
      </c>
      <c r="K17" s="642" t="n">
        <f aca="false">J17/G17</f>
        <v>0.000922509225092251</v>
      </c>
    </row>
    <row r="18" customFormat="false" ht="15" hidden="false" customHeight="false" outlineLevel="0" collapsed="false">
      <c r="A18" s="13" t="n">
        <v>43843</v>
      </c>
      <c r="B18" s="13" t="s">
        <v>748</v>
      </c>
      <c r="C18" s="12" t="s">
        <v>749</v>
      </c>
      <c r="D18" s="12" t="s">
        <v>105</v>
      </c>
      <c r="E18" s="12" t="s">
        <v>740</v>
      </c>
      <c r="F18" s="646" t="n">
        <v>17700</v>
      </c>
      <c r="G18" s="647" t="n">
        <v>17680</v>
      </c>
      <c r="H18" s="647" t="n">
        <v>10920</v>
      </c>
      <c r="I18" s="648" t="n">
        <v>6760</v>
      </c>
      <c r="J18" s="649" t="n">
        <f aca="false">F18-G18</f>
        <v>20</v>
      </c>
      <c r="K18" s="642" t="n">
        <f aca="false">J18/G18</f>
        <v>0.00113122171945701</v>
      </c>
    </row>
    <row r="19" customFormat="false" ht="15" hidden="false" customHeight="false" outlineLevel="0" collapsed="false">
      <c r="A19" s="13" t="n">
        <v>43843</v>
      </c>
      <c r="B19" s="12" t="s">
        <v>184</v>
      </c>
      <c r="C19" s="12" t="s">
        <v>749</v>
      </c>
      <c r="D19" s="12" t="s">
        <v>105</v>
      </c>
      <c r="E19" s="12" t="s">
        <v>740</v>
      </c>
      <c r="F19" s="646" t="n">
        <v>18960</v>
      </c>
      <c r="G19" s="647" t="n">
        <v>18940</v>
      </c>
      <c r="H19" s="647" t="n">
        <v>10680</v>
      </c>
      <c r="I19" s="648" t="n">
        <v>8260</v>
      </c>
      <c r="J19" s="649" t="n">
        <f aca="false">F19-G19</f>
        <v>20</v>
      </c>
      <c r="K19" s="642" t="n">
        <f aca="false">J19/G19</f>
        <v>0.00105596620908131</v>
      </c>
    </row>
    <row r="20" customFormat="false" ht="15" hidden="false" customHeight="false" outlineLevel="0" collapsed="false">
      <c r="A20" s="13" t="n">
        <v>43844</v>
      </c>
      <c r="B20" s="12" t="s">
        <v>184</v>
      </c>
      <c r="C20" s="12" t="s">
        <v>749</v>
      </c>
      <c r="D20" s="12" t="s">
        <v>105</v>
      </c>
      <c r="E20" s="12" t="s">
        <v>740</v>
      </c>
      <c r="F20" s="646" t="n">
        <v>19960</v>
      </c>
      <c r="G20" s="647" t="n">
        <v>19920</v>
      </c>
      <c r="H20" s="647" t="n">
        <v>10660</v>
      </c>
      <c r="I20" s="648" t="n">
        <v>9260</v>
      </c>
      <c r="J20" s="649" t="n">
        <f aca="false">F20-G20</f>
        <v>40</v>
      </c>
      <c r="K20" s="642" t="n">
        <f aca="false">J20/G20</f>
        <v>0.00200803212851406</v>
      </c>
    </row>
    <row r="21" customFormat="false" ht="15" hidden="false" customHeight="false" outlineLevel="0" collapsed="false">
      <c r="A21" s="13" t="n">
        <v>43844</v>
      </c>
      <c r="B21" s="12" t="s">
        <v>748</v>
      </c>
      <c r="C21" s="12" t="s">
        <v>749</v>
      </c>
      <c r="D21" s="12" t="s">
        <v>105</v>
      </c>
      <c r="E21" s="12" t="s">
        <v>740</v>
      </c>
      <c r="F21" s="646" t="n">
        <v>18740</v>
      </c>
      <c r="G21" s="647" t="n">
        <v>18720</v>
      </c>
      <c r="H21" s="647" t="n">
        <v>10900</v>
      </c>
      <c r="I21" s="648" t="n">
        <v>7820</v>
      </c>
      <c r="J21" s="649" t="n">
        <f aca="false">F21-G21</f>
        <v>20</v>
      </c>
      <c r="K21" s="642" t="n">
        <f aca="false">J21/G21</f>
        <v>0.00106837606837607</v>
      </c>
      <c r="L21" s="620"/>
    </row>
    <row r="22" customFormat="false" ht="15" hidden="false" customHeight="false" outlineLevel="0" collapsed="false">
      <c r="A22" s="13" t="n">
        <v>43844</v>
      </c>
      <c r="B22" s="12" t="s">
        <v>184</v>
      </c>
      <c r="C22" s="12" t="s">
        <v>749</v>
      </c>
      <c r="D22" s="12" t="s">
        <v>105</v>
      </c>
      <c r="E22" s="12" t="s">
        <v>740</v>
      </c>
      <c r="F22" s="646" t="n">
        <v>21220</v>
      </c>
      <c r="G22" s="647" t="n">
        <v>21180</v>
      </c>
      <c r="H22" s="647" t="n">
        <v>10660</v>
      </c>
      <c r="I22" s="648" t="n">
        <v>10520</v>
      </c>
      <c r="J22" s="649" t="n">
        <f aca="false">F22-G22</f>
        <v>40</v>
      </c>
      <c r="K22" s="642" t="n">
        <f aca="false">J22/G22</f>
        <v>0.00188857412653447</v>
      </c>
    </row>
    <row r="23" customFormat="false" ht="15" hidden="false" customHeight="false" outlineLevel="0" collapsed="false">
      <c r="A23" s="13" t="n">
        <v>43845</v>
      </c>
      <c r="B23" s="12" t="s">
        <v>184</v>
      </c>
      <c r="C23" s="12" t="s">
        <v>749</v>
      </c>
      <c r="D23" s="12" t="s">
        <v>105</v>
      </c>
      <c r="E23" s="12" t="s">
        <v>740</v>
      </c>
      <c r="F23" s="646" t="n">
        <v>20580</v>
      </c>
      <c r="G23" s="647" t="n">
        <v>20540</v>
      </c>
      <c r="H23" s="647" t="n">
        <v>10660</v>
      </c>
      <c r="I23" s="648" t="n">
        <v>9880</v>
      </c>
      <c r="J23" s="649" t="n">
        <f aca="false">F23-G23</f>
        <v>40</v>
      </c>
      <c r="K23" s="642" t="n">
        <f aca="false">J23/G23</f>
        <v>0.00194741966893866</v>
      </c>
    </row>
    <row r="24" customFormat="false" ht="15" hidden="false" customHeight="false" outlineLevel="0" collapsed="false">
      <c r="A24" s="13" t="n">
        <v>43845</v>
      </c>
      <c r="B24" s="12" t="s">
        <v>748</v>
      </c>
      <c r="C24" s="12" t="s">
        <v>749</v>
      </c>
      <c r="D24" s="12" t="s">
        <v>105</v>
      </c>
      <c r="E24" s="12" t="s">
        <v>740</v>
      </c>
      <c r="F24" s="646" t="n">
        <v>21160</v>
      </c>
      <c r="G24" s="647" t="n">
        <v>21140</v>
      </c>
      <c r="H24" s="647" t="n">
        <v>11000</v>
      </c>
      <c r="I24" s="648" t="n">
        <v>10140</v>
      </c>
      <c r="J24" s="649" t="n">
        <f aca="false">F24-G24</f>
        <v>20</v>
      </c>
      <c r="K24" s="642" t="n">
        <f aca="false">J24/G24</f>
        <v>0.000946073793755913</v>
      </c>
    </row>
    <row r="25" customFormat="false" ht="15" hidden="false" customHeight="false" outlineLevel="0" collapsed="false">
      <c r="A25" s="13" t="n">
        <v>43845</v>
      </c>
      <c r="B25" s="12" t="s">
        <v>184</v>
      </c>
      <c r="C25" s="12" t="s">
        <v>749</v>
      </c>
      <c r="D25" s="12" t="s">
        <v>105</v>
      </c>
      <c r="E25" s="12" t="s">
        <v>740</v>
      </c>
      <c r="F25" s="646" t="n">
        <v>17260</v>
      </c>
      <c r="G25" s="647" t="n">
        <v>17240</v>
      </c>
      <c r="H25" s="647" t="n">
        <v>10660</v>
      </c>
      <c r="I25" s="648" t="n">
        <v>6580</v>
      </c>
      <c r="J25" s="649" t="n">
        <f aca="false">F25-G25</f>
        <v>20</v>
      </c>
      <c r="K25" s="642" t="n">
        <f aca="false">J25/G25</f>
        <v>0.00116009280742459</v>
      </c>
    </row>
    <row r="26" customFormat="false" ht="12.75" hidden="false" customHeight="true" outlineLevel="0" collapsed="false">
      <c r="A26" s="13" t="n">
        <v>43846</v>
      </c>
      <c r="B26" s="12" t="s">
        <v>184</v>
      </c>
      <c r="C26" s="12" t="s">
        <v>749</v>
      </c>
      <c r="D26" s="12" t="s">
        <v>105</v>
      </c>
      <c r="E26" s="12" t="s">
        <v>740</v>
      </c>
      <c r="F26" s="646" t="n">
        <v>21180</v>
      </c>
      <c r="G26" s="647" t="n">
        <v>21120</v>
      </c>
      <c r="H26" s="647" t="n">
        <v>10620</v>
      </c>
      <c r="I26" s="648" t="n">
        <v>10500</v>
      </c>
      <c r="J26" s="649" t="n">
        <f aca="false">F26-G26</f>
        <v>60</v>
      </c>
      <c r="K26" s="642" t="n">
        <f aca="false">J26/G26</f>
        <v>0.00284090909090909</v>
      </c>
    </row>
    <row r="27" customFormat="false" ht="15" hidden="false" customHeight="false" outlineLevel="0" collapsed="false">
      <c r="A27" s="13" t="n">
        <v>43846</v>
      </c>
      <c r="B27" s="12" t="s">
        <v>748</v>
      </c>
      <c r="C27" s="12" t="s">
        <v>749</v>
      </c>
      <c r="D27" s="12" t="s">
        <v>105</v>
      </c>
      <c r="E27" s="12" t="s">
        <v>740</v>
      </c>
      <c r="F27" s="646" t="n">
        <v>20460</v>
      </c>
      <c r="G27" s="647" t="n">
        <v>20440</v>
      </c>
      <c r="H27" s="647" t="n">
        <v>11000</v>
      </c>
      <c r="I27" s="648" t="n">
        <v>9440</v>
      </c>
      <c r="J27" s="649" t="n">
        <f aca="false">F27-G27</f>
        <v>20</v>
      </c>
      <c r="K27" s="642" t="n">
        <f aca="false">J27/G27</f>
        <v>0.000978473581213307</v>
      </c>
    </row>
    <row r="28" customFormat="false" ht="15" hidden="false" customHeight="false" outlineLevel="0" collapsed="false">
      <c r="A28" s="13" t="n">
        <v>43846</v>
      </c>
      <c r="B28" s="12" t="s">
        <v>184</v>
      </c>
      <c r="C28" s="12" t="s">
        <v>749</v>
      </c>
      <c r="D28" s="12" t="s">
        <v>105</v>
      </c>
      <c r="E28" s="12" t="s">
        <v>740</v>
      </c>
      <c r="F28" s="646" t="n">
        <v>20420</v>
      </c>
      <c r="G28" s="647" t="n">
        <v>20400</v>
      </c>
      <c r="H28" s="647" t="n">
        <v>10660</v>
      </c>
      <c r="I28" s="648" t="n">
        <v>9740</v>
      </c>
      <c r="J28" s="649" t="n">
        <f aca="false">F28-G28</f>
        <v>20</v>
      </c>
      <c r="K28" s="642" t="n">
        <f aca="false">J28/G28</f>
        <v>0.000980392156862745</v>
      </c>
    </row>
    <row r="29" customFormat="false" ht="15" hidden="false" customHeight="false" outlineLevel="0" collapsed="false">
      <c r="A29" s="13" t="n">
        <v>43847</v>
      </c>
      <c r="B29" s="12" t="s">
        <v>748</v>
      </c>
      <c r="C29" s="12" t="s">
        <v>749</v>
      </c>
      <c r="D29" s="12" t="s">
        <v>105</v>
      </c>
      <c r="E29" s="12" t="s">
        <v>740</v>
      </c>
      <c r="F29" s="646" t="n">
        <v>19700</v>
      </c>
      <c r="G29" s="647" t="n">
        <v>19680</v>
      </c>
      <c r="H29" s="647" t="n">
        <v>11000</v>
      </c>
      <c r="I29" s="648" t="n">
        <v>8680</v>
      </c>
      <c r="J29" s="649" t="n">
        <f aca="false">F29-G29</f>
        <v>20</v>
      </c>
      <c r="K29" s="642" t="n">
        <f aca="false">J29/G29</f>
        <v>0.00101626016260163</v>
      </c>
    </row>
    <row r="30" customFormat="false" ht="15" hidden="false" customHeight="false" outlineLevel="0" collapsed="false">
      <c r="A30" s="13" t="n">
        <v>43847</v>
      </c>
      <c r="B30" s="12" t="s">
        <v>748</v>
      </c>
      <c r="C30" s="12" t="s">
        <v>749</v>
      </c>
      <c r="D30" s="12" t="s">
        <v>105</v>
      </c>
      <c r="E30" s="12" t="s">
        <v>740</v>
      </c>
      <c r="F30" s="646" t="n">
        <v>20380</v>
      </c>
      <c r="G30" s="647" t="n">
        <v>20380</v>
      </c>
      <c r="H30" s="647" t="n">
        <v>11020</v>
      </c>
      <c r="I30" s="648" t="n">
        <v>9360</v>
      </c>
      <c r="J30" s="649" t="n">
        <f aca="false">F30-G30</f>
        <v>0</v>
      </c>
      <c r="K30" s="642" t="n">
        <f aca="false">J30/G30</f>
        <v>0</v>
      </c>
    </row>
    <row r="31" customFormat="false" ht="15" hidden="false" customHeight="false" outlineLevel="0" collapsed="false">
      <c r="A31" s="13" t="n">
        <v>43847</v>
      </c>
      <c r="B31" s="12" t="s">
        <v>184</v>
      </c>
      <c r="C31" s="12" t="s">
        <v>749</v>
      </c>
      <c r="D31" s="12" t="s">
        <v>105</v>
      </c>
      <c r="E31" s="12" t="s">
        <v>740</v>
      </c>
      <c r="F31" s="646" t="n">
        <v>21000</v>
      </c>
      <c r="G31" s="647" t="n">
        <v>20960</v>
      </c>
      <c r="H31" s="647" t="n">
        <v>10620</v>
      </c>
      <c r="I31" s="648" t="n">
        <v>10340</v>
      </c>
      <c r="J31" s="649" t="n">
        <f aca="false">F31-G31</f>
        <v>40</v>
      </c>
      <c r="K31" s="642" t="n">
        <f aca="false">J31/G31</f>
        <v>0.00190839694656489</v>
      </c>
    </row>
    <row r="32" customFormat="false" ht="15" hidden="false" customHeight="false" outlineLevel="0" collapsed="false">
      <c r="A32" s="13" t="n">
        <v>43848</v>
      </c>
      <c r="B32" s="12" t="s">
        <v>748</v>
      </c>
      <c r="C32" s="12" t="s">
        <v>749</v>
      </c>
      <c r="D32" s="12" t="s">
        <v>105</v>
      </c>
      <c r="E32" s="12" t="s">
        <v>740</v>
      </c>
      <c r="F32" s="646" t="n">
        <v>18260</v>
      </c>
      <c r="G32" s="647" t="n">
        <v>18220</v>
      </c>
      <c r="H32" s="647" t="n">
        <v>10880</v>
      </c>
      <c r="I32" s="648" t="n">
        <v>7340</v>
      </c>
      <c r="J32" s="649" t="n">
        <f aca="false">F32-G32</f>
        <v>40</v>
      </c>
      <c r="K32" s="642" t="n">
        <f aca="false">J32/G32</f>
        <v>0.0021953896816685</v>
      </c>
    </row>
    <row r="33" customFormat="false" ht="15" hidden="false" customHeight="false" outlineLevel="0" collapsed="false">
      <c r="A33" s="13" t="n">
        <v>43848</v>
      </c>
      <c r="B33" s="12" t="s">
        <v>184</v>
      </c>
      <c r="C33" s="12" t="s">
        <v>749</v>
      </c>
      <c r="D33" s="12" t="s">
        <v>105</v>
      </c>
      <c r="E33" s="12" t="s">
        <v>740</v>
      </c>
      <c r="F33" s="646" t="n">
        <v>21640</v>
      </c>
      <c r="G33" s="647" t="n">
        <v>21640</v>
      </c>
      <c r="H33" s="647" t="n">
        <v>10620</v>
      </c>
      <c r="I33" s="648" t="n">
        <v>11020</v>
      </c>
      <c r="J33" s="649" t="n">
        <f aca="false">F33-G33</f>
        <v>0</v>
      </c>
      <c r="K33" s="642" t="n">
        <f aca="false">J33/G33</f>
        <v>0</v>
      </c>
    </row>
    <row r="34" customFormat="false" ht="15" hidden="false" customHeight="false" outlineLevel="0" collapsed="false">
      <c r="A34" s="13" t="n">
        <v>43848</v>
      </c>
      <c r="B34" s="12" t="s">
        <v>184</v>
      </c>
      <c r="C34" s="12" t="s">
        <v>749</v>
      </c>
      <c r="D34" s="12" t="s">
        <v>105</v>
      </c>
      <c r="E34" s="12" t="s">
        <v>740</v>
      </c>
      <c r="F34" s="646" t="n">
        <v>18680</v>
      </c>
      <c r="G34" s="647" t="n">
        <v>18660</v>
      </c>
      <c r="H34" s="647" t="n">
        <v>10620</v>
      </c>
      <c r="I34" s="648" t="n">
        <v>8040</v>
      </c>
      <c r="J34" s="649" t="n">
        <f aca="false">F34-G34</f>
        <v>20</v>
      </c>
      <c r="K34" s="642" t="n">
        <f aca="false">J34/G34</f>
        <v>0.00107181136120043</v>
      </c>
    </row>
    <row r="35" customFormat="false" ht="15" hidden="false" customHeight="false" outlineLevel="0" collapsed="false">
      <c r="A35" s="13" t="n">
        <v>43850</v>
      </c>
      <c r="B35" s="12" t="s">
        <v>184</v>
      </c>
      <c r="C35" s="12" t="s">
        <v>749</v>
      </c>
      <c r="D35" s="12" t="s">
        <v>105</v>
      </c>
      <c r="E35" s="12" t="s">
        <v>740</v>
      </c>
      <c r="F35" s="646" t="n">
        <v>21340</v>
      </c>
      <c r="G35" s="647" t="n">
        <v>21300</v>
      </c>
      <c r="H35" s="647" t="n">
        <v>10620</v>
      </c>
      <c r="I35" s="648" t="n">
        <v>10680</v>
      </c>
      <c r="J35" s="649" t="n">
        <f aca="false">F35-G35</f>
        <v>40</v>
      </c>
      <c r="K35" s="642" t="n">
        <f aca="false">J35/G35</f>
        <v>0.00187793427230047</v>
      </c>
    </row>
    <row r="36" customFormat="false" ht="15" hidden="false" customHeight="false" outlineLevel="0" collapsed="false">
      <c r="A36" s="13" t="n">
        <v>43851</v>
      </c>
      <c r="B36" s="12" t="s">
        <v>748</v>
      </c>
      <c r="C36" s="12" t="s">
        <v>749</v>
      </c>
      <c r="D36" s="12" t="s">
        <v>105</v>
      </c>
      <c r="E36" s="12" t="s">
        <v>740</v>
      </c>
      <c r="F36" s="646" t="n">
        <v>21220</v>
      </c>
      <c r="G36" s="647" t="n">
        <v>21200</v>
      </c>
      <c r="H36" s="647" t="n">
        <v>10860</v>
      </c>
      <c r="I36" s="648" t="n">
        <v>10340</v>
      </c>
      <c r="J36" s="649" t="n">
        <f aca="false">F36-G36</f>
        <v>20</v>
      </c>
      <c r="K36" s="642" t="n">
        <f aca="false">J36/G36</f>
        <v>0.000943396226415094</v>
      </c>
    </row>
    <row r="37" customFormat="false" ht="15" hidden="false" customHeight="false" outlineLevel="0" collapsed="false">
      <c r="A37" s="13" t="n">
        <v>43851</v>
      </c>
      <c r="B37" s="12" t="s">
        <v>184</v>
      </c>
      <c r="C37" s="12" t="s">
        <v>749</v>
      </c>
      <c r="D37" s="12" t="s">
        <v>105</v>
      </c>
      <c r="E37" s="12" t="s">
        <v>740</v>
      </c>
      <c r="F37" s="646" t="n">
        <v>19880</v>
      </c>
      <c r="G37" s="647" t="n">
        <v>19840</v>
      </c>
      <c r="H37" s="647" t="n">
        <v>10620</v>
      </c>
      <c r="I37" s="648" t="n">
        <v>9220</v>
      </c>
      <c r="J37" s="649" t="n">
        <f aca="false">F37-G37</f>
        <v>40</v>
      </c>
      <c r="K37" s="642" t="n">
        <f aca="false">J37/G37</f>
        <v>0.00201612903225806</v>
      </c>
    </row>
    <row r="38" customFormat="false" ht="15" hidden="false" customHeight="false" outlineLevel="0" collapsed="false">
      <c r="A38" s="13" t="n">
        <v>43852</v>
      </c>
      <c r="B38" s="12" t="s">
        <v>184</v>
      </c>
      <c r="C38" s="12" t="s">
        <v>749</v>
      </c>
      <c r="D38" s="12" t="s">
        <v>105</v>
      </c>
      <c r="E38" s="12" t="s">
        <v>740</v>
      </c>
      <c r="F38" s="646" t="n">
        <v>21560</v>
      </c>
      <c r="G38" s="647" t="n">
        <v>21520</v>
      </c>
      <c r="H38" s="647" t="n">
        <v>10600</v>
      </c>
      <c r="I38" s="648" t="n">
        <v>10920</v>
      </c>
      <c r="J38" s="649" t="n">
        <f aca="false">F38-G38</f>
        <v>40</v>
      </c>
      <c r="K38" s="642" t="n">
        <f aca="false">J38/G38</f>
        <v>0.00185873605947955</v>
      </c>
    </row>
    <row r="39" customFormat="false" ht="15" hidden="false" customHeight="false" outlineLevel="0" collapsed="false">
      <c r="A39" s="13" t="n">
        <v>43852</v>
      </c>
      <c r="B39" s="12" t="s">
        <v>748</v>
      </c>
      <c r="C39" s="12" t="s">
        <v>749</v>
      </c>
      <c r="D39" s="12" t="s">
        <v>105</v>
      </c>
      <c r="E39" s="12" t="s">
        <v>740</v>
      </c>
      <c r="F39" s="646" t="n">
        <v>20780</v>
      </c>
      <c r="G39" s="647" t="n">
        <v>20740</v>
      </c>
      <c r="H39" s="647" t="n">
        <v>10840</v>
      </c>
      <c r="I39" s="648" t="n">
        <v>9900</v>
      </c>
      <c r="J39" s="649" t="n">
        <f aca="false">F39-G39</f>
        <v>40</v>
      </c>
      <c r="K39" s="642" t="n">
        <f aca="false">J39/G39</f>
        <v>0.00192864030858245</v>
      </c>
    </row>
    <row r="40" customFormat="false" ht="15" hidden="false" customHeight="false" outlineLevel="0" collapsed="false">
      <c r="A40" s="13" t="n">
        <v>43852</v>
      </c>
      <c r="B40" s="12" t="s">
        <v>184</v>
      </c>
      <c r="C40" s="12" t="s">
        <v>749</v>
      </c>
      <c r="D40" s="12" t="s">
        <v>105</v>
      </c>
      <c r="E40" s="12" t="s">
        <v>740</v>
      </c>
      <c r="F40" s="646" t="n">
        <v>20680</v>
      </c>
      <c r="G40" s="647" t="n">
        <v>20640</v>
      </c>
      <c r="H40" s="647" t="n">
        <v>10620</v>
      </c>
      <c r="I40" s="648" t="n">
        <v>10020</v>
      </c>
      <c r="J40" s="649" t="n">
        <f aca="false">F40-G40</f>
        <v>40</v>
      </c>
      <c r="K40" s="642" t="n">
        <f aca="false">J40/G40</f>
        <v>0.00193798449612403</v>
      </c>
      <c r="M40" s="655"/>
      <c r="N40" s="204"/>
      <c r="O40" s="204"/>
      <c r="P40" s="204"/>
      <c r="Q40" s="204"/>
      <c r="R40" s="204"/>
      <c r="S40" s="204"/>
    </row>
    <row r="41" customFormat="false" ht="15" hidden="false" customHeight="false" outlineLevel="0" collapsed="false">
      <c r="A41" s="13" t="n">
        <v>43853</v>
      </c>
      <c r="B41" s="12" t="s">
        <v>184</v>
      </c>
      <c r="C41" s="12" t="s">
        <v>749</v>
      </c>
      <c r="D41" s="12" t="s">
        <v>105</v>
      </c>
      <c r="E41" s="12" t="s">
        <v>740</v>
      </c>
      <c r="F41" s="646" t="n">
        <v>20480</v>
      </c>
      <c r="G41" s="647" t="n">
        <v>20420</v>
      </c>
      <c r="H41" s="647" t="n">
        <v>10600</v>
      </c>
      <c r="I41" s="648" t="n">
        <v>9820</v>
      </c>
      <c r="J41" s="649" t="n">
        <f aca="false">F41-G41</f>
        <v>60</v>
      </c>
      <c r="K41" s="642" t="n">
        <f aca="false">J41/G41</f>
        <v>0.0029382957884427</v>
      </c>
      <c r="M41" s="655"/>
      <c r="N41" s="204"/>
      <c r="O41" s="204"/>
      <c r="P41" s="204"/>
      <c r="Q41" s="204"/>
      <c r="R41" s="204"/>
      <c r="S41" s="204"/>
    </row>
    <row r="42" customFormat="false" ht="15" hidden="false" customHeight="false" outlineLevel="0" collapsed="false">
      <c r="A42" s="13" t="n">
        <v>43853</v>
      </c>
      <c r="B42" s="12" t="s">
        <v>748</v>
      </c>
      <c r="C42" s="12" t="s">
        <v>749</v>
      </c>
      <c r="D42" s="12" t="s">
        <v>105</v>
      </c>
      <c r="E42" s="12" t="s">
        <v>740</v>
      </c>
      <c r="F42" s="646" t="n">
        <v>21580</v>
      </c>
      <c r="G42" s="647" t="n">
        <v>21560</v>
      </c>
      <c r="H42" s="647" t="n">
        <v>10860</v>
      </c>
      <c r="I42" s="648" t="n">
        <v>10700</v>
      </c>
      <c r="J42" s="649" t="n">
        <f aca="false">F42-G42</f>
        <v>20</v>
      </c>
      <c r="K42" s="642" t="n">
        <f aca="false">J42/G42</f>
        <v>0.000927643784786642</v>
      </c>
      <c r="M42" s="655"/>
      <c r="N42" s="622"/>
      <c r="O42" s="622"/>
      <c r="P42" s="622"/>
      <c r="Q42" s="622"/>
      <c r="R42" s="622"/>
      <c r="S42" s="622"/>
    </row>
    <row r="43" customFormat="false" ht="15" hidden="false" customHeight="false" outlineLevel="0" collapsed="false">
      <c r="A43" s="13" t="n">
        <v>43853</v>
      </c>
      <c r="B43" s="12" t="s">
        <v>184</v>
      </c>
      <c r="C43" s="12" t="s">
        <v>749</v>
      </c>
      <c r="D43" s="12" t="s">
        <v>105</v>
      </c>
      <c r="E43" s="12" t="s">
        <v>740</v>
      </c>
      <c r="F43" s="646" t="n">
        <v>18280</v>
      </c>
      <c r="G43" s="647" t="n">
        <v>18240</v>
      </c>
      <c r="H43" s="647" t="n">
        <v>10580</v>
      </c>
      <c r="I43" s="648" t="n">
        <v>7660</v>
      </c>
      <c r="J43" s="649" t="n">
        <f aca="false">F43-G43</f>
        <v>40</v>
      </c>
      <c r="K43" s="642" t="n">
        <f aca="false">J43/G43</f>
        <v>0.00219298245614035</v>
      </c>
    </row>
    <row r="44" customFormat="false" ht="15" hidden="false" customHeight="false" outlineLevel="0" collapsed="false">
      <c r="A44" s="13" t="n">
        <v>43854</v>
      </c>
      <c r="B44" s="12" t="s">
        <v>184</v>
      </c>
      <c r="C44" s="12" t="s">
        <v>749</v>
      </c>
      <c r="D44" s="12" t="s">
        <v>105</v>
      </c>
      <c r="E44" s="12" t="s">
        <v>740</v>
      </c>
      <c r="F44" s="646" t="n">
        <v>17860</v>
      </c>
      <c r="G44" s="647" t="n">
        <v>17840</v>
      </c>
      <c r="H44" s="647" t="n">
        <v>10720</v>
      </c>
      <c r="I44" s="648" t="n">
        <v>7120</v>
      </c>
      <c r="J44" s="649" t="n">
        <f aca="false">F44-G44</f>
        <v>20</v>
      </c>
      <c r="K44" s="642" t="n">
        <f aca="false">J44/G44</f>
        <v>0.00112107623318386</v>
      </c>
    </row>
    <row r="45" customFormat="false" ht="15" hidden="false" customHeight="false" outlineLevel="0" collapsed="false">
      <c r="A45" s="13" t="n">
        <v>43854</v>
      </c>
      <c r="B45" s="12" t="s">
        <v>748</v>
      </c>
      <c r="C45" s="12" t="s">
        <v>749</v>
      </c>
      <c r="D45" s="12" t="s">
        <v>105</v>
      </c>
      <c r="E45" s="12" t="s">
        <v>740</v>
      </c>
      <c r="F45" s="646" t="n">
        <v>21240</v>
      </c>
      <c r="G45" s="647" t="n">
        <v>21220</v>
      </c>
      <c r="H45" s="647" t="n">
        <v>10860</v>
      </c>
      <c r="I45" s="648" t="n">
        <v>10360</v>
      </c>
      <c r="J45" s="649" t="n">
        <f aca="false">F45-G45</f>
        <v>20</v>
      </c>
      <c r="K45" s="642" t="n">
        <f aca="false">J45/G45</f>
        <v>0.000942507068803016</v>
      </c>
    </row>
    <row r="46" customFormat="false" ht="15" hidden="false" customHeight="false" outlineLevel="0" collapsed="false">
      <c r="A46" s="13" t="n">
        <v>43854</v>
      </c>
      <c r="B46" s="12" t="s">
        <v>184</v>
      </c>
      <c r="C46" s="12" t="s">
        <v>749</v>
      </c>
      <c r="D46" s="12" t="s">
        <v>105</v>
      </c>
      <c r="E46" s="12" t="s">
        <v>740</v>
      </c>
      <c r="F46" s="646" t="n">
        <v>21720</v>
      </c>
      <c r="G46" s="647" t="n">
        <v>21680</v>
      </c>
      <c r="H46" s="647" t="n">
        <v>10720</v>
      </c>
      <c r="I46" s="648" t="n">
        <v>10960</v>
      </c>
      <c r="J46" s="649" t="n">
        <f aca="false">F46-G46</f>
        <v>40</v>
      </c>
      <c r="K46" s="642" t="n">
        <f aca="false">J46/G46</f>
        <v>0.0018450184501845</v>
      </c>
    </row>
    <row r="47" customFormat="false" ht="15" hidden="false" customHeight="false" outlineLevel="0" collapsed="false">
      <c r="A47" s="13"/>
      <c r="J47" s="649" t="n">
        <f aca="false">F47-G47</f>
        <v>0</v>
      </c>
      <c r="K47" s="642"/>
    </row>
    <row r="48" customFormat="false" ht="15" hidden="false" customHeight="false" outlineLevel="0" collapsed="false">
      <c r="A48" s="13"/>
      <c r="J48" s="649" t="n">
        <f aca="false">F48-G48</f>
        <v>0</v>
      </c>
      <c r="K48" s="642"/>
    </row>
    <row r="49" customFormat="false" ht="15" hidden="false" customHeight="false" outlineLevel="0" collapsed="false">
      <c r="A49" s="13"/>
      <c r="J49" s="649" t="n">
        <f aca="false">F49-G49</f>
        <v>0</v>
      </c>
      <c r="K49" s="642"/>
    </row>
    <row r="50" customFormat="false" ht="15" hidden="false" customHeight="false" outlineLevel="0" collapsed="false">
      <c r="A50" s="13"/>
      <c r="J50" s="649" t="n">
        <f aca="false">F50-G50</f>
        <v>0</v>
      </c>
      <c r="K50" s="642"/>
    </row>
    <row r="51" customFormat="false" ht="15" hidden="false" customHeight="false" outlineLevel="0" collapsed="false">
      <c r="A51" s="13"/>
      <c r="J51" s="649" t="n">
        <f aca="false">F51-G51</f>
        <v>0</v>
      </c>
      <c r="K51" s="642"/>
    </row>
    <row r="52" customFormat="false" ht="15" hidden="false" customHeight="false" outlineLevel="0" collapsed="false">
      <c r="A52" s="13"/>
      <c r="J52" s="649" t="n">
        <f aca="false">F52-G52</f>
        <v>0</v>
      </c>
      <c r="K52" s="642"/>
    </row>
    <row r="53" customFormat="false" ht="15" hidden="false" customHeight="false" outlineLevel="0" collapsed="false">
      <c r="A53" s="13"/>
      <c r="J53" s="649" t="n">
        <f aca="false">F53-G53</f>
        <v>0</v>
      </c>
      <c r="K53" s="642"/>
    </row>
    <row r="54" customFormat="false" ht="15" hidden="false" customHeight="false" outlineLevel="0" collapsed="false">
      <c r="A54" s="13"/>
      <c r="J54" s="649" t="n">
        <f aca="false">F54-G54</f>
        <v>0</v>
      </c>
      <c r="K54" s="642"/>
    </row>
    <row r="55" customFormat="false" ht="15" hidden="false" customHeight="false" outlineLevel="0" collapsed="false">
      <c r="A55" s="13"/>
      <c r="J55" s="649" t="n">
        <f aca="false">F55-G55</f>
        <v>0</v>
      </c>
      <c r="K55" s="642"/>
    </row>
    <row r="56" customFormat="false" ht="15" hidden="false" customHeight="false" outlineLevel="0" collapsed="false">
      <c r="A56" s="13"/>
      <c r="K56" s="642"/>
    </row>
    <row r="57" customFormat="false" ht="15" hidden="false" customHeight="false" outlineLevel="0" collapsed="false">
      <c r="A57" s="13"/>
      <c r="K57" s="642"/>
    </row>
    <row r="58" customFormat="false" ht="15" hidden="false" customHeight="false" outlineLevel="0" collapsed="false">
      <c r="A58" s="13"/>
      <c r="K58" s="642"/>
    </row>
    <row r="59" customFormat="false" ht="15" hidden="false" customHeight="false" outlineLevel="0" collapsed="false">
      <c r="A59" s="13"/>
      <c r="K59" s="642"/>
    </row>
    <row r="60" customFormat="false" ht="15" hidden="false" customHeight="false" outlineLevel="0" collapsed="false">
      <c r="A60" s="13"/>
      <c r="K60" s="642"/>
    </row>
    <row r="61" customFormat="false" ht="15" hidden="false" customHeight="false" outlineLevel="0" collapsed="false">
      <c r="A61" s="13"/>
      <c r="K61" s="642"/>
    </row>
    <row r="62" customFormat="false" ht="15" hidden="false" customHeight="false" outlineLevel="0" collapsed="false">
      <c r="A62" s="13"/>
      <c r="K62" s="642"/>
    </row>
    <row r="63" customFormat="false" ht="15" hidden="false" customHeight="false" outlineLevel="0" collapsed="false">
      <c r="A63" s="13"/>
      <c r="K63" s="642"/>
    </row>
    <row r="64" customFormat="false" ht="15" hidden="false" customHeight="false" outlineLevel="0" collapsed="false">
      <c r="A64" s="13"/>
      <c r="K64" s="642"/>
    </row>
    <row r="65" customFormat="false" ht="15" hidden="false" customHeight="false" outlineLevel="0" collapsed="false">
      <c r="A65" s="13"/>
      <c r="K65" s="642"/>
    </row>
    <row r="66" customFormat="false" ht="15" hidden="false" customHeight="false" outlineLevel="0" collapsed="false">
      <c r="A66" s="13"/>
      <c r="K66" s="642"/>
    </row>
    <row r="67" customFormat="false" ht="15" hidden="false" customHeight="false" outlineLevel="0" collapsed="false">
      <c r="A67" s="13"/>
      <c r="K67" s="642"/>
    </row>
    <row r="68" customFormat="false" ht="15" hidden="false" customHeight="false" outlineLevel="0" collapsed="false">
      <c r="A68" s="13"/>
      <c r="K68" s="642"/>
    </row>
    <row r="69" customFormat="false" ht="15" hidden="false" customHeight="false" outlineLevel="0" collapsed="false">
      <c r="A69" s="13"/>
      <c r="K69" s="642"/>
    </row>
    <row r="70" customFormat="false" ht="15" hidden="false" customHeight="false" outlineLevel="0" collapsed="false">
      <c r="A70" s="13"/>
      <c r="K70" s="642"/>
    </row>
    <row r="71" customFormat="false" ht="15" hidden="false" customHeight="false" outlineLevel="0" collapsed="false">
      <c r="A71" s="13"/>
      <c r="K71" s="642"/>
    </row>
    <row r="72" customFormat="false" ht="15" hidden="false" customHeight="false" outlineLevel="0" collapsed="false">
      <c r="A72" s="13"/>
      <c r="K72" s="642"/>
    </row>
    <row r="73" customFormat="false" ht="15" hidden="false" customHeight="false" outlineLevel="0" collapsed="false">
      <c r="A73" s="13"/>
      <c r="K73" s="642"/>
      <c r="M73" s="655"/>
      <c r="N73" s="656"/>
      <c r="O73" s="656"/>
      <c r="P73" s="656"/>
      <c r="Q73" s="656"/>
      <c r="R73" s="656"/>
      <c r="S73" s="656"/>
    </row>
    <row r="74" customFormat="false" ht="15" hidden="false" customHeight="false" outlineLevel="0" collapsed="false">
      <c r="A74" s="13"/>
      <c r="K74" s="642"/>
      <c r="M74" s="655"/>
      <c r="N74" s="204"/>
      <c r="O74" s="204"/>
      <c r="P74" s="204"/>
      <c r="Q74" s="204"/>
      <c r="R74" s="204"/>
      <c r="S74" s="204"/>
    </row>
    <row r="75" customFormat="false" ht="15" hidden="false" customHeight="false" outlineLevel="0" collapsed="false">
      <c r="A75" s="13"/>
      <c r="K75" s="642"/>
      <c r="M75" s="655"/>
      <c r="N75" s="622"/>
      <c r="O75" s="622"/>
      <c r="P75" s="622"/>
      <c r="Q75" s="622"/>
      <c r="R75" s="622"/>
      <c r="S75" s="622"/>
    </row>
    <row r="76" customFormat="false" ht="15" hidden="false" customHeight="false" outlineLevel="0" collapsed="false">
      <c r="A76" s="13"/>
      <c r="K76" s="642"/>
    </row>
    <row r="77" customFormat="false" ht="15" hidden="false" customHeight="false" outlineLevel="0" collapsed="false">
      <c r="A77" s="13"/>
      <c r="K77" s="642"/>
    </row>
    <row r="78" customFormat="false" ht="15" hidden="false" customHeight="false" outlineLevel="0" collapsed="false">
      <c r="A78" s="13"/>
      <c r="K78" s="642"/>
    </row>
    <row r="79" customFormat="false" ht="15" hidden="false" customHeight="false" outlineLevel="0" collapsed="false">
      <c r="A79" s="13"/>
      <c r="K79" s="642"/>
    </row>
    <row r="80" customFormat="false" ht="15" hidden="false" customHeight="false" outlineLevel="0" collapsed="false">
      <c r="A80" s="13"/>
      <c r="K80" s="642"/>
    </row>
    <row r="81" customFormat="false" ht="15" hidden="false" customHeight="false" outlineLevel="0" collapsed="false">
      <c r="A81" s="13"/>
      <c r="K81" s="642"/>
    </row>
    <row r="82" customFormat="false" ht="15" hidden="false" customHeight="false" outlineLevel="0" collapsed="false">
      <c r="A82" s="13"/>
      <c r="K82" s="642"/>
    </row>
    <row r="83" customFormat="false" ht="15" hidden="false" customHeight="false" outlineLevel="0" collapsed="false">
      <c r="A83" s="13"/>
      <c r="K83" s="642"/>
    </row>
    <row r="84" customFormat="false" ht="15" hidden="false" customHeight="false" outlineLevel="0" collapsed="false">
      <c r="A84" s="13"/>
      <c r="B84" s="13"/>
      <c r="K84" s="642"/>
    </row>
    <row r="101" customFormat="false" ht="15" hidden="false" customHeight="false" outlineLevel="0" collapsed="false">
      <c r="M101" s="655"/>
      <c r="N101" s="656"/>
      <c r="O101" s="656"/>
      <c r="P101" s="656"/>
      <c r="Q101" s="656"/>
      <c r="R101" s="656"/>
      <c r="S101" s="656"/>
    </row>
    <row r="102" customFormat="false" ht="15" hidden="false" customHeight="false" outlineLevel="0" collapsed="false">
      <c r="M102" s="655"/>
      <c r="N102" s="204"/>
      <c r="O102" s="204"/>
      <c r="P102" s="204"/>
      <c r="Q102" s="204"/>
      <c r="R102" s="204"/>
      <c r="S102" s="204"/>
      <c r="T102" s="157"/>
    </row>
    <row r="103" customFormat="false" ht="15" hidden="false" customHeight="false" outlineLevel="0" collapsed="false">
      <c r="M103" s="655"/>
      <c r="N103" s="204"/>
      <c r="O103" s="204"/>
      <c r="P103" s="204"/>
      <c r="Q103" s="204"/>
      <c r="R103" s="204"/>
      <c r="S103" s="204"/>
      <c r="T103" s="157"/>
    </row>
    <row r="104" customFormat="false" ht="15" hidden="false" customHeight="false" outlineLevel="0" collapsed="false">
      <c r="M104" s="655"/>
      <c r="N104" s="622"/>
      <c r="O104" s="622"/>
      <c r="P104" s="622"/>
      <c r="Q104" s="622"/>
      <c r="R104" s="622"/>
      <c r="S104" s="622"/>
      <c r="T104" s="622"/>
    </row>
    <row r="130" customFormat="false" ht="15" hidden="false" customHeight="false" outlineLevel="0" collapsed="false">
      <c r="M130" s="658"/>
      <c r="N130" s="658"/>
      <c r="O130" s="658"/>
      <c r="P130" s="658"/>
      <c r="Q130" s="658"/>
      <c r="R130" s="658"/>
      <c r="S130" s="658"/>
      <c r="T130" s="658"/>
      <c r="U130" s="658"/>
      <c r="V130" s="658"/>
      <c r="W130" s="245"/>
    </row>
    <row r="131" customFormat="false" ht="15" hidden="false" customHeight="false" outlineLevel="0" collapsed="false">
      <c r="M131" s="659"/>
      <c r="N131" s="473"/>
      <c r="O131" s="473"/>
      <c r="P131" s="473"/>
      <c r="Q131" s="473"/>
      <c r="R131" s="473"/>
      <c r="S131" s="473"/>
      <c r="T131" s="473"/>
      <c r="U131" s="473"/>
      <c r="V131" s="473"/>
      <c r="W131" s="410"/>
    </row>
    <row r="132" customFormat="false" ht="15" hidden="false" customHeight="false" outlineLevel="0" collapsed="false">
      <c r="M132" s="659"/>
      <c r="N132" s="473"/>
      <c r="O132" s="473"/>
      <c r="P132" s="473"/>
      <c r="Q132" s="473"/>
      <c r="R132" s="473"/>
      <c r="S132" s="473"/>
      <c r="T132" s="473"/>
      <c r="U132" s="660"/>
      <c r="V132" s="660"/>
      <c r="W132" s="410"/>
    </row>
    <row r="133" customFormat="false" ht="15" hidden="false" customHeight="false" outlineLevel="0" collapsed="false">
      <c r="M133" s="659"/>
      <c r="N133" s="642"/>
      <c r="O133" s="642"/>
      <c r="P133" s="642"/>
      <c r="Q133" s="642"/>
      <c r="R133" s="642"/>
      <c r="S133" s="642"/>
      <c r="T133" s="642"/>
      <c r="U133" s="642"/>
      <c r="V133" s="642"/>
      <c r="W133" s="642"/>
    </row>
    <row r="171" customFormat="false" ht="15" hidden="false" customHeight="false" outlineLevel="0" collapsed="false">
      <c r="M171" s="659"/>
      <c r="N171" s="609"/>
      <c r="O171" s="658"/>
      <c r="P171" s="658"/>
      <c r="Q171" s="658"/>
      <c r="R171" s="658"/>
      <c r="S171" s="658"/>
      <c r="T171" s="658"/>
      <c r="U171" s="659"/>
      <c r="V171" s="658"/>
      <c r="W171" s="658"/>
      <c r="X171" s="658"/>
      <c r="Y171" s="658"/>
      <c r="Z171" s="658" t="n">
        <v>43812</v>
      </c>
      <c r="AA171" s="658" t="n">
        <v>43813</v>
      </c>
      <c r="AB171" s="609" t="n">
        <v>43814</v>
      </c>
      <c r="AC171" s="658" t="n">
        <v>43815</v>
      </c>
      <c r="AD171" s="658" t="n">
        <v>43816</v>
      </c>
      <c r="AE171" s="658" t="n">
        <v>43817</v>
      </c>
      <c r="AF171" s="658" t="n">
        <v>43818</v>
      </c>
      <c r="AG171" s="658" t="n">
        <v>43819</v>
      </c>
      <c r="AH171" s="658" t="n">
        <v>43820</v>
      </c>
      <c r="AI171" s="609" t="n">
        <v>43821</v>
      </c>
      <c r="AJ171" s="658" t="n">
        <v>43822</v>
      </c>
      <c r="AK171" s="658" t="n">
        <v>43823</v>
      </c>
      <c r="AL171" s="658" t="n">
        <v>43824</v>
      </c>
      <c r="AM171" s="658" t="n">
        <v>43825</v>
      </c>
      <c r="AN171" s="658" t="n">
        <v>43826</v>
      </c>
      <c r="AO171" s="658" t="n">
        <v>43827</v>
      </c>
      <c r="AP171" s="658" t="n">
        <v>43828</v>
      </c>
      <c r="AQ171" s="658" t="n">
        <v>43829</v>
      </c>
      <c r="AR171" s="658" t="n">
        <v>43830</v>
      </c>
      <c r="AS171" s="245" t="s">
        <v>432</v>
      </c>
    </row>
    <row r="172" customFormat="false" ht="15" hidden="false" customHeight="false" outlineLevel="0" collapsed="false">
      <c r="M172" s="659"/>
      <c r="N172" s="473"/>
      <c r="O172" s="473"/>
      <c r="P172" s="473"/>
      <c r="Q172" s="473"/>
      <c r="R172" s="473"/>
      <c r="S172" s="473"/>
      <c r="T172" s="473"/>
      <c r="U172" s="473"/>
      <c r="V172" s="473"/>
      <c r="W172" s="473"/>
      <c r="X172" s="473"/>
      <c r="Y172" s="473"/>
      <c r="Z172" s="473" t="n">
        <v>32680</v>
      </c>
      <c r="AA172" s="473" t="n">
        <v>26260</v>
      </c>
      <c r="AB172" s="473" t="n">
        <v>0</v>
      </c>
      <c r="AC172" s="473" t="n">
        <v>26180</v>
      </c>
      <c r="AD172" s="473" t="n">
        <v>30320</v>
      </c>
      <c r="AE172" s="473" t="n">
        <v>34100</v>
      </c>
      <c r="AF172" s="473" t="n">
        <v>30220</v>
      </c>
      <c r="AG172" s="473" t="n">
        <v>33460</v>
      </c>
      <c r="AH172" s="473" t="n">
        <v>23340</v>
      </c>
      <c r="AI172" s="473" t="n">
        <v>0</v>
      </c>
      <c r="AJ172" s="473" t="n">
        <v>25760</v>
      </c>
      <c r="AK172" s="473" t="n">
        <v>13600</v>
      </c>
      <c r="AL172" s="473" t="n">
        <v>0</v>
      </c>
      <c r="AM172" s="473" t="n">
        <v>8700</v>
      </c>
      <c r="AN172" s="473" t="n">
        <v>15100</v>
      </c>
      <c r="AO172" s="473" t="n">
        <v>22100</v>
      </c>
      <c r="AP172" s="473" t="n">
        <v>0</v>
      </c>
      <c r="AQ172" s="473" t="n">
        <v>6500</v>
      </c>
      <c r="AR172" s="473" t="n">
        <v>4940</v>
      </c>
      <c r="AS172" s="410" t="n">
        <f aca="false">SUM(N172:AR172)</f>
        <v>333260</v>
      </c>
    </row>
    <row r="173" customFormat="false" ht="15" hidden="false" customHeight="false" outlineLevel="0" collapsed="false">
      <c r="M173" s="659"/>
      <c r="N173" s="473"/>
      <c r="O173" s="473"/>
      <c r="P173" s="473"/>
      <c r="Q173" s="473"/>
      <c r="R173" s="473"/>
      <c r="S173" s="473"/>
      <c r="T173" s="473"/>
      <c r="U173" s="473"/>
      <c r="V173" s="473"/>
      <c r="W173" s="473"/>
      <c r="X173" s="473"/>
      <c r="Y173" s="473"/>
      <c r="Z173" s="473" t="n">
        <v>40</v>
      </c>
      <c r="AA173" s="473" t="n">
        <v>60</v>
      </c>
      <c r="AB173" s="473" t="n">
        <v>0</v>
      </c>
      <c r="AC173" s="473" t="n">
        <v>40</v>
      </c>
      <c r="AD173" s="473" t="n">
        <v>80</v>
      </c>
      <c r="AE173" s="473" t="n">
        <v>20</v>
      </c>
      <c r="AF173" s="473" t="n">
        <v>80</v>
      </c>
      <c r="AG173" s="473" t="n">
        <v>20</v>
      </c>
      <c r="AH173" s="473" t="n">
        <v>0</v>
      </c>
      <c r="AI173" s="473" t="n">
        <v>0</v>
      </c>
      <c r="AJ173" s="473" t="n">
        <v>80</v>
      </c>
      <c r="AK173" s="473" t="n">
        <v>20</v>
      </c>
      <c r="AL173" s="473" t="n">
        <v>0</v>
      </c>
      <c r="AM173" s="473" t="n">
        <v>20</v>
      </c>
      <c r="AN173" s="473" t="n">
        <v>60</v>
      </c>
      <c r="AO173" s="473" t="n">
        <v>40</v>
      </c>
      <c r="AP173" s="473" t="n">
        <v>0</v>
      </c>
      <c r="AQ173" s="473" t="n">
        <v>0</v>
      </c>
      <c r="AR173" s="473" t="n">
        <v>40</v>
      </c>
      <c r="AS173" s="410" t="n">
        <f aca="false">SUM(N173:AR173)</f>
        <v>600</v>
      </c>
    </row>
    <row r="174" customFormat="false" ht="15" hidden="false" customHeight="false" outlineLevel="0" collapsed="false">
      <c r="M174" s="659"/>
      <c r="N174" s="642"/>
      <c r="O174" s="642"/>
      <c r="P174" s="642"/>
      <c r="Q174" s="642"/>
      <c r="R174" s="642"/>
      <c r="S174" s="642"/>
      <c r="T174" s="642"/>
      <c r="U174" s="642"/>
      <c r="V174" s="642"/>
      <c r="W174" s="642"/>
      <c r="X174" s="642"/>
      <c r="Y174" s="642"/>
      <c r="Z174" s="642" t="n">
        <f aca="false">Z173/Z172</f>
        <v>0.00122399020807834</v>
      </c>
      <c r="AA174" s="642" t="n">
        <f aca="false">AA173/AA172</f>
        <v>0.00228484386900229</v>
      </c>
      <c r="AB174" s="642" t="n">
        <v>0</v>
      </c>
      <c r="AC174" s="642" t="n">
        <f aca="false">AC173/AC172</f>
        <v>0.00152788388082506</v>
      </c>
      <c r="AD174" s="642" t="n">
        <f aca="false">AD173/AD172</f>
        <v>0.00263852242744063</v>
      </c>
      <c r="AE174" s="642" t="n">
        <f aca="false">AE173/AE172</f>
        <v>0.000586510263929619</v>
      </c>
      <c r="AF174" s="642" t="n">
        <f aca="false">AF173/AF172</f>
        <v>0.00264725347452019</v>
      </c>
      <c r="AG174" s="642" t="n">
        <f aca="false">AG173/AG172</f>
        <v>0.000597728631201434</v>
      </c>
      <c r="AH174" s="642" t="n">
        <f aca="false">AH173/AH172</f>
        <v>0</v>
      </c>
      <c r="AI174" s="642" t="n">
        <v>0</v>
      </c>
      <c r="AJ174" s="642" t="n">
        <f aca="false">AJ173/AJ172</f>
        <v>0.0031055900621118</v>
      </c>
      <c r="AK174" s="642" t="n">
        <f aca="false">AK173/AK172</f>
        <v>0.00147058823529412</v>
      </c>
      <c r="AL174" s="642" t="n">
        <v>0</v>
      </c>
      <c r="AM174" s="642" t="n">
        <f aca="false">AM173/AM172</f>
        <v>0.00229885057471264</v>
      </c>
      <c r="AN174" s="642" t="n">
        <f aca="false">AN173/AN172</f>
        <v>0.00397350993377483</v>
      </c>
      <c r="AO174" s="642" t="n">
        <f aca="false">AO173/AO172</f>
        <v>0.00180995475113122</v>
      </c>
      <c r="AP174" s="642" t="n">
        <v>0</v>
      </c>
      <c r="AQ174" s="642" t="n">
        <v>0</v>
      </c>
      <c r="AR174" s="642" t="n">
        <f aca="false">AR173/AR172</f>
        <v>0.00809716599190283</v>
      </c>
      <c r="AS174" s="642" t="n">
        <f aca="false">AS173/AS172</f>
        <v>0.00180039608713917</v>
      </c>
    </row>
  </sheetData>
  <mergeCells count="1">
    <mergeCell ref="A1:K2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99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3" activeCellId="0" sqref="C3"/>
    </sheetView>
  </sheetViews>
  <sheetFormatPr defaultColWidth="8.54296875" defaultRowHeight="15" zeroHeight="false" outlineLevelRow="0" outlineLevelCol="0"/>
  <cols>
    <col collapsed="false" customWidth="true" hidden="false" outlineLevel="0" max="1" min="1" style="235" width="9.7"/>
    <col collapsed="false" customWidth="true" hidden="false" outlineLevel="0" max="2" min="2" style="0" width="31.57"/>
    <col collapsed="false" customWidth="true" hidden="false" outlineLevel="0" max="3" min="3" style="0" width="37.28"/>
    <col collapsed="false" customWidth="true" hidden="false" outlineLevel="0" max="4" min="4" style="0" width="13.43"/>
    <col collapsed="false" customWidth="true" hidden="false" outlineLevel="0" max="5" min="5" style="0" width="34.43"/>
    <col collapsed="false" customWidth="true" hidden="false" outlineLevel="0" max="6" min="6" style="0" width="28"/>
    <col collapsed="false" customWidth="true" hidden="false" outlineLevel="0" max="8" min="7" style="0" width="35.43"/>
    <col collapsed="false" customWidth="true" hidden="false" outlineLevel="0" max="9" min="9" style="0" width="29"/>
    <col collapsed="false" customWidth="true" hidden="false" outlineLevel="0" max="10" min="10" style="0" width="26.3"/>
    <col collapsed="false" customWidth="true" hidden="false" outlineLevel="0" max="11" min="11" style="0" width="21.85"/>
    <col collapsed="false" customWidth="true" hidden="false" outlineLevel="0" max="12" min="12" style="0" width="23.28"/>
    <col collapsed="false" customWidth="true" hidden="false" outlineLevel="0" max="13" min="13" style="0" width="20.85"/>
    <col collapsed="false" customWidth="true" hidden="false" outlineLevel="0" max="14" min="14" style="0" width="21.57"/>
    <col collapsed="false" customWidth="true" hidden="false" outlineLevel="0" max="17" min="17" style="0" width="10.71"/>
  </cols>
  <sheetData>
    <row r="1" customFormat="false" ht="26.25" hidden="false" customHeight="false" outlineLevel="0" collapsed="false">
      <c r="A1" s="661" t="s">
        <v>425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2"/>
      <c r="N1" s="662"/>
    </row>
    <row r="2" customFormat="false" ht="18.75" hidden="false" customHeight="false" outlineLevel="0" collapsed="false">
      <c r="A2" s="599" t="s">
        <v>267</v>
      </c>
      <c r="B2" s="597" t="s">
        <v>750</v>
      </c>
      <c r="C2" s="597" t="s">
        <v>751</v>
      </c>
      <c r="D2" s="601" t="s">
        <v>286</v>
      </c>
      <c r="E2" s="597" t="s">
        <v>752</v>
      </c>
      <c r="F2" s="597" t="s">
        <v>753</v>
      </c>
      <c r="G2" s="617" t="s">
        <v>683</v>
      </c>
      <c r="H2" s="597" t="s">
        <v>754</v>
      </c>
      <c r="I2" s="597" t="s">
        <v>755</v>
      </c>
      <c r="J2" s="597" t="s">
        <v>756</v>
      </c>
      <c r="K2" s="597" t="s">
        <v>757</v>
      </c>
      <c r="L2" s="597" t="s">
        <v>758</v>
      </c>
    </row>
    <row r="3" customFormat="false" ht="15" hidden="false" customHeight="false" outlineLevel="0" collapsed="false">
      <c r="A3" s="663" t="n">
        <v>44013</v>
      </c>
      <c r="B3" s="646"/>
      <c r="C3" s="646"/>
      <c r="D3" s="646"/>
      <c r="E3" s="646"/>
      <c r="F3" s="646"/>
      <c r="G3" s="646"/>
      <c r="H3" s="646"/>
      <c r="I3" s="646"/>
      <c r="J3" s="646"/>
      <c r="K3" s="646"/>
      <c r="L3" s="646"/>
      <c r="M3" s="664"/>
    </row>
    <row r="4" customFormat="false" ht="15" hidden="false" customHeight="false" outlineLevel="0" collapsed="false">
      <c r="A4" s="663" t="n">
        <v>44014</v>
      </c>
      <c r="B4" s="646"/>
      <c r="C4" s="646"/>
      <c r="D4" s="646"/>
      <c r="E4" s="646"/>
      <c r="F4" s="646"/>
      <c r="G4" s="646"/>
      <c r="H4" s="646"/>
      <c r="I4" s="646"/>
      <c r="J4" s="646"/>
      <c r="K4" s="646"/>
      <c r="L4" s="646"/>
    </row>
    <row r="5" customFormat="false" ht="15" hidden="false" customHeight="false" outlineLevel="0" collapsed="false">
      <c r="A5" s="663" t="n">
        <v>44015</v>
      </c>
      <c r="B5" s="646"/>
      <c r="C5" s="646"/>
      <c r="D5" s="646"/>
      <c r="E5" s="646"/>
      <c r="F5" s="646"/>
      <c r="G5" s="646"/>
      <c r="H5" s="646"/>
      <c r="I5" s="646"/>
      <c r="J5" s="646"/>
      <c r="K5" s="646"/>
      <c r="L5" s="646"/>
    </row>
    <row r="6" customFormat="false" ht="15" hidden="false" customHeight="false" outlineLevel="0" collapsed="false">
      <c r="A6" s="663" t="n">
        <v>44016</v>
      </c>
      <c r="B6" s="646"/>
      <c r="C6" s="646"/>
      <c r="D6" s="646"/>
      <c r="E6" s="646"/>
      <c r="F6" s="646"/>
      <c r="G6" s="646"/>
      <c r="H6" s="646"/>
      <c r="I6" s="646"/>
      <c r="J6" s="646"/>
      <c r="K6" s="646"/>
      <c r="L6" s="646"/>
    </row>
    <row r="7" customFormat="false" ht="15" hidden="false" customHeight="false" outlineLevel="0" collapsed="false">
      <c r="A7" s="663" t="n">
        <v>44017</v>
      </c>
      <c r="B7" s="646"/>
      <c r="C7" s="646"/>
      <c r="D7" s="646"/>
      <c r="E7" s="646"/>
      <c r="F7" s="646"/>
      <c r="G7" s="646"/>
      <c r="H7" s="646"/>
      <c r="I7" s="646"/>
      <c r="J7" s="646"/>
      <c r="K7" s="646"/>
      <c r="L7" s="646"/>
    </row>
    <row r="8" customFormat="false" ht="15" hidden="false" customHeight="false" outlineLevel="0" collapsed="false">
      <c r="A8" s="663" t="n">
        <v>44018</v>
      </c>
      <c r="B8" s="646"/>
      <c r="C8" s="646"/>
      <c r="D8" s="646"/>
      <c r="E8" s="646"/>
      <c r="F8" s="646"/>
      <c r="G8" s="646"/>
      <c r="H8" s="646"/>
      <c r="I8" s="646"/>
      <c r="J8" s="646"/>
      <c r="K8" s="646"/>
      <c r="L8" s="646"/>
    </row>
    <row r="9" customFormat="false" ht="15" hidden="false" customHeight="false" outlineLevel="0" collapsed="false">
      <c r="A9" s="663" t="n">
        <v>44019</v>
      </c>
      <c r="B9" s="646"/>
      <c r="C9" s="646"/>
      <c r="D9" s="646"/>
      <c r="E9" s="646"/>
      <c r="F9" s="646"/>
      <c r="G9" s="646"/>
      <c r="H9" s="646"/>
      <c r="I9" s="646"/>
      <c r="J9" s="646"/>
      <c r="K9" s="646"/>
      <c r="L9" s="646"/>
    </row>
    <row r="10" customFormat="false" ht="15" hidden="false" customHeight="false" outlineLevel="0" collapsed="false">
      <c r="A10" s="663" t="n">
        <v>44020</v>
      </c>
      <c r="B10" s="646"/>
      <c r="C10" s="646"/>
      <c r="D10" s="646"/>
      <c r="E10" s="646"/>
      <c r="F10" s="646"/>
      <c r="G10" s="646"/>
      <c r="H10" s="646"/>
      <c r="I10" s="646"/>
      <c r="J10" s="646"/>
      <c r="K10" s="646"/>
      <c r="L10" s="646"/>
    </row>
    <row r="11" customFormat="false" ht="15" hidden="false" customHeight="false" outlineLevel="0" collapsed="false">
      <c r="A11" s="663" t="n">
        <v>44021</v>
      </c>
      <c r="B11" s="646"/>
      <c r="C11" s="646"/>
      <c r="D11" s="646"/>
      <c r="E11" s="646"/>
      <c r="F11" s="646"/>
      <c r="G11" s="646"/>
      <c r="H11" s="646"/>
      <c r="I11" s="646"/>
      <c r="J11" s="646"/>
      <c r="K11" s="646"/>
      <c r="L11" s="646"/>
    </row>
    <row r="12" customFormat="false" ht="15" hidden="false" customHeight="false" outlineLevel="0" collapsed="false">
      <c r="A12" s="663" t="n">
        <v>44022</v>
      </c>
      <c r="B12" s="646"/>
      <c r="C12" s="646"/>
      <c r="D12" s="646"/>
      <c r="E12" s="646"/>
      <c r="F12" s="646"/>
      <c r="G12" s="646"/>
      <c r="H12" s="646"/>
      <c r="I12" s="646"/>
      <c r="J12" s="646"/>
      <c r="K12" s="646"/>
      <c r="L12" s="646"/>
    </row>
    <row r="13" customFormat="false" ht="15" hidden="false" customHeight="false" outlineLevel="0" collapsed="false">
      <c r="A13" s="663" t="n">
        <v>44023</v>
      </c>
      <c r="B13" s="646"/>
      <c r="C13" s="646"/>
      <c r="D13" s="646"/>
      <c r="E13" s="646"/>
      <c r="F13" s="646"/>
      <c r="G13" s="646"/>
      <c r="H13" s="646"/>
      <c r="I13" s="646"/>
      <c r="J13" s="646"/>
      <c r="K13" s="646"/>
      <c r="L13" s="646"/>
    </row>
    <row r="14" customFormat="false" ht="15" hidden="false" customHeight="false" outlineLevel="0" collapsed="false">
      <c r="A14" s="663" t="n">
        <v>44024</v>
      </c>
      <c r="B14" s="646"/>
      <c r="C14" s="646"/>
      <c r="D14" s="646"/>
      <c r="E14" s="646"/>
      <c r="F14" s="646"/>
      <c r="G14" s="646"/>
      <c r="H14" s="646"/>
      <c r="I14" s="646"/>
      <c r="J14" s="646"/>
      <c r="K14" s="646"/>
      <c r="L14" s="646"/>
    </row>
    <row r="15" customFormat="false" ht="15" hidden="false" customHeight="false" outlineLevel="0" collapsed="false">
      <c r="A15" s="663" t="n">
        <v>44025</v>
      </c>
      <c r="B15" s="646"/>
      <c r="C15" s="646"/>
      <c r="D15" s="646"/>
      <c r="E15" s="646"/>
      <c r="F15" s="646"/>
      <c r="G15" s="646"/>
      <c r="H15" s="646"/>
      <c r="I15" s="646"/>
      <c r="J15" s="646"/>
      <c r="K15" s="646"/>
      <c r="L15" s="646"/>
    </row>
    <row r="16" customFormat="false" ht="15" hidden="false" customHeight="false" outlineLevel="0" collapsed="false">
      <c r="A16" s="663" t="n">
        <v>44026</v>
      </c>
      <c r="B16" s="646"/>
      <c r="C16" s="646"/>
      <c r="D16" s="646"/>
      <c r="E16" s="646"/>
      <c r="F16" s="646"/>
      <c r="G16" s="646"/>
      <c r="H16" s="646"/>
      <c r="I16" s="646"/>
      <c r="J16" s="646"/>
      <c r="K16" s="646"/>
      <c r="L16" s="646"/>
    </row>
    <row r="17" customFormat="false" ht="15" hidden="false" customHeight="false" outlineLevel="0" collapsed="false">
      <c r="A17" s="663" t="n">
        <v>44027</v>
      </c>
      <c r="B17" s="646"/>
      <c r="C17" s="646"/>
      <c r="D17" s="646"/>
      <c r="E17" s="646"/>
      <c r="F17" s="646"/>
      <c r="G17" s="646"/>
      <c r="H17" s="646"/>
      <c r="I17" s="646"/>
      <c r="J17" s="646"/>
      <c r="K17" s="646"/>
      <c r="L17" s="646"/>
    </row>
    <row r="18" customFormat="false" ht="15" hidden="false" customHeight="false" outlineLevel="0" collapsed="false">
      <c r="A18" s="663" t="n">
        <v>44028</v>
      </c>
      <c r="B18" s="646"/>
      <c r="C18" s="646"/>
      <c r="D18" s="646"/>
      <c r="E18" s="646"/>
      <c r="F18" s="646"/>
      <c r="G18" s="646"/>
      <c r="H18" s="646"/>
      <c r="I18" s="646"/>
      <c r="J18" s="646"/>
      <c r="K18" s="646"/>
      <c r="L18" s="646"/>
    </row>
    <row r="19" customFormat="false" ht="15" hidden="false" customHeight="false" outlineLevel="0" collapsed="false">
      <c r="A19" s="663" t="n">
        <v>44029</v>
      </c>
      <c r="B19" s="646"/>
      <c r="C19" s="646"/>
      <c r="D19" s="646"/>
      <c r="E19" s="646"/>
      <c r="F19" s="646"/>
      <c r="G19" s="646"/>
      <c r="H19" s="646"/>
      <c r="I19" s="646"/>
      <c r="J19" s="646"/>
      <c r="K19" s="646"/>
      <c r="L19" s="646"/>
    </row>
    <row r="20" customFormat="false" ht="15" hidden="false" customHeight="false" outlineLevel="0" collapsed="false">
      <c r="A20" s="663" t="n">
        <v>44030</v>
      </c>
      <c r="B20" s="646"/>
      <c r="C20" s="646"/>
      <c r="D20" s="646"/>
      <c r="E20" s="646"/>
      <c r="F20" s="646"/>
      <c r="G20" s="646"/>
      <c r="H20" s="646"/>
      <c r="I20" s="646"/>
      <c r="J20" s="646"/>
      <c r="K20" s="646"/>
      <c r="L20" s="646"/>
    </row>
    <row r="21" customFormat="false" ht="15" hidden="false" customHeight="false" outlineLevel="0" collapsed="false">
      <c r="A21" s="663" t="n">
        <v>44031</v>
      </c>
      <c r="B21" s="646"/>
      <c r="C21" s="646"/>
      <c r="D21" s="646"/>
      <c r="E21" s="646"/>
      <c r="F21" s="646"/>
      <c r="G21" s="646"/>
      <c r="H21" s="646"/>
      <c r="I21" s="646"/>
      <c r="J21" s="646"/>
      <c r="K21" s="646"/>
      <c r="L21" s="646"/>
    </row>
    <row r="22" customFormat="false" ht="15" hidden="false" customHeight="false" outlineLevel="0" collapsed="false">
      <c r="A22" s="663" t="n">
        <v>44032</v>
      </c>
      <c r="B22" s="646"/>
      <c r="C22" s="646"/>
      <c r="D22" s="646"/>
      <c r="E22" s="646"/>
      <c r="F22" s="646"/>
      <c r="G22" s="646"/>
      <c r="H22" s="646"/>
      <c r="I22" s="646"/>
      <c r="J22" s="646"/>
      <c r="K22" s="646"/>
      <c r="L22" s="646"/>
    </row>
    <row r="23" customFormat="false" ht="15" hidden="false" customHeight="false" outlineLevel="0" collapsed="false">
      <c r="A23" s="663" t="n">
        <v>44033</v>
      </c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</row>
    <row r="24" customFormat="false" ht="15" hidden="false" customHeight="false" outlineLevel="0" collapsed="false">
      <c r="A24" s="663" t="n">
        <v>44034</v>
      </c>
      <c r="B24" s="646"/>
      <c r="C24" s="646"/>
      <c r="D24" s="646"/>
      <c r="E24" s="646"/>
      <c r="F24" s="646"/>
      <c r="G24" s="646"/>
      <c r="H24" s="646"/>
      <c r="I24" s="646"/>
      <c r="J24" s="646"/>
      <c r="K24" s="646"/>
      <c r="L24" s="646"/>
    </row>
    <row r="25" customFormat="false" ht="15" hidden="false" customHeight="false" outlineLevel="0" collapsed="false">
      <c r="A25" s="663" t="n">
        <v>44035</v>
      </c>
      <c r="B25" s="646"/>
      <c r="C25" s="646"/>
      <c r="D25" s="646"/>
      <c r="E25" s="646"/>
      <c r="F25" s="646"/>
      <c r="G25" s="646"/>
      <c r="H25" s="646"/>
      <c r="I25" s="646"/>
      <c r="J25" s="646"/>
      <c r="K25" s="646"/>
      <c r="L25" s="646"/>
    </row>
    <row r="26" customFormat="false" ht="15" hidden="false" customHeight="false" outlineLevel="0" collapsed="false">
      <c r="A26" s="663" t="n">
        <v>44036</v>
      </c>
      <c r="B26" s="646"/>
      <c r="C26" s="646"/>
      <c r="D26" s="646"/>
      <c r="E26" s="646"/>
      <c r="F26" s="646"/>
      <c r="G26" s="646"/>
      <c r="H26" s="646"/>
      <c r="I26" s="646"/>
      <c r="J26" s="646"/>
      <c r="K26" s="646"/>
      <c r="L26" s="646"/>
    </row>
    <row r="27" customFormat="false" ht="15" hidden="false" customHeight="false" outlineLevel="0" collapsed="false">
      <c r="A27" s="663" t="n">
        <v>44037</v>
      </c>
      <c r="B27" s="646"/>
      <c r="C27" s="646"/>
      <c r="D27" s="646"/>
      <c r="E27" s="646"/>
      <c r="F27" s="646"/>
      <c r="G27" s="646"/>
      <c r="H27" s="646"/>
      <c r="I27" s="646"/>
      <c r="J27" s="646"/>
      <c r="K27" s="646"/>
      <c r="L27" s="646"/>
    </row>
    <row r="28" customFormat="false" ht="15" hidden="false" customHeight="false" outlineLevel="0" collapsed="false">
      <c r="A28" s="663" t="n">
        <v>44038</v>
      </c>
      <c r="B28" s="665"/>
      <c r="C28" s="665"/>
      <c r="D28" s="665"/>
      <c r="E28" s="665"/>
      <c r="F28" s="665"/>
      <c r="G28" s="665"/>
      <c r="H28" s="665"/>
      <c r="I28" s="665"/>
      <c r="J28" s="665"/>
      <c r="K28" s="665"/>
      <c r="L28" s="665"/>
    </row>
    <row r="29" customFormat="false" ht="15" hidden="false" customHeight="false" outlineLevel="0" collapsed="false">
      <c r="A29" s="663" t="n">
        <v>44039</v>
      </c>
      <c r="B29" s="646"/>
      <c r="C29" s="646"/>
      <c r="D29" s="646"/>
      <c r="E29" s="646"/>
      <c r="F29" s="646"/>
      <c r="G29" s="646"/>
      <c r="H29" s="646"/>
      <c r="I29" s="646"/>
      <c r="J29" s="646"/>
      <c r="K29" s="646"/>
      <c r="L29" s="646"/>
    </row>
    <row r="30" customFormat="false" ht="15" hidden="false" customHeight="false" outlineLevel="0" collapsed="false">
      <c r="A30" s="663" t="n">
        <v>44040</v>
      </c>
      <c r="B30" s="646"/>
      <c r="C30" s="646"/>
      <c r="D30" s="646"/>
      <c r="E30" s="646"/>
      <c r="F30" s="646"/>
      <c r="G30" s="646"/>
      <c r="H30" s="646"/>
      <c r="I30" s="646"/>
      <c r="J30" s="646"/>
      <c r="K30" s="646"/>
      <c r="L30" s="646"/>
      <c r="M30" s="633"/>
    </row>
    <row r="31" customFormat="false" ht="15" hidden="false" customHeight="false" outlineLevel="0" collapsed="false">
      <c r="A31" s="663" t="n">
        <v>44041</v>
      </c>
      <c r="B31" s="646"/>
      <c r="C31" s="646"/>
      <c r="D31" s="646"/>
      <c r="E31" s="646"/>
      <c r="F31" s="646"/>
      <c r="G31" s="646"/>
      <c r="H31" s="646"/>
      <c r="I31" s="646"/>
      <c r="J31" s="646"/>
      <c r="K31" s="646"/>
      <c r="L31" s="646"/>
      <c r="M31" s="633"/>
    </row>
    <row r="32" customFormat="false" ht="15" hidden="false" customHeight="false" outlineLevel="0" collapsed="false">
      <c r="A32" s="663" t="n">
        <v>44042</v>
      </c>
      <c r="B32" s="646"/>
      <c r="C32" s="646"/>
      <c r="D32" s="646"/>
      <c r="E32" s="646"/>
      <c r="F32" s="646"/>
      <c r="G32" s="646"/>
      <c r="H32" s="646"/>
      <c r="I32" s="646"/>
      <c r="J32" s="646"/>
      <c r="K32" s="646"/>
      <c r="L32" s="646"/>
      <c r="M32" s="633"/>
    </row>
    <row r="33" customFormat="false" ht="15" hidden="false" customHeight="false" outlineLevel="0" collapsed="false">
      <c r="A33" s="663" t="n">
        <v>44043</v>
      </c>
      <c r="B33" s="646"/>
      <c r="C33" s="646"/>
      <c r="D33" s="646"/>
      <c r="E33" s="646"/>
      <c r="F33" s="646"/>
      <c r="G33" s="646"/>
      <c r="H33" s="646"/>
      <c r="I33" s="646"/>
      <c r="J33" s="646"/>
      <c r="K33" s="646"/>
      <c r="L33" s="646"/>
    </row>
    <row r="34" customFormat="false" ht="15.75" hidden="false" customHeight="false" outlineLevel="0" collapsed="false">
      <c r="A34" s="659" t="s">
        <v>432</v>
      </c>
      <c r="B34" s="380" t="n">
        <f aca="false">SUM(B3:B33)</f>
        <v>0</v>
      </c>
      <c r="C34" s="380" t="n">
        <f aca="false">SUM(C3:C33)</f>
        <v>0</v>
      </c>
      <c r="D34" s="380" t="n">
        <f aca="false">SUM(D3:D33)</f>
        <v>0</v>
      </c>
      <c r="E34" s="380" t="n">
        <f aca="false">SUM(E3:E33)</f>
        <v>0</v>
      </c>
      <c r="F34" s="380" t="n">
        <f aca="false">SUM(F3:F33)</f>
        <v>0</v>
      </c>
      <c r="G34" s="380" t="n">
        <f aca="false">SUM(G3:G33)</f>
        <v>0</v>
      </c>
      <c r="H34" s="380" t="n">
        <f aca="false">SUM(H3:H33)</f>
        <v>0</v>
      </c>
      <c r="I34" s="380" t="n">
        <f aca="false">SUM(I3:I33)</f>
        <v>0</v>
      </c>
      <c r="J34" s="380" t="n">
        <f aca="false">SUM(J3:J33)</f>
        <v>0</v>
      </c>
      <c r="K34" s="380" t="n">
        <f aca="false">SUM(K3:K33)</f>
        <v>0</v>
      </c>
      <c r="L34" s="380" t="n">
        <f aca="false">SUM(L3:L33)</f>
        <v>0</v>
      </c>
    </row>
    <row r="35" customFormat="false" ht="23.25" hidden="false" customHeight="false" outlineLevel="0" collapsed="false">
      <c r="A35" s="666" t="s">
        <v>759</v>
      </c>
      <c r="B35" s="666"/>
      <c r="C35" s="666"/>
      <c r="D35" s="666"/>
      <c r="E35" s="666"/>
      <c r="F35" s="666"/>
      <c r="G35" s="666"/>
      <c r="H35" s="666"/>
      <c r="I35" s="666"/>
      <c r="J35" s="666"/>
      <c r="K35" s="666"/>
      <c r="L35" s="666"/>
      <c r="M35" s="667"/>
    </row>
    <row r="36" customFormat="false" ht="23.25" hidden="false" customHeight="false" outlineLevel="0" collapsed="false">
      <c r="A36" s="288"/>
      <c r="B36" s="617" t="str">
        <f aca="false">B2</f>
        <v>BICARBONATO (25KG)</v>
      </c>
      <c r="C36" s="617" t="str">
        <f aca="false">C2</f>
        <v>ACIDO FOSFORICO (30 KG)</v>
      </c>
      <c r="D36" s="668" t="s">
        <v>286</v>
      </c>
      <c r="E36" s="617" t="str">
        <f aca="false">E2</f>
        <v>ANTIOXIDANTE ( 1000 KG)</v>
      </c>
      <c r="F36" s="617" t="str">
        <f aca="false">F2</f>
        <v>PEROXIDO ( 50 LTS)</v>
      </c>
      <c r="G36" s="617" t="s">
        <v>683</v>
      </c>
      <c r="H36" s="617" t="str">
        <f aca="false">H2</f>
        <v>ANTIESPUMANTE ( 200KG)</v>
      </c>
      <c r="I36" s="617" t="str">
        <f aca="false">I2</f>
        <v>ETOXIQUINA (200KG)</v>
      </c>
      <c r="J36" s="617" t="str">
        <f aca="false">J2</f>
        <v>RENEX ( 200 KG)</v>
      </c>
      <c r="K36" s="617" t="str">
        <f aca="false">K2</f>
        <v>FORMOL (LTS)</v>
      </c>
      <c r="L36" s="617" t="str">
        <f aca="false">L2</f>
        <v>VINAGRE (LTS)</v>
      </c>
      <c r="M36" s="667"/>
    </row>
    <row r="37" customFormat="false" ht="18.75" hidden="false" customHeight="false" outlineLevel="0" collapsed="false">
      <c r="A37" s="669" t="n">
        <v>44013</v>
      </c>
      <c r="B37" s="670"/>
      <c r="C37" s="670"/>
      <c r="D37" s="670"/>
      <c r="E37" s="670"/>
      <c r="F37" s="670"/>
      <c r="G37" s="670"/>
      <c r="H37" s="670"/>
      <c r="I37" s="670"/>
      <c r="J37" s="670"/>
      <c r="K37" s="670"/>
      <c r="L37" s="670"/>
    </row>
    <row r="38" customFormat="false" ht="18.75" hidden="false" customHeight="false" outlineLevel="0" collapsed="false">
      <c r="A38" s="669" t="n">
        <v>44014</v>
      </c>
      <c r="B38" s="670"/>
      <c r="C38" s="670"/>
      <c r="D38" s="670"/>
      <c r="E38" s="670"/>
      <c r="F38" s="670"/>
      <c r="G38" s="670"/>
      <c r="H38" s="670"/>
      <c r="I38" s="670"/>
      <c r="J38" s="670"/>
      <c r="K38" s="670"/>
      <c r="L38" s="670"/>
    </row>
    <row r="39" customFormat="false" ht="18.75" hidden="false" customHeight="false" outlineLevel="0" collapsed="false">
      <c r="A39" s="669" t="n">
        <v>44015</v>
      </c>
      <c r="B39" s="670"/>
      <c r="C39" s="670"/>
      <c r="D39" s="670"/>
      <c r="E39" s="670"/>
      <c r="F39" s="670"/>
      <c r="G39" s="670"/>
      <c r="H39" s="670"/>
      <c r="I39" s="670"/>
      <c r="J39" s="670"/>
      <c r="K39" s="670"/>
      <c r="L39" s="670"/>
    </row>
    <row r="40" customFormat="false" ht="18.75" hidden="false" customHeight="false" outlineLevel="0" collapsed="false">
      <c r="A40" s="669" t="n">
        <v>44016</v>
      </c>
      <c r="B40" s="670"/>
      <c r="C40" s="670"/>
      <c r="D40" s="670"/>
      <c r="E40" s="670"/>
      <c r="F40" s="670"/>
      <c r="G40" s="670"/>
      <c r="H40" s="670"/>
      <c r="I40" s="670"/>
      <c r="J40" s="670"/>
      <c r="K40" s="670"/>
      <c r="L40" s="670"/>
    </row>
    <row r="41" customFormat="false" ht="18.75" hidden="false" customHeight="false" outlineLevel="0" collapsed="false">
      <c r="A41" s="669" t="n">
        <v>44017</v>
      </c>
      <c r="B41" s="670"/>
      <c r="C41" s="670"/>
      <c r="D41" s="670"/>
      <c r="E41" s="670"/>
      <c r="F41" s="670"/>
      <c r="G41" s="670"/>
      <c r="H41" s="670"/>
      <c r="I41" s="670"/>
      <c r="J41" s="670"/>
      <c r="K41" s="670"/>
      <c r="L41" s="670"/>
    </row>
    <row r="42" customFormat="false" ht="18.75" hidden="false" customHeight="false" outlineLevel="0" collapsed="false">
      <c r="A42" s="669" t="n">
        <v>44018</v>
      </c>
      <c r="B42" s="670"/>
      <c r="C42" s="670"/>
      <c r="D42" s="670"/>
      <c r="E42" s="670"/>
      <c r="F42" s="670"/>
      <c r="G42" s="670"/>
      <c r="H42" s="670"/>
      <c r="I42" s="670"/>
      <c r="J42" s="670"/>
      <c r="K42" s="670"/>
      <c r="L42" s="670"/>
    </row>
    <row r="43" customFormat="false" ht="18.75" hidden="false" customHeight="false" outlineLevel="0" collapsed="false">
      <c r="A43" s="669" t="n">
        <v>44019</v>
      </c>
      <c r="B43" s="670"/>
      <c r="C43" s="670"/>
      <c r="D43" s="670"/>
      <c r="E43" s="670"/>
      <c r="F43" s="670"/>
      <c r="G43" s="670"/>
      <c r="H43" s="670"/>
      <c r="I43" s="670"/>
      <c r="J43" s="670"/>
      <c r="K43" s="670"/>
      <c r="L43" s="670"/>
    </row>
    <row r="44" customFormat="false" ht="18.75" hidden="false" customHeight="false" outlineLevel="0" collapsed="false">
      <c r="A44" s="669" t="n">
        <v>44020</v>
      </c>
      <c r="B44" s="670"/>
      <c r="C44" s="670"/>
      <c r="D44" s="670"/>
      <c r="E44" s="670"/>
      <c r="F44" s="670"/>
      <c r="G44" s="670"/>
      <c r="H44" s="670"/>
      <c r="I44" s="670"/>
      <c r="J44" s="670"/>
      <c r="K44" s="670"/>
      <c r="L44" s="670"/>
    </row>
    <row r="45" customFormat="false" ht="18.75" hidden="false" customHeight="false" outlineLevel="0" collapsed="false">
      <c r="A45" s="669" t="n">
        <v>44021</v>
      </c>
      <c r="B45" s="670"/>
      <c r="C45" s="670"/>
      <c r="D45" s="670"/>
      <c r="E45" s="670"/>
      <c r="F45" s="670"/>
      <c r="G45" s="670"/>
      <c r="H45" s="670"/>
      <c r="I45" s="671"/>
      <c r="J45" s="670"/>
      <c r="K45" s="670"/>
      <c r="L45" s="670"/>
    </row>
    <row r="46" customFormat="false" ht="18.75" hidden="false" customHeight="false" outlineLevel="0" collapsed="false">
      <c r="A46" s="669" t="n">
        <v>44022</v>
      </c>
      <c r="B46" s="670"/>
      <c r="C46" s="670"/>
      <c r="D46" s="670"/>
      <c r="E46" s="670"/>
      <c r="F46" s="670"/>
      <c r="G46" s="670"/>
      <c r="H46" s="670"/>
      <c r="I46" s="670"/>
      <c r="J46" s="670"/>
      <c r="K46" s="670"/>
      <c r="L46" s="670"/>
    </row>
    <row r="47" customFormat="false" ht="18.75" hidden="false" customHeight="false" outlineLevel="0" collapsed="false">
      <c r="A47" s="669" t="n">
        <v>44023</v>
      </c>
      <c r="B47" s="670"/>
      <c r="C47" s="670"/>
      <c r="D47" s="670"/>
      <c r="E47" s="670"/>
      <c r="F47" s="670"/>
      <c r="G47" s="670"/>
      <c r="H47" s="670"/>
      <c r="I47" s="670"/>
      <c r="J47" s="670"/>
      <c r="K47" s="670"/>
      <c r="L47" s="670"/>
    </row>
    <row r="48" customFormat="false" ht="18.75" hidden="false" customHeight="false" outlineLevel="0" collapsed="false">
      <c r="A48" s="669" t="n">
        <v>44024</v>
      </c>
      <c r="B48" s="670"/>
      <c r="C48" s="670"/>
      <c r="D48" s="670"/>
      <c r="E48" s="670"/>
      <c r="F48" s="670"/>
      <c r="G48" s="670"/>
      <c r="H48" s="670"/>
      <c r="I48" s="670"/>
      <c r="J48" s="670"/>
      <c r="K48" s="670"/>
      <c r="L48" s="670"/>
    </row>
    <row r="49" customFormat="false" ht="18.75" hidden="false" customHeight="false" outlineLevel="0" collapsed="false">
      <c r="A49" s="669" t="n">
        <v>44025</v>
      </c>
      <c r="B49" s="670"/>
      <c r="C49" s="670"/>
      <c r="D49" s="670"/>
      <c r="E49" s="670"/>
      <c r="F49" s="670"/>
      <c r="G49" s="670"/>
      <c r="H49" s="670"/>
      <c r="I49" s="670"/>
      <c r="J49" s="670"/>
      <c r="K49" s="670"/>
      <c r="L49" s="670"/>
    </row>
    <row r="50" customFormat="false" ht="18.75" hidden="false" customHeight="false" outlineLevel="0" collapsed="false">
      <c r="A50" s="669" t="n">
        <v>44026</v>
      </c>
      <c r="B50" s="670"/>
      <c r="C50" s="670"/>
      <c r="D50" s="670"/>
      <c r="E50" s="670"/>
      <c r="F50" s="670"/>
      <c r="G50" s="670"/>
      <c r="H50" s="670"/>
      <c r="I50" s="670"/>
      <c r="J50" s="670"/>
      <c r="K50" s="670"/>
      <c r="L50" s="670"/>
    </row>
    <row r="51" customFormat="false" ht="18.75" hidden="false" customHeight="false" outlineLevel="0" collapsed="false">
      <c r="A51" s="669" t="n">
        <v>44027</v>
      </c>
      <c r="B51" s="670"/>
      <c r="C51" s="670"/>
      <c r="D51" s="670"/>
      <c r="E51" s="670"/>
      <c r="F51" s="670"/>
      <c r="G51" s="670"/>
      <c r="H51" s="670"/>
      <c r="I51" s="670"/>
      <c r="J51" s="670"/>
      <c r="K51" s="670"/>
      <c r="L51" s="670"/>
    </row>
    <row r="52" customFormat="false" ht="18.75" hidden="false" customHeight="false" outlineLevel="0" collapsed="false">
      <c r="A52" s="669" t="n">
        <v>44028</v>
      </c>
      <c r="B52" s="670"/>
      <c r="C52" s="670"/>
      <c r="D52" s="670"/>
      <c r="E52" s="670"/>
      <c r="F52" s="670"/>
      <c r="G52" s="670"/>
      <c r="H52" s="670"/>
      <c r="I52" s="670"/>
      <c r="J52" s="670"/>
      <c r="K52" s="670"/>
      <c r="L52" s="670"/>
    </row>
    <row r="53" customFormat="false" ht="18.75" hidden="false" customHeight="false" outlineLevel="0" collapsed="false">
      <c r="A53" s="669" t="n">
        <v>44029</v>
      </c>
      <c r="B53" s="670"/>
      <c r="C53" s="670"/>
      <c r="D53" s="670"/>
      <c r="E53" s="670"/>
      <c r="F53" s="670"/>
      <c r="G53" s="670"/>
      <c r="H53" s="670"/>
      <c r="I53" s="670"/>
      <c r="J53" s="670"/>
      <c r="K53" s="670"/>
      <c r="L53" s="670"/>
    </row>
    <row r="54" customFormat="false" ht="18.75" hidden="false" customHeight="false" outlineLevel="0" collapsed="false">
      <c r="A54" s="669" t="n">
        <v>44030</v>
      </c>
      <c r="B54" s="670"/>
      <c r="C54" s="670"/>
      <c r="D54" s="670"/>
      <c r="E54" s="670"/>
      <c r="F54" s="670"/>
      <c r="G54" s="670"/>
      <c r="H54" s="670"/>
      <c r="I54" s="670"/>
      <c r="J54" s="670"/>
      <c r="K54" s="670"/>
      <c r="L54" s="670"/>
    </row>
    <row r="55" customFormat="false" ht="18.75" hidden="false" customHeight="false" outlineLevel="0" collapsed="false">
      <c r="A55" s="669" t="n">
        <v>44031</v>
      </c>
      <c r="B55" s="670"/>
      <c r="C55" s="670"/>
      <c r="D55" s="670"/>
      <c r="E55" s="670"/>
      <c r="F55" s="670"/>
      <c r="G55" s="670"/>
      <c r="H55" s="670"/>
      <c r="I55" s="670"/>
      <c r="J55" s="670"/>
      <c r="K55" s="670"/>
      <c r="L55" s="670"/>
    </row>
    <row r="56" customFormat="false" ht="18.75" hidden="false" customHeight="false" outlineLevel="0" collapsed="false">
      <c r="A56" s="669" t="n">
        <v>44032</v>
      </c>
      <c r="B56" s="670"/>
      <c r="C56" s="670"/>
      <c r="D56" s="670"/>
      <c r="E56" s="670"/>
      <c r="F56" s="670"/>
      <c r="G56" s="670"/>
      <c r="H56" s="670"/>
      <c r="I56" s="670"/>
      <c r="J56" s="670"/>
      <c r="K56" s="670"/>
      <c r="L56" s="670"/>
    </row>
    <row r="57" customFormat="false" ht="18.75" hidden="false" customHeight="false" outlineLevel="0" collapsed="false">
      <c r="A57" s="669" t="n">
        <v>44033</v>
      </c>
      <c r="B57" s="670"/>
      <c r="C57" s="670"/>
      <c r="D57" s="670"/>
      <c r="E57" s="670"/>
      <c r="F57" s="670"/>
      <c r="G57" s="670"/>
      <c r="H57" s="670"/>
      <c r="I57" s="670"/>
      <c r="J57" s="670"/>
      <c r="K57" s="670"/>
      <c r="L57" s="670"/>
    </row>
    <row r="58" customFormat="false" ht="18.75" hidden="false" customHeight="false" outlineLevel="0" collapsed="false">
      <c r="A58" s="669" t="n">
        <v>44034</v>
      </c>
      <c r="B58" s="670"/>
      <c r="C58" s="670"/>
      <c r="D58" s="670"/>
      <c r="E58" s="670"/>
      <c r="F58" s="670"/>
      <c r="G58" s="670"/>
      <c r="H58" s="670"/>
      <c r="I58" s="670"/>
      <c r="J58" s="670"/>
      <c r="K58" s="670"/>
      <c r="L58" s="670"/>
    </row>
    <row r="59" customFormat="false" ht="18.75" hidden="false" customHeight="false" outlineLevel="0" collapsed="false">
      <c r="A59" s="669" t="n">
        <v>44035</v>
      </c>
      <c r="B59" s="670"/>
      <c r="C59" s="670"/>
      <c r="D59" s="670"/>
      <c r="E59" s="670"/>
      <c r="F59" s="670"/>
      <c r="G59" s="670"/>
      <c r="H59" s="670"/>
      <c r="I59" s="670"/>
      <c r="J59" s="670"/>
      <c r="K59" s="670"/>
      <c r="L59" s="670"/>
    </row>
    <row r="60" customFormat="false" ht="18.75" hidden="false" customHeight="false" outlineLevel="0" collapsed="false">
      <c r="A60" s="669" t="n">
        <v>44036</v>
      </c>
      <c r="B60" s="670"/>
      <c r="C60" s="670"/>
      <c r="D60" s="670"/>
      <c r="E60" s="670"/>
      <c r="F60" s="670"/>
      <c r="G60" s="670"/>
      <c r="H60" s="670"/>
      <c r="I60" s="670"/>
      <c r="J60" s="670"/>
      <c r="K60" s="670"/>
      <c r="L60" s="670"/>
    </row>
    <row r="61" customFormat="false" ht="18.75" hidden="false" customHeight="false" outlineLevel="0" collapsed="false">
      <c r="A61" s="669" t="n">
        <v>44037</v>
      </c>
      <c r="B61" s="670"/>
      <c r="C61" s="670"/>
      <c r="D61" s="670"/>
      <c r="E61" s="670"/>
      <c r="F61" s="670"/>
      <c r="G61" s="670"/>
      <c r="H61" s="670"/>
      <c r="I61" s="670"/>
      <c r="J61" s="670"/>
      <c r="K61" s="670"/>
      <c r="L61" s="670"/>
      <c r="M61" s="672"/>
    </row>
    <row r="62" customFormat="false" ht="18.75" hidden="false" customHeight="false" outlineLevel="0" collapsed="false">
      <c r="A62" s="669" t="n">
        <v>44038</v>
      </c>
      <c r="B62" s="670"/>
      <c r="C62" s="670"/>
      <c r="D62" s="670"/>
      <c r="E62" s="670"/>
      <c r="F62" s="670"/>
      <c r="G62" s="670"/>
      <c r="H62" s="670"/>
      <c r="I62" s="670"/>
      <c r="J62" s="670"/>
      <c r="K62" s="670"/>
      <c r="L62" s="670"/>
      <c r="M62" s="672"/>
    </row>
    <row r="63" customFormat="false" ht="18.75" hidden="false" customHeight="false" outlineLevel="0" collapsed="false">
      <c r="A63" s="669" t="n">
        <v>44039</v>
      </c>
      <c r="B63" s="670"/>
      <c r="C63" s="670"/>
      <c r="D63" s="670"/>
      <c r="E63" s="670"/>
      <c r="F63" s="670"/>
      <c r="G63" s="670"/>
      <c r="H63" s="670"/>
      <c r="I63" s="670"/>
      <c r="J63" s="670"/>
      <c r="K63" s="670"/>
      <c r="L63" s="670"/>
      <c r="M63" s="672"/>
      <c r="P63" s="633"/>
    </row>
    <row r="64" customFormat="false" ht="18.75" hidden="false" customHeight="false" outlineLevel="0" collapsed="false">
      <c r="A64" s="669" t="n">
        <v>44040</v>
      </c>
      <c r="B64" s="670"/>
      <c r="C64" s="670"/>
      <c r="D64" s="670"/>
      <c r="E64" s="670"/>
      <c r="F64" s="670"/>
      <c r="G64" s="670"/>
      <c r="H64" s="670"/>
      <c r="I64" s="670"/>
      <c r="J64" s="670"/>
      <c r="K64" s="670"/>
      <c r="L64" s="670"/>
      <c r="M64" s="672"/>
    </row>
    <row r="65" customFormat="false" ht="18.75" hidden="false" customHeight="false" outlineLevel="0" collapsed="false">
      <c r="A65" s="669" t="n">
        <v>44041</v>
      </c>
      <c r="B65" s="670"/>
      <c r="C65" s="670"/>
      <c r="D65" s="670"/>
      <c r="E65" s="670"/>
      <c r="F65" s="670"/>
      <c r="G65" s="670"/>
      <c r="H65" s="670"/>
      <c r="I65" s="670"/>
      <c r="J65" s="670"/>
      <c r="K65" s="670"/>
      <c r="L65" s="673"/>
    </row>
    <row r="66" customFormat="false" ht="18.75" hidden="false" customHeight="false" outlineLevel="0" collapsed="false">
      <c r="A66" s="669" t="n">
        <v>44042</v>
      </c>
      <c r="B66" s="670"/>
      <c r="C66" s="670"/>
      <c r="D66" s="670"/>
      <c r="E66" s="670"/>
      <c r="F66" s="670"/>
      <c r="G66" s="670"/>
      <c r="H66" s="670"/>
      <c r="I66" s="670"/>
      <c r="J66" s="670"/>
      <c r="K66" s="670"/>
      <c r="L66" s="670"/>
    </row>
    <row r="67" customFormat="false" ht="18.75" hidden="false" customHeight="false" outlineLevel="0" collapsed="false">
      <c r="A67" s="669" t="n">
        <v>44043</v>
      </c>
      <c r="B67" s="670"/>
      <c r="C67" s="670"/>
      <c r="D67" s="670"/>
      <c r="E67" s="670"/>
      <c r="F67" s="670"/>
      <c r="G67" s="670"/>
      <c r="H67" s="670"/>
      <c r="I67" s="670"/>
      <c r="J67" s="670"/>
      <c r="K67" s="670"/>
      <c r="L67" s="670"/>
    </row>
    <row r="68" customFormat="false" ht="19.5" hidden="false" customHeight="true" outlineLevel="0" collapsed="false">
      <c r="A68" s="659" t="s">
        <v>432</v>
      </c>
      <c r="B68" s="380"/>
      <c r="C68" s="380"/>
      <c r="D68" s="380"/>
      <c r="E68" s="380"/>
      <c r="F68" s="670"/>
      <c r="G68" s="380"/>
      <c r="H68" s="380"/>
      <c r="I68" s="380"/>
      <c r="J68" s="380"/>
      <c r="K68" s="380"/>
      <c r="L68" s="380"/>
    </row>
    <row r="69" customFormat="false" ht="15" hidden="false" customHeight="false" outlineLevel="0" collapsed="false">
      <c r="A69" s="655"/>
    </row>
    <row r="70" customFormat="false" ht="15" hidden="false" customHeight="false" outlineLevel="0" collapsed="false">
      <c r="A70" s="655"/>
      <c r="B70" s="0" t="str">
        <f aca="false">B36</f>
        <v>BICARBONATO (25KG)</v>
      </c>
      <c r="C70" s="0" t="str">
        <f aca="false">C36</f>
        <v>ACIDO FOSFORICO (30 KG)</v>
      </c>
      <c r="D70" s="0" t="s">
        <v>286</v>
      </c>
      <c r="E70" s="0" t="str">
        <f aca="false">E36</f>
        <v>ANTIOXIDANTE ( 1000 KG)</v>
      </c>
      <c r="F70" s="0" t="str">
        <f aca="false">G36</f>
        <v>ANTISALMONELA</v>
      </c>
      <c r="G70" s="0" t="str">
        <f aca="false">H36</f>
        <v>ANTIESPUMANTE ( 200KG)</v>
      </c>
      <c r="H70" s="0" t="str">
        <f aca="false">I36</f>
        <v>ETOXIQUINA (200KG)</v>
      </c>
      <c r="I70" s="0" t="str">
        <f aca="false">J36</f>
        <v>RENEX ( 200 KG)</v>
      </c>
      <c r="J70" s="0" t="str">
        <f aca="false">K36</f>
        <v>FORMOL (LTS)</v>
      </c>
      <c r="K70" s="0" t="str">
        <f aca="false">L36</f>
        <v>VINAGRE (LTS)</v>
      </c>
    </row>
    <row r="71" customFormat="false" ht="15" hidden="false" customHeight="false" outlineLevel="0" collapsed="false">
      <c r="A71" s="655"/>
      <c r="B71" s="633" t="n">
        <f aca="false">B68</f>
        <v>0</v>
      </c>
      <c r="C71" s="633" t="n">
        <f aca="false">C68</f>
        <v>0</v>
      </c>
      <c r="D71" s="633" t="n">
        <f aca="false">D68</f>
        <v>0</v>
      </c>
      <c r="E71" s="633" t="n">
        <f aca="false">E68</f>
        <v>0</v>
      </c>
      <c r="F71" s="633" t="n">
        <f aca="false">G68</f>
        <v>0</v>
      </c>
      <c r="G71" s="633" t="n">
        <f aca="false">H68</f>
        <v>0</v>
      </c>
      <c r="H71" s="633" t="n">
        <f aca="false">I68</f>
        <v>0</v>
      </c>
      <c r="I71" s="633" t="n">
        <f aca="false">J68</f>
        <v>0</v>
      </c>
      <c r="J71" s="633" t="n">
        <f aca="false">K68</f>
        <v>0</v>
      </c>
      <c r="K71" s="633" t="n">
        <f aca="false">L68</f>
        <v>0</v>
      </c>
    </row>
    <row r="72" customFormat="false" ht="15" hidden="false" customHeight="false" outlineLevel="0" collapsed="false">
      <c r="A72" s="655"/>
    </row>
    <row r="73" customFormat="false" ht="15" hidden="false" customHeight="false" outlineLevel="0" collapsed="false">
      <c r="A73" s="655"/>
    </row>
    <row r="74" customFormat="false" ht="15" hidden="false" customHeight="false" outlineLevel="0" collapsed="false">
      <c r="A74" s="655"/>
    </row>
    <row r="75" customFormat="false" ht="15" hidden="false" customHeight="false" outlineLevel="0" collapsed="false">
      <c r="A75" s="655"/>
    </row>
    <row r="76" customFormat="false" ht="15" hidden="false" customHeight="false" outlineLevel="0" collapsed="false">
      <c r="A76" s="655"/>
    </row>
    <row r="77" customFormat="false" ht="15" hidden="false" customHeight="false" outlineLevel="0" collapsed="false">
      <c r="A77" s="655"/>
    </row>
    <row r="78" customFormat="false" ht="15" hidden="false" customHeight="false" outlineLevel="0" collapsed="false">
      <c r="A78" s="655"/>
    </row>
    <row r="79" customFormat="false" ht="15" hidden="false" customHeight="false" outlineLevel="0" collapsed="false">
      <c r="A79" s="655"/>
    </row>
    <row r="80" customFormat="false" ht="15" hidden="false" customHeight="false" outlineLevel="0" collapsed="false">
      <c r="A80" s="655"/>
    </row>
    <row r="81" customFormat="false" ht="15" hidden="false" customHeight="false" outlineLevel="0" collapsed="false">
      <c r="A81" s="655"/>
    </row>
    <row r="82" customFormat="false" ht="15" hidden="false" customHeight="false" outlineLevel="0" collapsed="false">
      <c r="A82" s="655"/>
    </row>
    <row r="83" customFormat="false" ht="15" hidden="false" customHeight="false" outlineLevel="0" collapsed="false">
      <c r="A83" s="655"/>
    </row>
    <row r="84" customFormat="false" ht="15" hidden="false" customHeight="false" outlineLevel="0" collapsed="false">
      <c r="A84" s="655"/>
    </row>
    <row r="85" customFormat="false" ht="15" hidden="false" customHeight="false" outlineLevel="0" collapsed="false">
      <c r="A85" s="655"/>
    </row>
    <row r="86" customFormat="false" ht="15" hidden="false" customHeight="false" outlineLevel="0" collapsed="false">
      <c r="A86" s="655"/>
    </row>
    <row r="87" customFormat="false" ht="15" hidden="false" customHeight="false" outlineLevel="0" collapsed="false">
      <c r="A87" s="655"/>
    </row>
    <row r="88" customFormat="false" ht="15" hidden="false" customHeight="false" outlineLevel="0" collapsed="false">
      <c r="A88" s="655"/>
    </row>
    <row r="89" customFormat="false" ht="15" hidden="false" customHeight="false" outlineLevel="0" collapsed="false">
      <c r="A89" s="655"/>
    </row>
    <row r="90" customFormat="false" ht="15" hidden="false" customHeight="false" outlineLevel="0" collapsed="false">
      <c r="A90" s="655"/>
    </row>
    <row r="91" customFormat="false" ht="15" hidden="false" customHeight="false" outlineLevel="0" collapsed="false">
      <c r="A91" s="655"/>
    </row>
    <row r="92" customFormat="false" ht="15" hidden="false" customHeight="false" outlineLevel="0" collapsed="false">
      <c r="A92" s="655"/>
    </row>
    <row r="93" customFormat="false" ht="15" hidden="false" customHeight="false" outlineLevel="0" collapsed="false">
      <c r="A93" s="655"/>
    </row>
    <row r="94" customFormat="false" ht="15" hidden="false" customHeight="false" outlineLevel="0" collapsed="false">
      <c r="A94" s="655"/>
    </row>
    <row r="95" customFormat="false" ht="15" hidden="false" customHeight="false" outlineLevel="0" collapsed="false">
      <c r="A95" s="655"/>
    </row>
    <row r="96" customFormat="false" ht="15" hidden="false" customHeight="false" outlineLevel="0" collapsed="false">
      <c r="A96" s="655"/>
    </row>
    <row r="97" customFormat="false" ht="15" hidden="false" customHeight="false" outlineLevel="0" collapsed="false">
      <c r="A97" s="655"/>
    </row>
    <row r="98" customFormat="false" ht="15" hidden="false" customHeight="false" outlineLevel="0" collapsed="false">
      <c r="A98" s="655"/>
    </row>
    <row r="99" customFormat="false" ht="15" hidden="false" customHeight="false" outlineLevel="0" collapsed="false">
      <c r="A99" s="655" t="n">
        <v>43922</v>
      </c>
    </row>
  </sheetData>
  <mergeCells count="2">
    <mergeCell ref="A1:L1"/>
    <mergeCell ref="A35:L35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M16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9.28"/>
    <col collapsed="false" customWidth="true" hidden="false" outlineLevel="0" max="3" min="3" style="0" width="25.42"/>
    <col collapsed="false" customWidth="true" hidden="false" outlineLevel="0" max="4" min="4" style="0" width="18.71"/>
    <col collapsed="false" customWidth="true" hidden="false" outlineLevel="0" max="5" min="5" style="0" width="16"/>
    <col collapsed="false" customWidth="true" hidden="false" outlineLevel="0" max="6" min="6" style="0" width="15.28"/>
    <col collapsed="false" customWidth="true" hidden="false" outlineLevel="0" max="7" min="7" style="0" width="13"/>
    <col collapsed="false" customWidth="true" hidden="false" outlineLevel="0" max="8" min="8" style="0" width="17"/>
    <col collapsed="false" customWidth="true" hidden="false" outlineLevel="0" max="9" min="9" style="0" width="17.14"/>
    <col collapsed="false" customWidth="true" hidden="false" outlineLevel="0" max="10" min="10" style="0" width="13.43"/>
    <col collapsed="false" customWidth="true" hidden="false" outlineLevel="0" max="13" min="12" style="0" width="10.14"/>
  </cols>
  <sheetData>
    <row r="5" customFormat="false" ht="15" hidden="false" customHeight="false" outlineLevel="0" collapsed="false">
      <c r="C5" s="245"/>
      <c r="D5" s="245" t="s">
        <v>727</v>
      </c>
      <c r="E5" s="245" t="s">
        <v>760</v>
      </c>
      <c r="F5" s="245" t="s">
        <v>682</v>
      </c>
      <c r="G5" s="245" t="s">
        <v>286</v>
      </c>
      <c r="H5" s="245" t="s">
        <v>683</v>
      </c>
      <c r="I5" s="245" t="s">
        <v>684</v>
      </c>
      <c r="J5" s="245" t="s">
        <v>761</v>
      </c>
      <c r="K5" s="245" t="s">
        <v>762</v>
      </c>
      <c r="L5" s="245" t="s">
        <v>688</v>
      </c>
      <c r="M5" s="245" t="s">
        <v>687</v>
      </c>
    </row>
    <row r="6" customFormat="false" ht="15" hidden="false" customHeight="false" outlineLevel="0" collapsed="false">
      <c r="C6" s="245"/>
      <c r="D6" s="674" t="n">
        <f aca="false">'ESTOQUE INSUMOS'!B71</f>
        <v>0</v>
      </c>
      <c r="E6" s="674" t="n">
        <f aca="false">'ESTOQUE INSUMOS'!C71</f>
        <v>0</v>
      </c>
      <c r="F6" s="674" t="n">
        <f aca="false">'ESTOQUE INSUMOS'!E71</f>
        <v>0</v>
      </c>
      <c r="G6" s="674" t="n">
        <v>84</v>
      </c>
      <c r="H6" s="674" t="n">
        <f aca="false">'ESTOQUE INSUMOS'!F71</f>
        <v>0</v>
      </c>
      <c r="I6" s="674" t="n">
        <f aca="false">'ESTOQUE INSUMOS'!G71</f>
        <v>0</v>
      </c>
      <c r="J6" s="674" t="n">
        <f aca="false">'ESTOQUE INSUMOS'!H71</f>
        <v>0</v>
      </c>
      <c r="K6" s="674" t="n">
        <f aca="false">'ESTOQUE INSUMOS'!I71</f>
        <v>0</v>
      </c>
      <c r="L6" s="674" t="n">
        <f aca="false">'ESTOQUE INSUMOS'!J71</f>
        <v>0</v>
      </c>
      <c r="M6" s="674" t="n">
        <f aca="false">'ESTOQUE INSUMOS'!K71</f>
        <v>0</v>
      </c>
    </row>
    <row r="7" customFormat="false" ht="15" hidden="false" customHeight="false" outlineLevel="0" collapsed="false">
      <c r="C7" s="245"/>
      <c r="D7" s="245" t="s">
        <v>727</v>
      </c>
      <c r="E7" s="245" t="s">
        <v>760</v>
      </c>
      <c r="F7" s="245" t="s">
        <v>682</v>
      </c>
      <c r="G7" s="245" t="s">
        <v>286</v>
      </c>
      <c r="H7" s="245" t="s">
        <v>683</v>
      </c>
      <c r="I7" s="245" t="s">
        <v>684</v>
      </c>
      <c r="J7" s="245" t="s">
        <v>761</v>
      </c>
      <c r="K7" s="245" t="s">
        <v>762</v>
      </c>
      <c r="L7" s="245" t="s">
        <v>688</v>
      </c>
      <c r="M7" s="245" t="s">
        <v>687</v>
      </c>
    </row>
    <row r="8" customFormat="false" ht="15" hidden="false" customHeight="false" outlineLevel="0" collapsed="false">
      <c r="C8" s="245" t="s">
        <v>763</v>
      </c>
      <c r="D8" s="245" t="e">
        <f aca="false">D6/B16</f>
        <v>#REF!</v>
      </c>
      <c r="E8" s="674" t="e">
        <f aca="false">E6/B16</f>
        <v>#REF!</v>
      </c>
      <c r="F8" s="674" t="e">
        <f aca="false">F6/B16</f>
        <v>#REF!</v>
      </c>
      <c r="G8" s="674" t="e">
        <f aca="false">G6/B16</f>
        <v>#REF!</v>
      </c>
      <c r="H8" s="674" t="e">
        <f aca="false">H6/B16</f>
        <v>#REF!</v>
      </c>
      <c r="I8" s="674" t="e">
        <f aca="false">I6/B16</f>
        <v>#REF!</v>
      </c>
      <c r="J8" s="674" t="e">
        <f aca="false">J6/B16</f>
        <v>#REF!</v>
      </c>
      <c r="K8" s="674" t="e">
        <f aca="false">K6/B16</f>
        <v>#REF!</v>
      </c>
      <c r="L8" s="674" t="e">
        <f aca="false">L6/B16</f>
        <v>#REF!</v>
      </c>
      <c r="M8" s="674" t="e">
        <f aca="false">M6/B16</f>
        <v>#REF!</v>
      </c>
    </row>
    <row r="9" customFormat="false" ht="15" hidden="false" customHeight="false" outlineLevel="0" collapsed="false">
      <c r="C9" s="245" t="s">
        <v>764</v>
      </c>
      <c r="D9" s="674" t="e">
        <f aca="false">D6/C16</f>
        <v>#REF!</v>
      </c>
      <c r="E9" s="674" t="e">
        <f aca="false">E6/C16</f>
        <v>#REF!</v>
      </c>
      <c r="F9" s="674" t="e">
        <f aca="false">F6/C16</f>
        <v>#REF!</v>
      </c>
      <c r="G9" s="674" t="e">
        <f aca="false">G6/C16</f>
        <v>#REF!</v>
      </c>
      <c r="H9" s="674" t="e">
        <f aca="false">H6/C16</f>
        <v>#REF!</v>
      </c>
      <c r="I9" s="674" t="e">
        <f aca="false">I6/C16</f>
        <v>#REF!</v>
      </c>
      <c r="J9" s="674" t="e">
        <f aca="false">J6/C16</f>
        <v>#REF!</v>
      </c>
      <c r="K9" s="674" t="e">
        <f aca="false">K6/C16</f>
        <v>#REF!</v>
      </c>
      <c r="L9" s="674" t="e">
        <f aca="false">L6/C16</f>
        <v>#REF!</v>
      </c>
      <c r="M9" s="674" t="e">
        <f aca="false">M6/C16</f>
        <v>#REF!</v>
      </c>
    </row>
    <row r="10" customFormat="false" ht="15" hidden="false" customHeight="false" outlineLevel="0" collapsed="false">
      <c r="C10" s="245"/>
      <c r="D10" s="245" t="s">
        <v>727</v>
      </c>
      <c r="E10" s="245" t="s">
        <v>760</v>
      </c>
      <c r="F10" s="245" t="s">
        <v>682</v>
      </c>
      <c r="G10" s="245" t="s">
        <v>286</v>
      </c>
      <c r="H10" s="245" t="s">
        <v>683</v>
      </c>
      <c r="I10" s="245" t="s">
        <v>684</v>
      </c>
      <c r="J10" s="245" t="s">
        <v>761</v>
      </c>
      <c r="K10" s="245" t="s">
        <v>762</v>
      </c>
      <c r="L10" s="245" t="s">
        <v>688</v>
      </c>
      <c r="M10" s="245" t="s">
        <v>687</v>
      </c>
    </row>
    <row r="11" customFormat="false" ht="15" hidden="false" customHeight="false" outlineLevel="0" collapsed="false">
      <c r="C11" s="245" t="s">
        <v>765</v>
      </c>
      <c r="D11" s="674" t="e">
        <f aca="false">B16/D6</f>
        <v>#REF!</v>
      </c>
      <c r="E11" s="674" t="e">
        <f aca="false">B16/E6</f>
        <v>#REF!</v>
      </c>
      <c r="F11" s="674" t="e">
        <f aca="false">B16/F6</f>
        <v>#REF!</v>
      </c>
      <c r="G11" s="675" t="e">
        <f aca="false">B16/G6</f>
        <v>#REF!</v>
      </c>
      <c r="H11" s="674" t="e">
        <f aca="false">B16/H6</f>
        <v>#REF!</v>
      </c>
      <c r="I11" s="674" t="e">
        <f aca="false">B16/I6</f>
        <v>#REF!</v>
      </c>
      <c r="J11" s="674" t="e">
        <f aca="false">B16/J6</f>
        <v>#REF!</v>
      </c>
      <c r="K11" s="674" t="e">
        <f aca="false">B16/K6</f>
        <v>#REF!</v>
      </c>
      <c r="L11" s="674" t="e">
        <f aca="false">B16/L6</f>
        <v>#REF!</v>
      </c>
      <c r="M11" s="674" t="e">
        <f aca="false">B16/M6</f>
        <v>#REF!</v>
      </c>
    </row>
    <row r="12" customFormat="false" ht="15" hidden="false" customHeight="false" outlineLevel="0" collapsed="false">
      <c r="C12" s="245" t="s">
        <v>766</v>
      </c>
      <c r="D12" s="674" t="e">
        <f aca="false">C16/D6</f>
        <v>#REF!</v>
      </c>
      <c r="E12" s="674" t="e">
        <f aca="false">C16/E6</f>
        <v>#REF!</v>
      </c>
      <c r="F12" s="674" t="e">
        <f aca="false">C16/F6</f>
        <v>#REF!</v>
      </c>
      <c r="G12" s="675" t="e">
        <f aca="false">C16/G6</f>
        <v>#REF!</v>
      </c>
      <c r="H12" s="674" t="e">
        <f aca="false">C16/H6</f>
        <v>#REF!</v>
      </c>
      <c r="I12" s="674" t="e">
        <f aca="false">C16/I6</f>
        <v>#REF!</v>
      </c>
      <c r="J12" s="674" t="e">
        <f aca="false">C16/J6</f>
        <v>#REF!</v>
      </c>
      <c r="K12" s="674" t="e">
        <f aca="false">C16/K6</f>
        <v>#REF!</v>
      </c>
      <c r="L12" s="674" t="e">
        <f aca="false">C16/L6</f>
        <v>#REF!</v>
      </c>
      <c r="M12" s="674" t="e">
        <f aca="false">C16/M6</f>
        <v>#REF!</v>
      </c>
    </row>
    <row r="15" customFormat="false" ht="15" hidden="false" customHeight="false" outlineLevel="0" collapsed="false">
      <c r="B15" s="12" t="s">
        <v>767</v>
      </c>
      <c r="C15" s="12" t="s">
        <v>768</v>
      </c>
    </row>
    <row r="16" customFormat="false" ht="15" hidden="false" customHeight="false" outlineLevel="0" collapsed="false">
      <c r="B16" s="493" t="e">
        <f aca="false">#REF!/1000</f>
        <v>#REF!</v>
      </c>
      <c r="C16" s="493" t="e">
        <f aca="false">#REF!/1000</f>
        <v>#REF!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3:O17"/>
  <sheetViews>
    <sheetView showFormulas="false" showGridLines="true" showRowColHeaders="true" showZeros="true" rightToLeft="false" tabSelected="false" showOutlineSymbols="true" defaultGridColor="true" view="normal" topLeftCell="A19" colorId="64" zoomScale="70" zoomScaleNormal="70" zoomScalePageLayoutView="100" workbookViewId="0">
      <selection pane="topLeft" activeCell="K29" activeCellId="0" sqref="K29"/>
    </sheetView>
  </sheetViews>
  <sheetFormatPr defaultColWidth="8.54296875" defaultRowHeight="15" zeroHeight="false" outlineLevelRow="0" outlineLevelCol="0"/>
  <cols>
    <col collapsed="false" customWidth="true" hidden="false" outlineLevel="0" max="4" min="4" style="0" width="12.43"/>
    <col collapsed="false" customWidth="true" hidden="false" outlineLevel="0" max="5" min="5" style="0" width="43.85"/>
    <col collapsed="false" customWidth="true" hidden="false" outlineLevel="0" max="6" min="6" style="0" width="15.85"/>
    <col collapsed="false" customWidth="true" hidden="false" outlineLevel="0" max="7" min="7" style="0" width="14.85"/>
    <col collapsed="false" customWidth="true" hidden="false" outlineLevel="0" max="8" min="8" style="0" width="33.14"/>
    <col collapsed="false" customWidth="true" hidden="false" outlineLevel="0" max="11" min="11" style="0" width="23.43"/>
    <col collapsed="false" customWidth="true" hidden="false" outlineLevel="0" max="12" min="12" style="0" width="9.7"/>
    <col collapsed="false" customWidth="true" hidden="false" outlineLevel="0" max="13" min="13" style="0" width="17.28"/>
    <col collapsed="false" customWidth="true" hidden="false" outlineLevel="0" max="14" min="14" style="0" width="13.43"/>
  </cols>
  <sheetData>
    <row r="3" customFormat="false" ht="15.75" hidden="false" customHeight="false" outlineLevel="0" collapsed="false">
      <c r="D3" s="337"/>
      <c r="E3" s="325"/>
      <c r="F3" s="326"/>
      <c r="G3" s="326"/>
      <c r="H3" s="676" t="s">
        <v>577</v>
      </c>
      <c r="I3" s="677"/>
      <c r="J3" s="677"/>
      <c r="K3" s="678"/>
      <c r="L3" s="340"/>
      <c r="M3" s="326"/>
      <c r="N3" s="326"/>
      <c r="O3" s="327"/>
    </row>
    <row r="4" customFormat="false" ht="15.75" hidden="false" customHeight="false" outlineLevel="0" collapsed="false">
      <c r="D4" s="337" t="s">
        <v>267</v>
      </c>
      <c r="E4" s="325" t="s">
        <v>546</v>
      </c>
      <c r="F4" s="340" t="s">
        <v>547</v>
      </c>
      <c r="G4" s="340" t="s">
        <v>548</v>
      </c>
      <c r="H4" s="679" t="s">
        <v>549</v>
      </c>
      <c r="I4" s="680" t="s">
        <v>550</v>
      </c>
      <c r="J4" s="680" t="s">
        <v>551</v>
      </c>
      <c r="K4" s="679" t="s">
        <v>552</v>
      </c>
      <c r="L4" s="679" t="s">
        <v>429</v>
      </c>
      <c r="M4" s="681" t="s">
        <v>553</v>
      </c>
      <c r="N4" s="328"/>
      <c r="O4" s="329"/>
    </row>
    <row r="5" customFormat="false" ht="18.75" hidden="false" customHeight="false" outlineLevel="0" collapsed="false">
      <c r="D5" s="337" t="n">
        <v>43891</v>
      </c>
      <c r="E5" s="682" t="e">
        <f aca="false">'CONTROLE LENHA'!C3</f>
        <v>#NAME?</v>
      </c>
      <c r="F5" s="348" t="n">
        <v>522.27</v>
      </c>
      <c r="G5" s="340" t="n">
        <v>0</v>
      </c>
      <c r="H5" s="430" t="n">
        <v>0</v>
      </c>
      <c r="I5" s="430" t="n">
        <v>0</v>
      </c>
      <c r="J5" s="343" t="n">
        <v>0</v>
      </c>
      <c r="K5" s="340" t="n">
        <f aca="false">(H5+I5+J5)*1.35</f>
        <v>0</v>
      </c>
      <c r="L5" s="344" t="n">
        <f aca="false">F5+G5-K5</f>
        <v>522.27</v>
      </c>
      <c r="M5" s="345" t="e">
        <f aca="false">E5/K5</f>
        <v>#NAME?</v>
      </c>
      <c r="N5" s="328"/>
      <c r="O5" s="346" t="n">
        <v>2500</v>
      </c>
    </row>
    <row r="6" customFormat="false" ht="18.75" hidden="false" customHeight="false" outlineLevel="0" collapsed="false">
      <c r="D6" s="337" t="n">
        <v>43892</v>
      </c>
      <c r="E6" s="682" t="e">
        <f aca="false">'CONTROLE LENHA'!C4</f>
        <v>#NAME?</v>
      </c>
      <c r="F6" s="348" t="n">
        <f aca="false">L5</f>
        <v>522.27</v>
      </c>
      <c r="G6" s="340" t="n">
        <v>0</v>
      </c>
      <c r="H6" s="430" t="n">
        <v>8</v>
      </c>
      <c r="I6" s="430" t="n">
        <v>33</v>
      </c>
      <c r="J6" s="343" t="n">
        <v>35</v>
      </c>
      <c r="K6" s="340" t="n">
        <f aca="false">(H6+I6+J6)*1.35</f>
        <v>102.6</v>
      </c>
      <c r="L6" s="344" t="n">
        <f aca="false">F6+G6-K6</f>
        <v>419.67</v>
      </c>
      <c r="M6" s="345" t="e">
        <f aca="false">E6/K6</f>
        <v>#NAME?</v>
      </c>
      <c r="N6" s="349"/>
      <c r="O6" s="350" t="n">
        <v>2499</v>
      </c>
    </row>
    <row r="7" customFormat="false" ht="18.75" hidden="false" customHeight="false" outlineLevel="0" collapsed="false">
      <c r="D7" s="337" t="n">
        <v>43893</v>
      </c>
      <c r="E7" s="682" t="e">
        <f aca="false">'CONTROLE LENHA'!C5</f>
        <v>#NAME?</v>
      </c>
      <c r="F7" s="348" t="n">
        <f aca="false">L6</f>
        <v>419.67</v>
      </c>
      <c r="G7" s="340" t="n">
        <v>148.63</v>
      </c>
      <c r="H7" s="430" t="n">
        <v>33</v>
      </c>
      <c r="I7" s="430" t="n">
        <v>37</v>
      </c>
      <c r="J7" s="343" t="n">
        <v>34</v>
      </c>
      <c r="K7" s="340" t="n">
        <f aca="false">(H7+I7+J7)*1.35</f>
        <v>140.4</v>
      </c>
      <c r="L7" s="344" t="n">
        <f aca="false">F7+G7-K7</f>
        <v>427.9</v>
      </c>
      <c r="M7" s="345" t="e">
        <f aca="false">E7/K7</f>
        <v>#NAME?</v>
      </c>
      <c r="N7" s="351"/>
      <c r="O7" s="352"/>
    </row>
    <row r="8" customFormat="false" ht="18.75" hidden="false" customHeight="false" outlineLevel="0" collapsed="false">
      <c r="D8" s="337" t="n">
        <v>43894</v>
      </c>
      <c r="E8" s="682" t="e">
        <f aca="false">'CONTROLE LENHA'!C6</f>
        <v>#NAME?</v>
      </c>
      <c r="F8" s="348" t="n">
        <f aca="false">L7</f>
        <v>427.9</v>
      </c>
      <c r="G8" s="340" t="n">
        <f aca="false">77.94+66.87+70.11</f>
        <v>214.92</v>
      </c>
      <c r="H8" s="430" t="n">
        <v>37</v>
      </c>
      <c r="I8" s="430" t="n">
        <v>37</v>
      </c>
      <c r="J8" s="343" t="n">
        <v>41</v>
      </c>
      <c r="K8" s="340" t="n">
        <f aca="false">(H8+I8+J8)*1.35</f>
        <v>155.25</v>
      </c>
      <c r="L8" s="344" t="n">
        <f aca="false">F8+G8-K8</f>
        <v>487.57</v>
      </c>
      <c r="M8" s="345" t="e">
        <f aca="false">E8/K8</f>
        <v>#NAME?</v>
      </c>
      <c r="N8" s="351"/>
      <c r="O8" s="352"/>
    </row>
    <row r="9" customFormat="false" ht="18.75" hidden="false" customHeight="false" outlineLevel="0" collapsed="false">
      <c r="D9" s="337" t="n">
        <v>43895</v>
      </c>
      <c r="E9" s="682" t="e">
        <f aca="false">'CONTROLE LENHA'!C7</f>
        <v>#NAME?</v>
      </c>
      <c r="F9" s="348" t="n">
        <f aca="false">L8</f>
        <v>487.57</v>
      </c>
      <c r="G9" s="340" t="n">
        <f aca="false">68.71+63.18+74.73+67.97</f>
        <v>274.59</v>
      </c>
      <c r="H9" s="430" t="n">
        <v>39</v>
      </c>
      <c r="I9" s="430" t="n">
        <v>36</v>
      </c>
      <c r="J9" s="343" t="n">
        <v>32</v>
      </c>
      <c r="K9" s="340" t="n">
        <f aca="false">(H9+I9+J9)*1.35</f>
        <v>144.45</v>
      </c>
      <c r="L9" s="344" t="n">
        <f aca="false">F9+G9-K9</f>
        <v>617.71</v>
      </c>
      <c r="M9" s="345" t="e">
        <f aca="false">E9/K9</f>
        <v>#NAME?</v>
      </c>
      <c r="N9" s="351"/>
      <c r="O9" s="352"/>
    </row>
    <row r="10" customFormat="false" ht="18.75" hidden="false" customHeight="false" outlineLevel="0" collapsed="false">
      <c r="D10" s="337" t="n">
        <v>43896</v>
      </c>
      <c r="E10" s="682" t="e">
        <f aca="false">'CONTROLE LENHA'!C8</f>
        <v>#NAME?</v>
      </c>
      <c r="F10" s="348" t="n">
        <f aca="false">L9</f>
        <v>617.71</v>
      </c>
      <c r="G10" s="340" t="n">
        <f aca="false">66.36+67.08+76.88+76.88</f>
        <v>287.2</v>
      </c>
      <c r="H10" s="430" t="n">
        <f aca="false">25+8</f>
        <v>33</v>
      </c>
      <c r="I10" s="430" t="n">
        <v>36</v>
      </c>
      <c r="J10" s="343" t="n">
        <v>36</v>
      </c>
      <c r="K10" s="340" t="n">
        <f aca="false">(H10+I10+J10)*1.35</f>
        <v>141.75</v>
      </c>
      <c r="L10" s="344" t="n">
        <f aca="false">F10+G10-K10</f>
        <v>763.16</v>
      </c>
      <c r="M10" s="345" t="e">
        <f aca="false">E10/K10</f>
        <v>#NAME?</v>
      </c>
      <c r="N10" s="351"/>
      <c r="O10" s="352"/>
    </row>
    <row r="11" customFormat="false" ht="18.75" hidden="false" customHeight="false" outlineLevel="0" collapsed="false">
      <c r="D11" s="337" t="n">
        <v>43897</v>
      </c>
      <c r="E11" s="682" t="e">
        <f aca="false">'CONTROLE LENHA'!C9</f>
        <v>#NAME?</v>
      </c>
      <c r="F11" s="348" t="n">
        <f aca="false">L10</f>
        <v>763.16</v>
      </c>
      <c r="G11" s="340" t="n">
        <v>0</v>
      </c>
      <c r="H11" s="430" t="n">
        <v>29</v>
      </c>
      <c r="I11" s="430" t="n">
        <v>21</v>
      </c>
      <c r="J11" s="343" t="n">
        <v>10</v>
      </c>
      <c r="K11" s="340" t="n">
        <f aca="false">(H11+I11+J11)*1.35</f>
        <v>81</v>
      </c>
      <c r="L11" s="344" t="n">
        <f aca="false">F11+G11-K11</f>
        <v>682.16</v>
      </c>
      <c r="M11" s="345" t="e">
        <f aca="false">E11/K11</f>
        <v>#NAME?</v>
      </c>
      <c r="N11" s="351"/>
      <c r="O11" s="353"/>
    </row>
    <row r="12" customFormat="false" ht="15.75" hidden="false" customHeight="false" outlineLevel="0" collapsed="false">
      <c r="E12" s="157" t="e">
        <f aca="false">SUM(E5:E11)</f>
        <v>#NAME?</v>
      </c>
      <c r="K12" s="633" t="n">
        <f aca="false">SUM(K5:K11)</f>
        <v>765.45</v>
      </c>
      <c r="M12" s="683" t="e">
        <f aca="false">E12/K12</f>
        <v>#NAME?</v>
      </c>
    </row>
    <row r="15" customFormat="false" ht="15" hidden="false" customHeight="false" outlineLevel="0" collapsed="false">
      <c r="E15" s="12"/>
      <c r="F15" s="12" t="s">
        <v>769</v>
      </c>
      <c r="G15" s="12" t="s">
        <v>770</v>
      </c>
      <c r="H15" s="12" t="s">
        <v>553</v>
      </c>
    </row>
    <row r="16" customFormat="false" ht="15" hidden="false" customHeight="false" outlineLevel="0" collapsed="false">
      <c r="E16" s="12" t="s">
        <v>771</v>
      </c>
      <c r="F16" s="646" t="n">
        <f aca="false">2214060/1000</f>
        <v>2214.06</v>
      </c>
      <c r="G16" s="646" t="n">
        <v>765.45</v>
      </c>
      <c r="H16" s="647" t="n">
        <v>2892</v>
      </c>
    </row>
    <row r="17" customFormat="false" ht="15" hidden="false" customHeight="false" outlineLevel="0" collapsed="false">
      <c r="E17" s="12" t="s">
        <v>772</v>
      </c>
      <c r="F17" s="646" t="n">
        <f aca="false">1894820/1000</f>
        <v>1894.82</v>
      </c>
      <c r="G17" s="646" t="n">
        <v>926.1</v>
      </c>
      <c r="H17" s="647" t="n">
        <v>2046</v>
      </c>
    </row>
  </sheetData>
  <conditionalFormatting sqref="M5:M12">
    <cfRule type="colorScale" priority="2">
      <colorScale>
        <cfvo type="num" val="2000"/>
        <cfvo type="num" val="2000"/>
        <color rgb="FFFF0000"/>
        <color rgb="FF00B0F0"/>
      </colorScale>
    </cfRule>
    <cfRule type="colorScale" priority="3">
      <colorScale>
        <cfvo type="num" val="2000"/>
        <cfvo type="num" val="2000"/>
        <color rgb="FFFF0000"/>
        <color rgb="FF0070C0"/>
      </colorScale>
    </cfRule>
    <cfRule type="colorScale" priority="4">
      <colorScale>
        <cfvo type="num" val="2000"/>
        <cfvo type="num" val="2000"/>
        <color rgb="FF00B0F0"/>
        <color rgb="FFFF0000"/>
      </colorScale>
    </cfRule>
    <cfRule type="colorScale" priority="5">
      <colorScale>
        <cfvo type="num" val="2000"/>
        <cfvo type="num" val="2000"/>
        <color rgb="FF00B0F0"/>
        <color rgb="FFFF0000"/>
      </colorScale>
    </cfRule>
    <cfRule type="colorScale" priority="6">
      <colorScale>
        <cfvo type="num" val="2000"/>
        <cfvo type="num" val="2000"/>
        <color rgb="FFFF0000"/>
        <color rgb="FF0070C0"/>
      </colorScale>
    </cfRule>
    <cfRule type="colorScale" priority="7">
      <colorScale>
        <cfvo type="num" val="2000"/>
        <cfvo type="num" val="2000"/>
        <color rgb="FFFF0000"/>
        <color rgb="FF00B0F0"/>
      </colorScale>
    </cfRule>
    <cfRule type="colorScale" priority="8">
      <colorScale>
        <cfvo type="num" val="2000"/>
        <cfvo type="num" val="2000"/>
        <color rgb="FF0070C0"/>
        <color rgb="FFFFEF9C"/>
      </colorScale>
    </cfRule>
    <cfRule type="colorScale" priority="9">
      <colorScale>
        <cfvo type="num" val="2000"/>
        <cfvo type="num" val="2000"/>
        <color rgb="FF0070C0"/>
        <color rgb="FFFF0000"/>
      </colorScale>
    </cfRule>
    <cfRule type="colorScale" priority="10">
      <colorScale>
        <cfvo type="num" val="2000"/>
        <cfvo type="num" val="2000"/>
        <color rgb="FF0070C0"/>
        <color rgb="FFFF0000"/>
      </colorScale>
    </cfRule>
    <cfRule type="colorScale" priority="11">
      <colorScale>
        <cfvo type="formula" val="&quot;&gt;2000&quot;"/>
        <cfvo type="formula" val="&quot;&lt;2000&quot;"/>
        <color rgb="FFFF0000"/>
        <color rgb="FF00B0F0"/>
      </colorScale>
    </cfRule>
  </conditionalFormatting>
  <conditionalFormatting sqref="M5:M12">
    <cfRule type="colorScale" priority="12">
      <colorScale>
        <cfvo type="num" val="2000"/>
        <cfvo type="num" val="2000"/>
        <color rgb="FF00B0F0"/>
        <color rgb="FFFF0000"/>
      </colorScale>
    </cfRule>
    <cfRule type="colorScale" priority="13">
      <colorScale>
        <cfvo type="num" val="2000"/>
        <cfvo type="num" val="2000"/>
        <color rgb="FF00B0F0"/>
        <color rgb="FFFF0000"/>
      </colorScale>
    </cfRule>
    <cfRule type="colorScale" priority="14">
      <colorScale>
        <cfvo type="num" val="2000"/>
        <cfvo type="num" val="2000"/>
        <color rgb="FF00B0F0"/>
        <color rgb="FFFFEF9C"/>
      </colorScale>
    </cfRule>
  </conditionalFormatting>
  <conditionalFormatting sqref="M5:M12">
    <cfRule type="colorScale" priority="15">
      <colorScale>
        <cfvo type="num" val="2499"/>
        <cfvo type="num" val="2500"/>
        <color rgb="FFFF3300"/>
        <color rgb="FF00B0F0"/>
      </colorScale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2" activeCellId="0" sqref="A1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7"/>
    <col collapsed="false" customWidth="true" hidden="false" outlineLevel="0" max="4" min="4" style="0" width="12.14"/>
    <col collapsed="false" customWidth="true" hidden="false" outlineLevel="0" max="5" min="5" style="0" width="22.71"/>
    <col collapsed="false" customWidth="true" hidden="false" outlineLevel="0" max="6" min="6" style="0" width="7.7"/>
    <col collapsed="false" customWidth="true" hidden="false" outlineLevel="0" max="7" min="7" style="0" width="18.71"/>
    <col collapsed="false" customWidth="true" hidden="false" outlineLevel="0" max="8" min="8" style="0" width="19.71"/>
    <col collapsed="false" customWidth="true" hidden="false" outlineLevel="0" max="9" min="9" style="0" width="27"/>
    <col collapsed="false" customWidth="true" hidden="false" outlineLevel="0" max="10" min="10" style="0" width="17.71"/>
  </cols>
  <sheetData>
    <row r="1" customFormat="false" ht="18.75" hidden="false" customHeight="false" outlineLevel="0" collapsed="false">
      <c r="A1" s="7" t="s">
        <v>6</v>
      </c>
      <c r="B1" s="7" t="s">
        <v>7</v>
      </c>
      <c r="C1" s="7" t="s">
        <v>773</v>
      </c>
      <c r="D1" s="7" t="s">
        <v>8</v>
      </c>
      <c r="E1" s="7" t="s">
        <v>131</v>
      </c>
      <c r="F1" s="8" t="s">
        <v>426</v>
      </c>
      <c r="G1" s="3" t="s">
        <v>11</v>
      </c>
      <c r="H1" s="464" t="s">
        <v>256</v>
      </c>
      <c r="I1" s="684" t="s">
        <v>257</v>
      </c>
      <c r="J1" s="684" t="s">
        <v>134</v>
      </c>
    </row>
    <row r="2" customFormat="false" ht="15" hidden="false" customHeight="false" outlineLevel="0" collapsed="false">
      <c r="A2" s="506" t="n">
        <v>43836</v>
      </c>
      <c r="B2" s="507" t="s">
        <v>774</v>
      </c>
      <c r="C2" s="507" t="s">
        <v>775</v>
      </c>
      <c r="D2" s="507" t="s">
        <v>776</v>
      </c>
      <c r="E2" s="507" t="s">
        <v>777</v>
      </c>
      <c r="F2" s="507" t="n">
        <v>38060</v>
      </c>
      <c r="G2" s="507" t="s">
        <v>778</v>
      </c>
      <c r="H2" s="508" t="n">
        <v>0.0263888888888889</v>
      </c>
      <c r="I2" s="508" t="n">
        <v>0.00416666666666667</v>
      </c>
      <c r="J2" s="685" t="n">
        <v>11.08</v>
      </c>
      <c r="K2" s="657" t="n">
        <v>43837</v>
      </c>
    </row>
    <row r="3" customFormat="false" ht="15" hidden="false" customHeight="false" outlineLevel="0" collapsed="false">
      <c r="A3" s="506" t="n">
        <v>43836</v>
      </c>
      <c r="B3" s="507" t="s">
        <v>779</v>
      </c>
      <c r="C3" s="507" t="s">
        <v>775</v>
      </c>
      <c r="D3" s="507" t="s">
        <v>780</v>
      </c>
      <c r="E3" s="507" t="s">
        <v>781</v>
      </c>
      <c r="F3" s="507" t="s">
        <v>782</v>
      </c>
      <c r="G3" s="507" t="s">
        <v>28</v>
      </c>
      <c r="H3" s="508" t="n">
        <v>0.781944444444445</v>
      </c>
      <c r="I3" s="508" t="n">
        <v>0.0416666666666667</v>
      </c>
      <c r="J3" s="685" t="n">
        <v>5.56</v>
      </c>
      <c r="K3" s="657" t="n">
        <v>43837</v>
      </c>
    </row>
    <row r="4" customFormat="false" ht="15" hidden="false" customHeight="false" outlineLevel="0" collapsed="false">
      <c r="A4" s="506" t="n">
        <v>43836</v>
      </c>
      <c r="B4" s="507" t="s">
        <v>779</v>
      </c>
      <c r="C4" s="507" t="s">
        <v>775</v>
      </c>
      <c r="D4" s="507" t="s">
        <v>780</v>
      </c>
      <c r="E4" s="507" t="s">
        <v>781</v>
      </c>
      <c r="F4" s="507" t="s">
        <v>782</v>
      </c>
      <c r="G4" s="507" t="s">
        <v>28</v>
      </c>
      <c r="H4" s="508" t="n">
        <v>0.781944444444445</v>
      </c>
      <c r="I4" s="508" t="n">
        <v>0.0416666666666667</v>
      </c>
      <c r="J4" s="685" t="n">
        <v>5.56</v>
      </c>
      <c r="K4" s="657" t="n">
        <v>43837</v>
      </c>
    </row>
    <row r="5" customFormat="false" ht="15" hidden="false" customHeight="false" outlineLevel="0" collapsed="false">
      <c r="A5" s="506" t="n">
        <v>43836</v>
      </c>
      <c r="B5" s="507" t="s">
        <v>189</v>
      </c>
      <c r="C5" s="507" t="s">
        <v>775</v>
      </c>
      <c r="D5" s="507" t="s">
        <v>783</v>
      </c>
      <c r="E5" s="507" t="s">
        <v>180</v>
      </c>
      <c r="F5" s="507" t="n">
        <v>14733</v>
      </c>
      <c r="G5" s="507" t="s">
        <v>36</v>
      </c>
      <c r="H5" s="508" t="n">
        <v>0.0340277777777778</v>
      </c>
      <c r="I5" s="508" t="n">
        <v>0.0590277777777778</v>
      </c>
      <c r="J5" s="685" t="n">
        <v>12.7</v>
      </c>
      <c r="K5" s="657" t="n">
        <v>43837</v>
      </c>
    </row>
    <row r="6" customFormat="false" ht="15" hidden="false" customHeight="false" outlineLevel="0" collapsed="false">
      <c r="A6" s="506" t="n">
        <v>43836</v>
      </c>
      <c r="B6" s="507" t="s">
        <v>140</v>
      </c>
      <c r="C6" s="507" t="s">
        <v>775</v>
      </c>
      <c r="D6" s="507" t="s">
        <v>784</v>
      </c>
      <c r="E6" s="507" t="s">
        <v>180</v>
      </c>
      <c r="F6" s="507" t="n">
        <v>14730</v>
      </c>
      <c r="G6" s="507" t="s">
        <v>28</v>
      </c>
      <c r="H6" s="508" t="n">
        <v>0.913888888888889</v>
      </c>
      <c r="I6" s="508" t="n">
        <v>0.09375</v>
      </c>
      <c r="J6" s="685" t="n">
        <v>13.52</v>
      </c>
      <c r="K6" s="657" t="n">
        <v>43837</v>
      </c>
    </row>
    <row r="7" customFormat="false" ht="15" hidden="false" customHeight="false" outlineLevel="0" collapsed="false">
      <c r="A7" s="506" t="n">
        <v>43836</v>
      </c>
      <c r="B7" s="507" t="s">
        <v>240</v>
      </c>
      <c r="C7" s="507" t="s">
        <v>775</v>
      </c>
      <c r="D7" s="507" t="s">
        <v>38</v>
      </c>
      <c r="E7" s="507" t="s">
        <v>182</v>
      </c>
      <c r="F7" s="507" t="n">
        <v>106414</v>
      </c>
      <c r="G7" s="507" t="s">
        <v>785</v>
      </c>
      <c r="H7" s="508" t="n">
        <v>0.0881944444444444</v>
      </c>
      <c r="I7" s="508" t="n">
        <v>0.154166666666667</v>
      </c>
      <c r="J7" s="685" t="n">
        <v>11.8</v>
      </c>
      <c r="K7" s="657" t="n">
        <v>43837</v>
      </c>
    </row>
    <row r="8" customFormat="false" ht="15" hidden="false" customHeight="false" outlineLevel="0" collapsed="false">
      <c r="A8" s="506" t="n">
        <v>43836</v>
      </c>
      <c r="B8" s="507" t="s">
        <v>786</v>
      </c>
      <c r="C8" s="507" t="s">
        <v>775</v>
      </c>
      <c r="D8" s="507" t="s">
        <v>787</v>
      </c>
      <c r="E8" s="507" t="s">
        <v>180</v>
      </c>
      <c r="F8" s="507" t="n">
        <v>14748</v>
      </c>
      <c r="G8" s="507" t="s">
        <v>36</v>
      </c>
      <c r="H8" s="508" t="n">
        <v>0.136805555555556</v>
      </c>
      <c r="I8" s="508" t="n">
        <v>0.165972222222222</v>
      </c>
      <c r="J8" s="685" t="n">
        <v>14.22</v>
      </c>
      <c r="K8" s="657" t="n">
        <v>43837</v>
      </c>
    </row>
    <row r="9" customFormat="false" ht="15" hidden="false" customHeight="false" outlineLevel="0" collapsed="false">
      <c r="A9" s="506" t="n">
        <v>43836</v>
      </c>
      <c r="B9" s="507" t="s">
        <v>788</v>
      </c>
      <c r="C9" s="507" t="s">
        <v>775</v>
      </c>
      <c r="D9" s="507" t="s">
        <v>789</v>
      </c>
      <c r="E9" s="507" t="s">
        <v>182</v>
      </c>
      <c r="F9" s="507" t="n">
        <v>106416</v>
      </c>
      <c r="G9" s="507" t="s">
        <v>36</v>
      </c>
      <c r="H9" s="508" t="n">
        <v>0.10625</v>
      </c>
      <c r="I9" s="508" t="n">
        <v>0.175694444444444</v>
      </c>
      <c r="J9" s="685" t="n">
        <v>19.84</v>
      </c>
      <c r="K9" s="657" t="n">
        <v>43837</v>
      </c>
    </row>
    <row r="10" customFormat="false" ht="15" hidden="false" customHeight="false" outlineLevel="0" collapsed="false">
      <c r="A10" s="506" t="n">
        <v>43836</v>
      </c>
      <c r="B10" s="507" t="s">
        <v>229</v>
      </c>
      <c r="C10" s="507" t="s">
        <v>775</v>
      </c>
      <c r="D10" s="507" t="s">
        <v>790</v>
      </c>
      <c r="E10" s="507" t="s">
        <v>180</v>
      </c>
      <c r="F10" s="507" t="n">
        <v>14749</v>
      </c>
      <c r="G10" s="507" t="s">
        <v>36</v>
      </c>
      <c r="H10" s="508" t="n">
        <v>0.142361111111111</v>
      </c>
      <c r="I10" s="508" t="n">
        <v>0.18125</v>
      </c>
      <c r="J10" s="685" t="n">
        <v>11.06</v>
      </c>
      <c r="K10" s="657" t="n">
        <v>43837</v>
      </c>
    </row>
    <row r="11" customFormat="false" ht="15" hidden="false" customHeight="false" outlineLevel="0" collapsed="false">
      <c r="A11" s="506" t="n">
        <v>43836</v>
      </c>
      <c r="B11" s="507" t="s">
        <v>791</v>
      </c>
      <c r="C11" s="507" t="s">
        <v>775</v>
      </c>
      <c r="D11" s="507" t="s">
        <v>74</v>
      </c>
      <c r="E11" s="507" t="s">
        <v>781</v>
      </c>
      <c r="F11" s="507" t="s">
        <v>782</v>
      </c>
      <c r="G11" s="507" t="s">
        <v>28</v>
      </c>
      <c r="H11" s="508" t="n">
        <v>0.796527777777778</v>
      </c>
      <c r="I11" s="508" t="n">
        <v>0.199305555555556</v>
      </c>
      <c r="J11" s="685" t="n">
        <v>7.08</v>
      </c>
      <c r="K11" s="657" t="n">
        <v>43837</v>
      </c>
    </row>
    <row r="12" customFormat="false" ht="15" hidden="false" customHeight="false" outlineLevel="0" collapsed="false">
      <c r="A12" s="506" t="n">
        <v>43836</v>
      </c>
      <c r="B12" s="507" t="s">
        <v>792</v>
      </c>
      <c r="C12" s="507" t="s">
        <v>775</v>
      </c>
      <c r="D12" s="507" t="s">
        <v>793</v>
      </c>
      <c r="E12" s="507" t="s">
        <v>182</v>
      </c>
      <c r="F12" s="507" t="n">
        <v>106397</v>
      </c>
      <c r="G12" s="507" t="s">
        <v>28</v>
      </c>
      <c r="H12" s="508" t="n">
        <v>0.804166666666667</v>
      </c>
      <c r="I12" s="508" t="n">
        <v>0.226388888888889</v>
      </c>
      <c r="J12" s="685" t="n">
        <v>23.26</v>
      </c>
      <c r="K12" s="657" t="n">
        <v>43837</v>
      </c>
    </row>
    <row r="13" customFormat="false" ht="15" hidden="false" customHeight="false" outlineLevel="0" collapsed="false">
      <c r="A13" s="506" t="n">
        <v>43836</v>
      </c>
      <c r="B13" s="507" t="s">
        <v>199</v>
      </c>
      <c r="C13" s="507" t="s">
        <v>794</v>
      </c>
      <c r="D13" s="507" t="s">
        <v>795</v>
      </c>
      <c r="E13" s="507" t="s">
        <v>777</v>
      </c>
      <c r="F13" s="507" t="s">
        <v>782</v>
      </c>
      <c r="G13" s="507" t="s">
        <v>778</v>
      </c>
      <c r="H13" s="508" t="n">
        <v>0.234722222222222</v>
      </c>
      <c r="I13" s="508" t="n">
        <v>0.261111111111111</v>
      </c>
      <c r="J13" s="685" t="n">
        <v>14.82</v>
      </c>
      <c r="K13" s="657" t="n">
        <v>43837</v>
      </c>
    </row>
    <row r="14" customFormat="false" ht="15" hidden="false" customHeight="false" outlineLevel="0" collapsed="false">
      <c r="A14" s="506" t="n">
        <v>43836</v>
      </c>
      <c r="B14" s="507" t="s">
        <v>796</v>
      </c>
      <c r="C14" s="507" t="s">
        <v>775</v>
      </c>
      <c r="D14" s="507" t="s">
        <v>797</v>
      </c>
      <c r="E14" s="507" t="s">
        <v>798</v>
      </c>
      <c r="F14" s="507" t="s">
        <v>782</v>
      </c>
      <c r="G14" s="507" t="s">
        <v>28</v>
      </c>
      <c r="H14" s="508" t="n">
        <v>0.299305555555556</v>
      </c>
      <c r="I14" s="508" t="n">
        <v>0.307638888888889</v>
      </c>
      <c r="J14" s="685" t="n">
        <v>2.76</v>
      </c>
      <c r="K14" s="657" t="n">
        <v>43837</v>
      </c>
    </row>
    <row r="15" customFormat="false" ht="15" hidden="false" customHeight="false" outlineLevel="0" collapsed="false">
      <c r="A15" s="506" t="n">
        <v>43836</v>
      </c>
      <c r="B15" s="507" t="s">
        <v>799</v>
      </c>
      <c r="C15" s="507" t="s">
        <v>775</v>
      </c>
      <c r="D15" s="507" t="s">
        <v>800</v>
      </c>
      <c r="E15" s="507" t="s">
        <v>182</v>
      </c>
      <c r="F15" s="507" t="n">
        <v>106401</v>
      </c>
      <c r="G15" s="507" t="s">
        <v>28</v>
      </c>
      <c r="H15" s="508" t="n">
        <v>0.945138888888889</v>
      </c>
      <c r="I15" s="508" t="n">
        <v>0.352777777777778</v>
      </c>
      <c r="J15" s="685" t="n">
        <v>25.12</v>
      </c>
      <c r="K15" s="657" t="n">
        <v>43837</v>
      </c>
    </row>
    <row r="16" customFormat="false" ht="15" hidden="false" customHeight="false" outlineLevel="0" collapsed="false">
      <c r="A16" s="506" t="n">
        <v>43836</v>
      </c>
      <c r="B16" s="507" t="s">
        <v>801</v>
      </c>
      <c r="C16" s="507" t="s">
        <v>775</v>
      </c>
      <c r="D16" s="507" t="s">
        <v>802</v>
      </c>
      <c r="E16" s="507" t="s">
        <v>180</v>
      </c>
      <c r="F16" s="507" t="n">
        <v>14737</v>
      </c>
      <c r="G16" s="507" t="s">
        <v>28</v>
      </c>
      <c r="H16" s="508" t="n">
        <v>0.0270833333333333</v>
      </c>
      <c r="I16" s="508" t="n">
        <v>0.402083333333333</v>
      </c>
      <c r="J16" s="685" t="n">
        <v>8.82</v>
      </c>
      <c r="K16" s="657" t="n">
        <v>43837</v>
      </c>
    </row>
    <row r="17" customFormat="false" ht="15" hidden="false" customHeight="false" outlineLevel="0" collapsed="false">
      <c r="A17" s="506" t="n">
        <v>43836</v>
      </c>
      <c r="B17" s="507" t="s">
        <v>201</v>
      </c>
      <c r="C17" s="507" t="s">
        <v>794</v>
      </c>
      <c r="D17" s="507" t="s">
        <v>803</v>
      </c>
      <c r="E17" s="507" t="s">
        <v>180</v>
      </c>
      <c r="F17" s="507" t="n">
        <v>14750</v>
      </c>
      <c r="G17" s="507" t="s">
        <v>28</v>
      </c>
      <c r="H17" s="508" t="n">
        <v>0.153472222222222</v>
      </c>
      <c r="I17" s="508" t="n">
        <v>0.434027777777778</v>
      </c>
      <c r="J17" s="685" t="n">
        <v>12.56</v>
      </c>
      <c r="K17" s="657" t="n">
        <v>43837</v>
      </c>
    </row>
    <row r="18" customFormat="false" ht="15" hidden="false" customHeight="false" outlineLevel="0" collapsed="false">
      <c r="A18" s="506" t="n">
        <v>43836</v>
      </c>
      <c r="B18" s="507" t="s">
        <v>804</v>
      </c>
      <c r="C18" s="507" t="s">
        <v>794</v>
      </c>
      <c r="D18" s="507" t="s">
        <v>805</v>
      </c>
      <c r="E18" s="507" t="s">
        <v>181</v>
      </c>
      <c r="F18" s="507" t="s">
        <v>782</v>
      </c>
      <c r="G18" s="507" t="s">
        <v>612</v>
      </c>
      <c r="H18" s="508" t="n">
        <v>0.410416666666667</v>
      </c>
      <c r="I18" s="508" t="n">
        <v>0.443055555555556</v>
      </c>
      <c r="J18" s="685" t="n">
        <v>0.62</v>
      </c>
    </row>
    <row r="19" customFormat="false" ht="15" hidden="false" customHeight="false" outlineLevel="0" collapsed="false">
      <c r="A19" s="506" t="n">
        <v>43836</v>
      </c>
      <c r="B19" s="507" t="s">
        <v>149</v>
      </c>
      <c r="C19" s="507" t="s">
        <v>775</v>
      </c>
      <c r="D19" s="507" t="s">
        <v>806</v>
      </c>
      <c r="E19" s="507" t="s">
        <v>180</v>
      </c>
      <c r="F19" s="507" t="n">
        <v>14681</v>
      </c>
      <c r="G19" s="507" t="s">
        <v>28</v>
      </c>
      <c r="H19" s="508" t="n">
        <v>0.456944444444444</v>
      </c>
      <c r="I19" s="508" t="n">
        <v>0.470833333333333</v>
      </c>
      <c r="J19" s="685" t="n">
        <v>13.1</v>
      </c>
    </row>
    <row r="20" customFormat="false" ht="15" hidden="false" customHeight="false" outlineLevel="0" collapsed="false">
      <c r="A20" s="506" t="n">
        <v>43836</v>
      </c>
      <c r="B20" s="507" t="s">
        <v>170</v>
      </c>
      <c r="C20" s="507" t="s">
        <v>775</v>
      </c>
      <c r="D20" s="507" t="s">
        <v>124</v>
      </c>
      <c r="E20" s="507" t="s">
        <v>49</v>
      </c>
      <c r="F20" s="507" t="n">
        <v>64279</v>
      </c>
      <c r="G20" s="507" t="s">
        <v>36</v>
      </c>
      <c r="H20" s="508" t="n">
        <v>0.464583333333333</v>
      </c>
      <c r="I20" s="508" t="n">
        <v>0.493055555555556</v>
      </c>
      <c r="J20" s="685" t="n">
        <v>10.22</v>
      </c>
    </row>
    <row r="21" customFormat="false" ht="15" hidden="false" customHeight="false" outlineLevel="0" collapsed="false">
      <c r="A21" s="506" t="n">
        <v>43836</v>
      </c>
      <c r="B21" s="507" t="s">
        <v>807</v>
      </c>
      <c r="C21" s="507" t="s">
        <v>794</v>
      </c>
      <c r="D21" s="507" t="s">
        <v>808</v>
      </c>
      <c r="E21" s="506" t="s">
        <v>181</v>
      </c>
      <c r="F21" s="507" t="s">
        <v>782</v>
      </c>
      <c r="G21" s="507" t="s">
        <v>612</v>
      </c>
      <c r="H21" s="508" t="n">
        <v>0.466666666666667</v>
      </c>
      <c r="I21" s="508" t="n">
        <v>0.504861111111111</v>
      </c>
      <c r="J21" s="685" t="n">
        <v>0.64</v>
      </c>
    </row>
    <row r="22" customFormat="false" ht="15" hidden="false" customHeight="false" outlineLevel="0" collapsed="false">
      <c r="A22" s="506" t="n">
        <v>43836</v>
      </c>
      <c r="B22" s="507" t="s">
        <v>169</v>
      </c>
      <c r="C22" s="507" t="s">
        <v>775</v>
      </c>
      <c r="D22" s="507" t="s">
        <v>660</v>
      </c>
      <c r="E22" s="507" t="s">
        <v>180</v>
      </c>
      <c r="F22" s="507" t="n">
        <v>14689</v>
      </c>
      <c r="G22" s="507" t="s">
        <v>28</v>
      </c>
      <c r="H22" s="508" t="n">
        <v>0.542361111111111</v>
      </c>
      <c r="I22" s="508" t="n">
        <v>0.566666666666667</v>
      </c>
      <c r="J22" s="685" t="n">
        <v>13.66</v>
      </c>
    </row>
    <row r="23" customFormat="false" ht="15" hidden="false" customHeight="false" outlineLevel="0" collapsed="false">
      <c r="A23" s="506" t="n">
        <v>43836</v>
      </c>
      <c r="B23" s="507" t="s">
        <v>217</v>
      </c>
      <c r="C23" s="507" t="s">
        <v>794</v>
      </c>
      <c r="D23" s="507" t="s">
        <v>809</v>
      </c>
      <c r="E23" s="507" t="s">
        <v>148</v>
      </c>
      <c r="F23" s="507" t="s">
        <v>782</v>
      </c>
      <c r="G23" s="507" t="s">
        <v>28</v>
      </c>
      <c r="H23" s="508" t="n">
        <v>0.619444444444445</v>
      </c>
      <c r="I23" s="508" t="n">
        <v>0.625</v>
      </c>
      <c r="J23" s="685" t="n">
        <v>2.26</v>
      </c>
    </row>
    <row r="24" customFormat="false" ht="15" hidden="false" customHeight="false" outlineLevel="0" collapsed="false">
      <c r="A24" s="506" t="n">
        <v>43836</v>
      </c>
      <c r="B24" s="507" t="s">
        <v>804</v>
      </c>
      <c r="C24" s="507" t="s">
        <v>794</v>
      </c>
      <c r="D24" s="507" t="s">
        <v>805</v>
      </c>
      <c r="E24" s="507" t="s">
        <v>181</v>
      </c>
      <c r="F24" s="507" t="s">
        <v>782</v>
      </c>
      <c r="G24" s="507" t="s">
        <v>612</v>
      </c>
      <c r="H24" s="508" t="n">
        <v>0.624305555555556</v>
      </c>
      <c r="I24" s="508" t="n">
        <v>0.649305555555556</v>
      </c>
      <c r="J24" s="685" t="n">
        <v>0.2</v>
      </c>
    </row>
    <row r="25" customFormat="false" ht="15" hidden="false" customHeight="false" outlineLevel="0" collapsed="false">
      <c r="A25" s="506" t="n">
        <v>43836</v>
      </c>
      <c r="B25" s="507" t="s">
        <v>245</v>
      </c>
      <c r="C25" s="507" t="s">
        <v>775</v>
      </c>
      <c r="D25" s="507" t="s">
        <v>810</v>
      </c>
      <c r="E25" s="507" t="s">
        <v>148</v>
      </c>
      <c r="F25" s="507" t="s">
        <v>782</v>
      </c>
      <c r="G25" s="507" t="s">
        <v>28</v>
      </c>
      <c r="H25" s="508" t="n">
        <v>0.645833333333333</v>
      </c>
      <c r="I25" s="508" t="n">
        <v>0.652777777777778</v>
      </c>
      <c r="J25" s="685" t="n">
        <v>3.4</v>
      </c>
    </row>
    <row r="26" customFormat="false" ht="15" hidden="false" customHeight="false" outlineLevel="0" collapsed="false">
      <c r="A26" s="506" t="n">
        <v>43836</v>
      </c>
      <c r="B26" s="507" t="s">
        <v>748</v>
      </c>
      <c r="C26" s="507" t="s">
        <v>775</v>
      </c>
      <c r="D26" s="507" t="s">
        <v>749</v>
      </c>
      <c r="E26" s="507" t="s">
        <v>105</v>
      </c>
      <c r="F26" s="507" t="s">
        <v>782</v>
      </c>
      <c r="G26" s="507" t="s">
        <v>740</v>
      </c>
      <c r="H26" s="508" t="n">
        <v>0.725694444444444</v>
      </c>
      <c r="I26" s="508" t="n">
        <v>0.741666666666667</v>
      </c>
      <c r="J26" s="685" t="n">
        <v>10.36</v>
      </c>
    </row>
    <row r="27" customFormat="false" ht="15" hidden="false" customHeight="false" outlineLevel="0" collapsed="false">
      <c r="A27" s="506" t="n">
        <v>43836</v>
      </c>
      <c r="B27" s="507" t="s">
        <v>163</v>
      </c>
      <c r="C27" s="507" t="s">
        <v>794</v>
      </c>
      <c r="D27" s="507" t="s">
        <v>811</v>
      </c>
      <c r="E27" s="507" t="s">
        <v>148</v>
      </c>
      <c r="F27" s="507" t="s">
        <v>782</v>
      </c>
      <c r="G27" s="507" t="s">
        <v>28</v>
      </c>
      <c r="H27" s="508" t="n">
        <v>0.735416666666667</v>
      </c>
      <c r="I27" s="508" t="n">
        <v>0.75</v>
      </c>
      <c r="J27" s="685" t="n">
        <v>4.38</v>
      </c>
    </row>
    <row r="28" customFormat="false" ht="15" hidden="false" customHeight="false" outlineLevel="0" collapsed="false">
      <c r="A28" s="506" t="n">
        <v>43836</v>
      </c>
      <c r="B28" s="507" t="s">
        <v>807</v>
      </c>
      <c r="C28" s="507" t="s">
        <v>794</v>
      </c>
      <c r="D28" s="507" t="s">
        <v>808</v>
      </c>
      <c r="E28" s="507" t="s">
        <v>181</v>
      </c>
      <c r="F28" s="507" t="s">
        <v>782</v>
      </c>
      <c r="G28" s="507" t="s">
        <v>612</v>
      </c>
      <c r="H28" s="508" t="n">
        <v>0.70625</v>
      </c>
      <c r="I28" s="508" t="n">
        <v>0.753472222222222</v>
      </c>
      <c r="J28" s="685" t="n">
        <v>0.7</v>
      </c>
    </row>
    <row r="29" customFormat="false" ht="15" hidden="false" customHeight="false" outlineLevel="0" collapsed="false">
      <c r="A29" s="506" t="n">
        <v>43836</v>
      </c>
      <c r="B29" s="507" t="s">
        <v>812</v>
      </c>
      <c r="C29" s="507" t="s">
        <v>775</v>
      </c>
      <c r="D29" s="507" t="s">
        <v>813</v>
      </c>
      <c r="E29" s="507" t="s">
        <v>180</v>
      </c>
      <c r="F29" s="507" t="n">
        <v>14703</v>
      </c>
      <c r="G29" s="507" t="s">
        <v>28</v>
      </c>
      <c r="H29" s="508" t="n">
        <v>0.738194444444444</v>
      </c>
      <c r="I29" s="508" t="n">
        <v>0.7625</v>
      </c>
      <c r="J29" s="685" t="n">
        <v>9.4</v>
      </c>
    </row>
    <row r="30" customFormat="false" ht="15" hidden="false" customHeight="false" outlineLevel="0" collapsed="false">
      <c r="A30" s="506" t="n">
        <v>43836</v>
      </c>
      <c r="B30" s="507" t="s">
        <v>150</v>
      </c>
      <c r="C30" s="507" t="s">
        <v>775</v>
      </c>
      <c r="D30" s="507" t="s">
        <v>814</v>
      </c>
      <c r="E30" s="507" t="s">
        <v>180</v>
      </c>
      <c r="F30" s="507" t="n">
        <v>14713</v>
      </c>
      <c r="G30" s="507" t="s">
        <v>28</v>
      </c>
      <c r="H30" s="508" t="n">
        <v>0.739583333333333</v>
      </c>
      <c r="I30" s="508" t="n">
        <v>0.763888888888889</v>
      </c>
      <c r="J30" s="685" t="n">
        <v>9.44</v>
      </c>
    </row>
    <row r="31" customFormat="false" ht="15" hidden="false" customHeight="false" outlineLevel="0" collapsed="false">
      <c r="A31" s="506" t="n">
        <v>43836</v>
      </c>
      <c r="B31" s="507" t="s">
        <v>815</v>
      </c>
      <c r="C31" s="507" t="s">
        <v>775</v>
      </c>
      <c r="D31" s="507" t="s">
        <v>816</v>
      </c>
      <c r="E31" s="507" t="s">
        <v>180</v>
      </c>
      <c r="F31" s="507" t="n">
        <v>14696</v>
      </c>
      <c r="G31" s="507" t="s">
        <v>36</v>
      </c>
      <c r="H31" s="508" t="n">
        <v>0.759722222222222</v>
      </c>
      <c r="I31" s="508" t="n">
        <v>0.791666666666667</v>
      </c>
      <c r="J31" s="685" t="n">
        <v>12.38</v>
      </c>
    </row>
    <row r="32" customFormat="false" ht="15" hidden="false" customHeight="false" outlineLevel="0" collapsed="false">
      <c r="A32" s="506" t="n">
        <v>43836</v>
      </c>
      <c r="B32" s="507" t="s">
        <v>817</v>
      </c>
      <c r="C32" s="507" t="s">
        <v>775</v>
      </c>
      <c r="D32" s="507" t="s">
        <v>818</v>
      </c>
      <c r="E32" s="507" t="s">
        <v>180</v>
      </c>
      <c r="F32" s="507" t="n">
        <v>14687</v>
      </c>
      <c r="G32" s="507" t="s">
        <v>36</v>
      </c>
      <c r="H32" s="508" t="n">
        <v>0.752777777777778</v>
      </c>
      <c r="I32" s="508" t="n">
        <v>0.792361111111111</v>
      </c>
      <c r="J32" s="685" t="n">
        <v>13.88</v>
      </c>
    </row>
    <row r="33" customFormat="false" ht="15" hidden="false" customHeight="false" outlineLevel="0" collapsed="false">
      <c r="A33" s="506" t="n">
        <v>43836</v>
      </c>
      <c r="B33" s="507" t="s">
        <v>819</v>
      </c>
      <c r="C33" s="507" t="s">
        <v>775</v>
      </c>
      <c r="D33" s="507" t="s">
        <v>820</v>
      </c>
      <c r="E33" s="507" t="s">
        <v>821</v>
      </c>
      <c r="F33" s="507" t="n">
        <v>244567</v>
      </c>
      <c r="G33" s="507" t="s">
        <v>36</v>
      </c>
      <c r="H33" s="686" t="n">
        <v>0.746527777777778</v>
      </c>
      <c r="I33" s="686" t="n">
        <v>0.795138888888889</v>
      </c>
      <c r="J33" s="685" t="n">
        <v>12.62</v>
      </c>
    </row>
    <row r="34" customFormat="false" ht="15" hidden="false" customHeight="false" outlineLevel="0" collapsed="false">
      <c r="A34" s="506" t="n">
        <v>43836</v>
      </c>
      <c r="B34" s="507" t="s">
        <v>822</v>
      </c>
      <c r="C34" s="507" t="s">
        <v>775</v>
      </c>
      <c r="D34" s="507" t="s">
        <v>91</v>
      </c>
      <c r="E34" s="507" t="s">
        <v>821</v>
      </c>
      <c r="F34" s="507" t="n">
        <v>244568</v>
      </c>
      <c r="G34" s="507" t="s">
        <v>36</v>
      </c>
      <c r="H34" s="508" t="n">
        <v>0.7625</v>
      </c>
      <c r="I34" s="508" t="n">
        <v>0.820138888888889</v>
      </c>
      <c r="J34" s="685" t="n">
        <v>8.76</v>
      </c>
    </row>
    <row r="35" customFormat="false" ht="15" hidden="false" customHeight="false" outlineLevel="0" collapsed="false">
      <c r="A35" s="506" t="n">
        <v>43836</v>
      </c>
      <c r="B35" s="507" t="s">
        <v>449</v>
      </c>
      <c r="C35" s="507" t="s">
        <v>794</v>
      </c>
      <c r="D35" s="507" t="s">
        <v>823</v>
      </c>
      <c r="E35" s="507" t="s">
        <v>182</v>
      </c>
      <c r="F35" s="507" t="n">
        <v>106398</v>
      </c>
      <c r="G35" s="507" t="s">
        <v>36</v>
      </c>
      <c r="H35" s="508" t="n">
        <v>0.790277777777778</v>
      </c>
      <c r="I35" s="508" t="n">
        <v>0.864583333333333</v>
      </c>
      <c r="J35" s="685" t="n">
        <v>23.42</v>
      </c>
    </row>
    <row r="36" customFormat="false" ht="15" hidden="false" customHeight="false" outlineLevel="0" collapsed="false">
      <c r="A36" s="506" t="n">
        <v>43836</v>
      </c>
      <c r="B36" s="507" t="s">
        <v>824</v>
      </c>
      <c r="C36" s="507" t="s">
        <v>775</v>
      </c>
      <c r="D36" s="507" t="s">
        <v>825</v>
      </c>
      <c r="E36" s="507" t="s">
        <v>826</v>
      </c>
      <c r="F36" s="507" t="s">
        <v>782</v>
      </c>
      <c r="G36" s="507" t="s">
        <v>28</v>
      </c>
      <c r="H36" s="508" t="n">
        <v>0.876388888888889</v>
      </c>
      <c r="I36" s="508" t="n">
        <v>0.898611111111111</v>
      </c>
      <c r="J36" s="685" t="n">
        <v>4.52</v>
      </c>
    </row>
    <row r="37" customFormat="false" ht="15" hidden="false" customHeight="false" outlineLevel="0" collapsed="false">
      <c r="A37" s="506" t="n">
        <v>43836</v>
      </c>
      <c r="B37" s="507" t="s">
        <v>157</v>
      </c>
      <c r="C37" s="507" t="s">
        <v>775</v>
      </c>
      <c r="D37" s="507" t="s">
        <v>827</v>
      </c>
      <c r="E37" s="507" t="s">
        <v>180</v>
      </c>
      <c r="F37" s="507" t="n">
        <v>14711</v>
      </c>
      <c r="G37" s="507" t="s">
        <v>36</v>
      </c>
      <c r="H37" s="508" t="n">
        <v>0.770138888888889</v>
      </c>
      <c r="I37" s="508" t="n">
        <v>0.911111111111111</v>
      </c>
      <c r="J37" s="685" t="n">
        <v>13.28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56"/>
  <sheetViews>
    <sheetView showFormulas="false" showGridLines="true" showRowColHeaders="true" showZeros="true" rightToLeft="false" tabSelected="false" showOutlineSymbols="true" defaultGridColor="true" view="normal" topLeftCell="A149" colorId="64" zoomScale="50" zoomScaleNormal="50" zoomScalePageLayoutView="100" workbookViewId="0">
      <selection pane="topLeft" activeCell="A150" activeCellId="0" sqref="A15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7.85"/>
    <col collapsed="false" customWidth="true" hidden="false" outlineLevel="0" max="3" min="3" style="0" width="17.57"/>
    <col collapsed="false" customWidth="true" hidden="false" outlineLevel="0" max="4" min="4" style="0" width="24.15"/>
    <col collapsed="false" customWidth="true" hidden="false" outlineLevel="0" max="5" min="5" style="0" width="43.28"/>
    <col collapsed="false" customWidth="true" hidden="false" outlineLevel="0" max="6" min="6" style="0" width="12.14"/>
    <col collapsed="false" customWidth="true" hidden="false" outlineLevel="0" max="7" min="7" style="0" width="32.29"/>
    <col collapsed="false" customWidth="true" hidden="false" outlineLevel="0" max="8" min="8" style="0" width="33.86"/>
    <col collapsed="false" customWidth="true" hidden="false" outlineLevel="0" max="9" min="9" style="0" width="43.85"/>
    <col collapsed="false" customWidth="true" hidden="false" outlineLevel="0" max="10" min="10" style="0" width="30.14"/>
    <col collapsed="false" customWidth="true" hidden="false" outlineLevel="0" max="11" min="11" style="0" width="35"/>
  </cols>
  <sheetData>
    <row r="1" customFormat="false" ht="26.25" hidden="false" customHeight="true" outlineLevel="0" collapsed="false">
      <c r="A1" s="687" t="s">
        <v>742</v>
      </c>
      <c r="B1" s="687"/>
      <c r="C1" s="687"/>
      <c r="D1" s="687"/>
      <c r="E1" s="687"/>
      <c r="F1" s="687"/>
      <c r="G1" s="687"/>
      <c r="H1" s="687"/>
      <c r="I1" s="687"/>
      <c r="J1" s="687"/>
      <c r="K1" s="156"/>
    </row>
    <row r="2" customFormat="false" ht="18.75" hidden="false" customHeight="false" outlineLevel="0" collapsed="false">
      <c r="A2" s="687"/>
      <c r="B2" s="687"/>
      <c r="C2" s="687"/>
      <c r="D2" s="687"/>
      <c r="E2" s="687"/>
      <c r="F2" s="687"/>
      <c r="G2" s="687"/>
      <c r="H2" s="687"/>
      <c r="I2" s="687"/>
      <c r="J2" s="687"/>
      <c r="K2" s="158"/>
    </row>
    <row r="3" customFormat="false" ht="23.25" hidden="false" customHeight="false" outlineLevel="0" collapsed="false">
      <c r="A3" s="453" t="s">
        <v>6</v>
      </c>
      <c r="B3" s="453" t="s">
        <v>7</v>
      </c>
      <c r="C3" s="453" t="s">
        <v>773</v>
      </c>
      <c r="D3" s="453" t="s">
        <v>8</v>
      </c>
      <c r="E3" s="453" t="s">
        <v>131</v>
      </c>
      <c r="F3" s="688" t="s">
        <v>426</v>
      </c>
      <c r="G3" s="689" t="s">
        <v>11</v>
      </c>
      <c r="H3" s="690" t="s">
        <v>256</v>
      </c>
      <c r="I3" s="690" t="s">
        <v>257</v>
      </c>
      <c r="J3" s="691" t="s">
        <v>134</v>
      </c>
      <c r="K3" s="7"/>
    </row>
    <row r="4" customFormat="false" ht="22.5" hidden="true" customHeight="false" outlineLevel="0" collapsed="false">
      <c r="A4" s="692" t="n">
        <v>43832</v>
      </c>
      <c r="B4" s="693" t="s">
        <v>163</v>
      </c>
      <c r="C4" s="693" t="s">
        <v>794</v>
      </c>
      <c r="D4" s="693" t="s">
        <v>811</v>
      </c>
      <c r="E4" s="693" t="s">
        <v>148</v>
      </c>
      <c r="F4" s="693" t="s">
        <v>782</v>
      </c>
      <c r="G4" s="693" t="s">
        <v>28</v>
      </c>
      <c r="H4" s="694" t="n">
        <v>0.538888888888889</v>
      </c>
      <c r="I4" s="694"/>
      <c r="J4" s="695" t="n">
        <v>2.66</v>
      </c>
      <c r="K4" s="177"/>
    </row>
    <row r="5" customFormat="false" ht="22.5" hidden="true" customHeight="false" outlineLevel="0" collapsed="false">
      <c r="A5" s="692" t="n">
        <v>43832</v>
      </c>
      <c r="B5" s="693" t="s">
        <v>804</v>
      </c>
      <c r="C5" s="693" t="s">
        <v>794</v>
      </c>
      <c r="D5" s="693" t="s">
        <v>805</v>
      </c>
      <c r="E5" s="693" t="s">
        <v>181</v>
      </c>
      <c r="F5" s="693" t="s">
        <v>782</v>
      </c>
      <c r="G5" s="693" t="s">
        <v>612</v>
      </c>
      <c r="H5" s="694" t="n">
        <v>0.605555555555555</v>
      </c>
      <c r="I5" s="694"/>
      <c r="J5" s="695" t="n">
        <v>0.52</v>
      </c>
      <c r="K5" s="177"/>
    </row>
    <row r="6" customFormat="false" ht="22.5" hidden="true" customHeight="false" outlineLevel="0" collapsed="false">
      <c r="A6" s="692" t="n">
        <v>43832</v>
      </c>
      <c r="B6" s="693" t="s">
        <v>807</v>
      </c>
      <c r="C6" s="693" t="s">
        <v>794</v>
      </c>
      <c r="D6" s="693" t="s">
        <v>808</v>
      </c>
      <c r="E6" s="693" t="s">
        <v>181</v>
      </c>
      <c r="F6" s="693" t="s">
        <v>782</v>
      </c>
      <c r="G6" s="693" t="s">
        <v>612</v>
      </c>
      <c r="H6" s="694" t="n">
        <v>0.508333333333333</v>
      </c>
      <c r="I6" s="694"/>
      <c r="J6" s="695" t="n">
        <v>0.78</v>
      </c>
      <c r="K6" s="177"/>
    </row>
    <row r="7" customFormat="false" ht="22.5" hidden="true" customHeight="false" outlineLevel="0" collapsed="false">
      <c r="A7" s="692" t="n">
        <v>43832</v>
      </c>
      <c r="B7" s="693" t="s">
        <v>824</v>
      </c>
      <c r="C7" s="693" t="s">
        <v>775</v>
      </c>
      <c r="D7" s="693" t="s">
        <v>825</v>
      </c>
      <c r="E7" s="693" t="s">
        <v>826</v>
      </c>
      <c r="F7" s="693" t="s">
        <v>782</v>
      </c>
      <c r="G7" s="693" t="s">
        <v>28</v>
      </c>
      <c r="H7" s="694" t="n">
        <v>0.720833333333333</v>
      </c>
      <c r="I7" s="694"/>
      <c r="J7" s="695" t="n">
        <v>2.26</v>
      </c>
      <c r="K7" s="177"/>
    </row>
    <row r="8" customFormat="false" ht="22.5" hidden="true" customHeight="false" outlineLevel="0" collapsed="false">
      <c r="A8" s="692" t="n">
        <v>43832</v>
      </c>
      <c r="B8" s="693" t="s">
        <v>791</v>
      </c>
      <c r="C8" s="693" t="s">
        <v>775</v>
      </c>
      <c r="D8" s="693" t="s">
        <v>74</v>
      </c>
      <c r="E8" s="693" t="s">
        <v>781</v>
      </c>
      <c r="F8" s="696" t="s">
        <v>782</v>
      </c>
      <c r="G8" s="693" t="s">
        <v>28</v>
      </c>
      <c r="H8" s="694" t="n">
        <v>0.757638888888889</v>
      </c>
      <c r="I8" s="694"/>
      <c r="J8" s="695" t="n">
        <v>5.46</v>
      </c>
      <c r="K8" s="177"/>
    </row>
    <row r="9" customFormat="false" ht="22.5" hidden="true" customHeight="false" outlineLevel="0" collapsed="false">
      <c r="A9" s="692" t="n">
        <v>43832</v>
      </c>
      <c r="B9" s="693" t="s">
        <v>828</v>
      </c>
      <c r="C9" s="693" t="s">
        <v>775</v>
      </c>
      <c r="D9" s="693" t="s">
        <v>781</v>
      </c>
      <c r="E9" s="693" t="s">
        <v>781</v>
      </c>
      <c r="F9" s="693" t="s">
        <v>782</v>
      </c>
      <c r="G9" s="693" t="s">
        <v>28</v>
      </c>
      <c r="H9" s="694" t="n">
        <v>0.776388888888889</v>
      </c>
      <c r="I9" s="694"/>
      <c r="J9" s="695" t="n">
        <v>4.46</v>
      </c>
      <c r="K9" s="177"/>
    </row>
    <row r="10" customFormat="false" ht="22.5" hidden="true" customHeight="false" outlineLevel="0" collapsed="false">
      <c r="A10" s="692" t="n">
        <v>43832</v>
      </c>
      <c r="B10" s="693" t="s">
        <v>217</v>
      </c>
      <c r="C10" s="693" t="s">
        <v>794</v>
      </c>
      <c r="D10" s="693" t="s">
        <v>809</v>
      </c>
      <c r="E10" s="693" t="s">
        <v>148</v>
      </c>
      <c r="F10" s="693" t="s">
        <v>782</v>
      </c>
      <c r="G10" s="693" t="s">
        <v>28</v>
      </c>
      <c r="H10" s="694" t="n">
        <v>0.670833333333333</v>
      </c>
      <c r="I10" s="694"/>
      <c r="J10" s="695" t="n">
        <v>4.14</v>
      </c>
      <c r="K10" s="177"/>
    </row>
    <row r="11" customFormat="false" ht="22.5" hidden="true" customHeight="false" outlineLevel="0" collapsed="false">
      <c r="A11" s="692" t="n">
        <v>43832</v>
      </c>
      <c r="B11" s="693" t="s">
        <v>779</v>
      </c>
      <c r="C11" s="693" t="s">
        <v>775</v>
      </c>
      <c r="D11" s="693" t="s">
        <v>780</v>
      </c>
      <c r="E11" s="693" t="s">
        <v>781</v>
      </c>
      <c r="F11" s="693" t="s">
        <v>782</v>
      </c>
      <c r="G11" s="693" t="s">
        <v>28</v>
      </c>
      <c r="H11" s="694" t="n">
        <v>0.582638888888889</v>
      </c>
      <c r="I11" s="694"/>
      <c r="J11" s="695" t="n">
        <v>2.9</v>
      </c>
      <c r="K11" s="177"/>
    </row>
    <row r="12" customFormat="false" ht="22.5" hidden="true" customHeight="false" outlineLevel="0" collapsed="false">
      <c r="A12" s="692" t="n">
        <v>43832</v>
      </c>
      <c r="B12" s="693" t="s">
        <v>796</v>
      </c>
      <c r="C12" s="693" t="s">
        <v>775</v>
      </c>
      <c r="D12" s="693" t="s">
        <v>797</v>
      </c>
      <c r="E12" s="693" t="s">
        <v>798</v>
      </c>
      <c r="F12" s="693" t="s">
        <v>782</v>
      </c>
      <c r="G12" s="693" t="s">
        <v>28</v>
      </c>
      <c r="H12" s="694" t="n">
        <v>0.622222222222222</v>
      </c>
      <c r="I12" s="694"/>
      <c r="J12" s="695" t="n">
        <v>2.9</v>
      </c>
      <c r="K12" s="177"/>
    </row>
    <row r="13" customFormat="false" ht="22.5" hidden="true" customHeight="false" outlineLevel="0" collapsed="false">
      <c r="A13" s="692" t="n">
        <v>43832</v>
      </c>
      <c r="B13" s="693" t="s">
        <v>245</v>
      </c>
      <c r="C13" s="693" t="s">
        <v>794</v>
      </c>
      <c r="D13" s="693" t="s">
        <v>810</v>
      </c>
      <c r="E13" s="693" t="s">
        <v>148</v>
      </c>
      <c r="F13" s="693" t="s">
        <v>782</v>
      </c>
      <c r="G13" s="693" t="s">
        <v>28</v>
      </c>
      <c r="H13" s="694" t="n">
        <v>0.553472222222222</v>
      </c>
      <c r="I13" s="694"/>
      <c r="J13" s="695" t="n">
        <v>2.52</v>
      </c>
      <c r="K13" s="177"/>
    </row>
    <row r="14" customFormat="false" ht="22.5" hidden="true" customHeight="false" outlineLevel="0" collapsed="false">
      <c r="A14" s="692" t="n">
        <v>43832</v>
      </c>
      <c r="B14" s="693" t="s">
        <v>829</v>
      </c>
      <c r="C14" s="693" t="s">
        <v>775</v>
      </c>
      <c r="D14" s="693" t="s">
        <v>790</v>
      </c>
      <c r="E14" s="693" t="s">
        <v>49</v>
      </c>
      <c r="F14" s="693" t="n">
        <v>64233</v>
      </c>
      <c r="G14" s="693" t="s">
        <v>36</v>
      </c>
      <c r="H14" s="694" t="n">
        <v>0.375</v>
      </c>
      <c r="I14" s="694"/>
      <c r="J14" s="695" t="n">
        <v>6.06</v>
      </c>
      <c r="K14" s="177"/>
    </row>
    <row r="15" customFormat="false" ht="22.5" hidden="true" customHeight="false" outlineLevel="0" collapsed="false">
      <c r="A15" s="692" t="n">
        <v>43832</v>
      </c>
      <c r="B15" s="693" t="s">
        <v>748</v>
      </c>
      <c r="C15" s="693" t="s">
        <v>775</v>
      </c>
      <c r="D15" s="693" t="s">
        <v>749</v>
      </c>
      <c r="E15" s="693" t="s">
        <v>105</v>
      </c>
      <c r="F15" s="693" t="s">
        <v>782</v>
      </c>
      <c r="G15" s="693" t="s">
        <v>740</v>
      </c>
      <c r="H15" s="694" t="n">
        <v>0.559722222222222</v>
      </c>
      <c r="I15" s="694"/>
      <c r="J15" s="695" t="n">
        <v>4.56</v>
      </c>
      <c r="K15" s="177"/>
    </row>
    <row r="16" customFormat="false" ht="22.5" hidden="true" customHeight="false" outlineLevel="0" collapsed="false">
      <c r="A16" s="692" t="n">
        <v>43833</v>
      </c>
      <c r="B16" s="693" t="s">
        <v>184</v>
      </c>
      <c r="C16" s="693" t="s">
        <v>775</v>
      </c>
      <c r="D16" s="693" t="s">
        <v>749</v>
      </c>
      <c r="E16" s="693" t="s">
        <v>105</v>
      </c>
      <c r="F16" s="693" t="s">
        <v>782</v>
      </c>
      <c r="G16" s="693" t="s">
        <v>740</v>
      </c>
      <c r="H16" s="694" t="n">
        <v>0.679166666666667</v>
      </c>
      <c r="I16" s="694"/>
      <c r="J16" s="695" t="n">
        <v>7.44</v>
      </c>
      <c r="K16" s="177"/>
    </row>
    <row r="17" customFormat="false" ht="22.5" hidden="true" customHeight="false" outlineLevel="0" collapsed="false">
      <c r="A17" s="692" t="n">
        <v>43833</v>
      </c>
      <c r="B17" s="693" t="s">
        <v>807</v>
      </c>
      <c r="C17" s="693" t="s">
        <v>794</v>
      </c>
      <c r="D17" s="693" t="s">
        <v>808</v>
      </c>
      <c r="E17" s="693" t="s">
        <v>181</v>
      </c>
      <c r="F17" s="693" t="s">
        <v>782</v>
      </c>
      <c r="G17" s="693" t="s">
        <v>612</v>
      </c>
      <c r="H17" s="694" t="n">
        <v>0.679166666666667</v>
      </c>
      <c r="I17" s="694"/>
      <c r="J17" s="695" t="n">
        <v>0.8</v>
      </c>
      <c r="K17" s="177"/>
    </row>
    <row r="18" customFormat="false" ht="22.5" hidden="true" customHeight="false" outlineLevel="0" collapsed="false">
      <c r="A18" s="692" t="n">
        <v>43833</v>
      </c>
      <c r="B18" s="693" t="s">
        <v>824</v>
      </c>
      <c r="C18" s="693" t="s">
        <v>775</v>
      </c>
      <c r="D18" s="693" t="s">
        <v>825</v>
      </c>
      <c r="E18" s="693" t="s">
        <v>826</v>
      </c>
      <c r="F18" s="693" t="s">
        <v>782</v>
      </c>
      <c r="G18" s="693" t="s">
        <v>28</v>
      </c>
      <c r="H18" s="694" t="n">
        <v>0.655555555555556</v>
      </c>
      <c r="I18" s="694"/>
      <c r="J18" s="695" t="n">
        <v>3.06</v>
      </c>
      <c r="K18" s="177"/>
    </row>
    <row r="19" customFormat="false" ht="22.5" hidden="true" customHeight="false" outlineLevel="0" collapsed="false">
      <c r="A19" s="692" t="n">
        <v>43833</v>
      </c>
      <c r="B19" s="692" t="s">
        <v>779</v>
      </c>
      <c r="C19" s="693" t="s">
        <v>775</v>
      </c>
      <c r="D19" s="693" t="s">
        <v>780</v>
      </c>
      <c r="E19" s="693" t="s">
        <v>781</v>
      </c>
      <c r="F19" s="693" t="s">
        <v>782</v>
      </c>
      <c r="G19" s="693" t="s">
        <v>28</v>
      </c>
      <c r="H19" s="694" t="n">
        <v>0.730555555555556</v>
      </c>
      <c r="I19" s="694"/>
      <c r="J19" s="695" t="n">
        <v>6.34</v>
      </c>
      <c r="K19" s="177"/>
    </row>
    <row r="20" customFormat="false" ht="22.5" hidden="true" customHeight="false" outlineLevel="0" collapsed="false">
      <c r="A20" s="692" t="n">
        <v>43833</v>
      </c>
      <c r="B20" s="693" t="s">
        <v>791</v>
      </c>
      <c r="C20" s="693" t="s">
        <v>775</v>
      </c>
      <c r="D20" s="693" t="s">
        <v>74</v>
      </c>
      <c r="E20" s="693" t="s">
        <v>781</v>
      </c>
      <c r="F20" s="693" t="s">
        <v>782</v>
      </c>
      <c r="G20" s="693" t="s">
        <v>28</v>
      </c>
      <c r="H20" s="694" t="n">
        <v>0.740972222222222</v>
      </c>
      <c r="I20" s="694"/>
      <c r="J20" s="695" t="n">
        <v>5.76</v>
      </c>
      <c r="K20" s="177"/>
    </row>
    <row r="21" customFormat="false" ht="22.5" hidden="true" customHeight="false" outlineLevel="0" collapsed="false">
      <c r="A21" s="692" t="n">
        <v>43833</v>
      </c>
      <c r="B21" s="693" t="s">
        <v>158</v>
      </c>
      <c r="C21" s="693" t="s">
        <v>775</v>
      </c>
      <c r="D21" s="693" t="s">
        <v>830</v>
      </c>
      <c r="E21" s="693" t="s">
        <v>831</v>
      </c>
      <c r="F21" s="693" t="s">
        <v>782</v>
      </c>
      <c r="G21" s="693" t="s">
        <v>36</v>
      </c>
      <c r="H21" s="694" t="n">
        <v>0.8125</v>
      </c>
      <c r="I21" s="694"/>
      <c r="J21" s="695" t="n">
        <v>0.4</v>
      </c>
      <c r="K21" s="177"/>
    </row>
    <row r="22" customFormat="false" ht="22.5" hidden="true" customHeight="false" outlineLevel="0" collapsed="false">
      <c r="A22" s="692" t="n">
        <v>43833</v>
      </c>
      <c r="B22" s="693" t="s">
        <v>163</v>
      </c>
      <c r="C22" s="693" t="s">
        <v>794</v>
      </c>
      <c r="D22" s="693" t="s">
        <v>811</v>
      </c>
      <c r="E22" s="693" t="s">
        <v>148</v>
      </c>
      <c r="F22" s="693" t="s">
        <v>782</v>
      </c>
      <c r="G22" s="693" t="s">
        <v>28</v>
      </c>
      <c r="H22" s="694" t="n">
        <v>0.763888888888889</v>
      </c>
      <c r="I22" s="694"/>
      <c r="J22" s="695" t="n">
        <v>7.84</v>
      </c>
      <c r="K22" s="177"/>
    </row>
    <row r="23" customFormat="false" ht="22.5" hidden="true" customHeight="false" outlineLevel="0" collapsed="false">
      <c r="A23" s="692" t="n">
        <v>43833</v>
      </c>
      <c r="B23" s="693" t="s">
        <v>245</v>
      </c>
      <c r="C23" s="693" t="s">
        <v>794</v>
      </c>
      <c r="D23" s="693" t="s">
        <v>810</v>
      </c>
      <c r="E23" s="693" t="s">
        <v>148</v>
      </c>
      <c r="F23" s="693" t="s">
        <v>782</v>
      </c>
      <c r="G23" s="693" t="s">
        <v>28</v>
      </c>
      <c r="H23" s="694" t="n">
        <v>0.85625</v>
      </c>
      <c r="I23" s="694"/>
      <c r="J23" s="695" t="n">
        <v>8.04</v>
      </c>
      <c r="K23" s="177"/>
    </row>
    <row r="24" customFormat="false" ht="22.5" hidden="true" customHeight="false" outlineLevel="0" collapsed="false">
      <c r="A24" s="692" t="n">
        <v>43833</v>
      </c>
      <c r="B24" s="693" t="s">
        <v>217</v>
      </c>
      <c r="C24" s="693" t="s">
        <v>794</v>
      </c>
      <c r="D24" s="693" t="s">
        <v>809</v>
      </c>
      <c r="E24" s="693" t="s">
        <v>148</v>
      </c>
      <c r="F24" s="693" t="s">
        <v>782</v>
      </c>
      <c r="G24" s="693" t="s">
        <v>28</v>
      </c>
      <c r="H24" s="694" t="n">
        <v>0.7125</v>
      </c>
      <c r="I24" s="694"/>
      <c r="J24" s="695" t="n">
        <v>5.36</v>
      </c>
      <c r="K24" s="177"/>
    </row>
    <row r="25" customFormat="false" ht="22.5" hidden="true" customHeight="false" outlineLevel="0" collapsed="false">
      <c r="A25" s="692" t="n">
        <v>43833</v>
      </c>
      <c r="B25" s="693" t="s">
        <v>169</v>
      </c>
      <c r="C25" s="693" t="s">
        <v>775</v>
      </c>
      <c r="D25" s="693" t="s">
        <v>660</v>
      </c>
      <c r="E25" s="693" t="s">
        <v>180</v>
      </c>
      <c r="F25" s="693" t="n">
        <v>14588</v>
      </c>
      <c r="G25" s="693" t="s">
        <v>28</v>
      </c>
      <c r="H25" s="694" t="n">
        <v>0.435416666666667</v>
      </c>
      <c r="I25" s="694"/>
      <c r="J25" s="695" t="n">
        <v>14.26</v>
      </c>
      <c r="K25" s="177"/>
    </row>
    <row r="26" customFormat="false" ht="22.5" hidden="true" customHeight="false" outlineLevel="0" collapsed="false">
      <c r="A26" s="692" t="n">
        <v>43833</v>
      </c>
      <c r="B26" s="693" t="s">
        <v>812</v>
      </c>
      <c r="C26" s="693" t="s">
        <v>775</v>
      </c>
      <c r="D26" s="693" t="s">
        <v>813</v>
      </c>
      <c r="E26" s="693" t="s">
        <v>180</v>
      </c>
      <c r="F26" s="693" t="n">
        <v>14591</v>
      </c>
      <c r="G26" s="693" t="s">
        <v>28</v>
      </c>
      <c r="H26" s="694" t="n">
        <v>0.502083333333333</v>
      </c>
      <c r="I26" s="694"/>
      <c r="J26" s="695" t="n">
        <v>9.06</v>
      </c>
      <c r="K26" s="177"/>
    </row>
    <row r="27" customFormat="false" ht="22.5" hidden="true" customHeight="false" outlineLevel="0" collapsed="false">
      <c r="A27" s="692" t="n">
        <v>43833</v>
      </c>
      <c r="B27" s="693" t="s">
        <v>170</v>
      </c>
      <c r="C27" s="693" t="s">
        <v>775</v>
      </c>
      <c r="D27" s="693" t="s">
        <v>124</v>
      </c>
      <c r="E27" s="693" t="s">
        <v>49</v>
      </c>
      <c r="F27" s="693" t="n">
        <v>64246</v>
      </c>
      <c r="G27" s="693" t="s">
        <v>36</v>
      </c>
      <c r="H27" s="694" t="n">
        <v>0.565277777777778</v>
      </c>
      <c r="I27" s="694"/>
      <c r="J27" s="695" t="n">
        <v>4.96</v>
      </c>
      <c r="K27" s="177"/>
    </row>
    <row r="28" customFormat="false" ht="22.5" hidden="true" customHeight="false" outlineLevel="0" collapsed="false">
      <c r="A28" s="692" t="n">
        <v>43833</v>
      </c>
      <c r="B28" s="693" t="s">
        <v>220</v>
      </c>
      <c r="C28" s="693" t="s">
        <v>794</v>
      </c>
      <c r="D28" s="693" t="s">
        <v>803</v>
      </c>
      <c r="E28" s="693" t="s">
        <v>180</v>
      </c>
      <c r="F28" s="693" t="n">
        <v>14598</v>
      </c>
      <c r="G28" s="693" t="s">
        <v>28</v>
      </c>
      <c r="H28" s="694" t="n">
        <v>0.590277777777778</v>
      </c>
      <c r="I28" s="694"/>
      <c r="J28" s="695" t="n">
        <v>13.14</v>
      </c>
      <c r="K28" s="177"/>
    </row>
    <row r="29" customFormat="false" ht="22.5" hidden="true" customHeight="false" outlineLevel="0" collapsed="false">
      <c r="A29" s="692" t="n">
        <v>43833</v>
      </c>
      <c r="B29" s="693" t="s">
        <v>150</v>
      </c>
      <c r="C29" s="693" t="s">
        <v>775</v>
      </c>
      <c r="D29" s="693" t="s">
        <v>814</v>
      </c>
      <c r="E29" s="693" t="s">
        <v>180</v>
      </c>
      <c r="F29" s="693" t="n">
        <v>14606</v>
      </c>
      <c r="G29" s="693" t="s">
        <v>28</v>
      </c>
      <c r="H29" s="694" t="n">
        <v>0.672222222222222</v>
      </c>
      <c r="I29" s="694"/>
      <c r="J29" s="695" t="n">
        <v>9.84</v>
      </c>
      <c r="K29" s="177"/>
    </row>
    <row r="30" customFormat="false" ht="22.5" hidden="true" customHeight="false" outlineLevel="0" collapsed="false">
      <c r="A30" s="692" t="n">
        <v>43833</v>
      </c>
      <c r="B30" s="693" t="s">
        <v>832</v>
      </c>
      <c r="C30" s="693" t="s">
        <v>775</v>
      </c>
      <c r="D30" s="693" t="s">
        <v>833</v>
      </c>
      <c r="E30" s="693" t="s">
        <v>180</v>
      </c>
      <c r="F30" s="693" t="n">
        <v>14608</v>
      </c>
      <c r="G30" s="693" t="s">
        <v>28</v>
      </c>
      <c r="H30" s="694" t="n">
        <v>0.702083333333333</v>
      </c>
      <c r="I30" s="694"/>
      <c r="J30" s="695" t="n">
        <v>8.96</v>
      </c>
      <c r="K30" s="177"/>
    </row>
    <row r="31" customFormat="false" ht="22.5" hidden="true" customHeight="false" outlineLevel="0" collapsed="false">
      <c r="A31" s="692" t="n">
        <v>43833</v>
      </c>
      <c r="B31" s="693" t="s">
        <v>449</v>
      </c>
      <c r="C31" s="693" t="s">
        <v>794</v>
      </c>
      <c r="D31" s="693" t="s">
        <v>55</v>
      </c>
      <c r="E31" s="693" t="s">
        <v>182</v>
      </c>
      <c r="F31" s="693" t="n">
        <v>106321</v>
      </c>
      <c r="G31" s="693" t="s">
        <v>36</v>
      </c>
      <c r="H31" s="694" t="n">
        <v>0.804861111111111</v>
      </c>
      <c r="I31" s="694"/>
      <c r="J31" s="695" t="n">
        <v>26.9</v>
      </c>
      <c r="K31" s="177"/>
    </row>
    <row r="32" customFormat="false" ht="22.5" hidden="true" customHeight="false" outlineLevel="0" collapsed="false">
      <c r="A32" s="692" t="n">
        <v>43833</v>
      </c>
      <c r="B32" s="693" t="s">
        <v>140</v>
      </c>
      <c r="C32" s="693" t="s">
        <v>775</v>
      </c>
      <c r="D32" s="693" t="s">
        <v>784</v>
      </c>
      <c r="E32" s="693" t="s">
        <v>180</v>
      </c>
      <c r="F32" s="693" t="n">
        <v>14625</v>
      </c>
      <c r="G32" s="693" t="s">
        <v>28</v>
      </c>
      <c r="H32" s="694" t="n">
        <v>0.816666666666667</v>
      </c>
      <c r="I32" s="694"/>
      <c r="J32" s="695" t="n">
        <v>13.84</v>
      </c>
      <c r="K32" s="177"/>
    </row>
    <row r="33" customFormat="false" ht="22.5" hidden="true" customHeight="false" outlineLevel="0" collapsed="false">
      <c r="A33" s="692" t="n">
        <v>43833</v>
      </c>
      <c r="B33" s="693" t="s">
        <v>157</v>
      </c>
      <c r="C33" s="693" t="s">
        <v>775</v>
      </c>
      <c r="D33" s="693" t="s">
        <v>827</v>
      </c>
      <c r="E33" s="693" t="s">
        <v>180</v>
      </c>
      <c r="F33" s="693" t="n">
        <v>14590</v>
      </c>
      <c r="G33" s="693" t="s">
        <v>36</v>
      </c>
      <c r="H33" s="694" t="n">
        <v>0.879861111111111</v>
      </c>
      <c r="I33" s="694"/>
      <c r="J33" s="695" t="n">
        <v>12.82</v>
      </c>
      <c r="K33" s="177"/>
    </row>
    <row r="34" customFormat="false" ht="22.5" hidden="true" customHeight="false" outlineLevel="0" collapsed="false">
      <c r="A34" s="692" t="n">
        <v>43833</v>
      </c>
      <c r="B34" s="693" t="s">
        <v>189</v>
      </c>
      <c r="C34" s="693" t="s">
        <v>775</v>
      </c>
      <c r="D34" s="693" t="s">
        <v>834</v>
      </c>
      <c r="E34" s="693" t="s">
        <v>180</v>
      </c>
      <c r="F34" s="693" t="n">
        <v>14613</v>
      </c>
      <c r="G34" s="693" t="s">
        <v>36</v>
      </c>
      <c r="H34" s="694" t="n">
        <v>0.880555555555556</v>
      </c>
      <c r="I34" s="694"/>
      <c r="J34" s="695" t="n">
        <v>15.06</v>
      </c>
      <c r="K34" s="177"/>
    </row>
    <row r="35" customFormat="false" ht="22.5" hidden="true" customHeight="false" outlineLevel="0" collapsed="false">
      <c r="A35" s="692" t="n">
        <v>43833</v>
      </c>
      <c r="B35" s="693" t="s">
        <v>319</v>
      </c>
      <c r="C35" s="693" t="s">
        <v>794</v>
      </c>
      <c r="D35" s="693" t="s">
        <v>793</v>
      </c>
      <c r="E35" s="693" t="s">
        <v>182</v>
      </c>
      <c r="F35" s="693" t="n">
        <v>106320</v>
      </c>
      <c r="G35" s="693" t="s">
        <v>28</v>
      </c>
      <c r="H35" s="694" t="n">
        <v>0.804861111111111</v>
      </c>
      <c r="I35" s="694"/>
      <c r="J35" s="695" t="n">
        <v>22.96</v>
      </c>
      <c r="K35" s="177"/>
    </row>
    <row r="36" customFormat="false" ht="22.5" hidden="true" customHeight="false" outlineLevel="0" collapsed="false">
      <c r="A36" s="692" t="n">
        <v>43833</v>
      </c>
      <c r="B36" s="693" t="s">
        <v>822</v>
      </c>
      <c r="C36" s="693" t="s">
        <v>775</v>
      </c>
      <c r="D36" s="693" t="s">
        <v>91</v>
      </c>
      <c r="E36" s="693" t="s">
        <v>182</v>
      </c>
      <c r="F36" s="693" t="n">
        <v>106326</v>
      </c>
      <c r="G36" s="693" t="s">
        <v>36</v>
      </c>
      <c r="H36" s="694" t="n">
        <v>0.942361111111111</v>
      </c>
      <c r="I36" s="694"/>
      <c r="J36" s="695" t="n">
        <v>12.44</v>
      </c>
      <c r="K36" s="177"/>
    </row>
    <row r="37" customFormat="false" ht="22.5" hidden="true" customHeight="false" outlineLevel="0" collapsed="false">
      <c r="A37" s="692" t="n">
        <v>43833</v>
      </c>
      <c r="B37" s="692" t="s">
        <v>819</v>
      </c>
      <c r="C37" s="693" t="s">
        <v>775</v>
      </c>
      <c r="D37" s="693" t="s">
        <v>820</v>
      </c>
      <c r="E37" s="693" t="s">
        <v>182</v>
      </c>
      <c r="F37" s="693" t="n">
        <v>106329</v>
      </c>
      <c r="G37" s="693" t="s">
        <v>36</v>
      </c>
      <c r="H37" s="694" t="n">
        <v>0.940972222222222</v>
      </c>
      <c r="I37" s="694"/>
      <c r="J37" s="695" t="n">
        <v>12.66</v>
      </c>
      <c r="K37" s="177"/>
    </row>
    <row r="38" customFormat="false" ht="22.5" hidden="true" customHeight="false" outlineLevel="0" collapsed="false">
      <c r="A38" s="692" t="n">
        <v>43833</v>
      </c>
      <c r="B38" s="693" t="s">
        <v>229</v>
      </c>
      <c r="C38" s="693" t="s">
        <v>775</v>
      </c>
      <c r="D38" s="693" t="s">
        <v>790</v>
      </c>
      <c r="E38" s="693" t="s">
        <v>180</v>
      </c>
      <c r="F38" s="693" t="n">
        <v>14638</v>
      </c>
      <c r="G38" s="693" t="s">
        <v>36</v>
      </c>
      <c r="H38" s="694" t="n">
        <v>0.00902777777777778</v>
      </c>
      <c r="I38" s="694"/>
      <c r="J38" s="695" t="n">
        <v>11.7</v>
      </c>
      <c r="K38" s="177"/>
    </row>
    <row r="39" customFormat="false" ht="22.5" hidden="true" customHeight="false" outlineLevel="0" collapsed="false">
      <c r="A39" s="692" t="n">
        <v>43833</v>
      </c>
      <c r="B39" s="693" t="s">
        <v>786</v>
      </c>
      <c r="C39" s="693" t="s">
        <v>775</v>
      </c>
      <c r="D39" s="693" t="s">
        <v>787</v>
      </c>
      <c r="E39" s="693" t="s">
        <v>180</v>
      </c>
      <c r="F39" s="693" t="n">
        <v>14639</v>
      </c>
      <c r="G39" s="693" t="s">
        <v>36</v>
      </c>
      <c r="H39" s="694" t="n">
        <v>0.0111111111111111</v>
      </c>
      <c r="I39" s="694"/>
      <c r="J39" s="695" t="n">
        <v>14.38</v>
      </c>
      <c r="K39" s="177"/>
    </row>
    <row r="40" customFormat="false" ht="22.5" hidden="true" customHeight="false" outlineLevel="0" collapsed="false">
      <c r="A40" s="692" t="n">
        <v>43833</v>
      </c>
      <c r="B40" s="693" t="s">
        <v>162</v>
      </c>
      <c r="C40" s="693" t="s">
        <v>775</v>
      </c>
      <c r="D40" s="693" t="s">
        <v>835</v>
      </c>
      <c r="E40" s="693" t="s">
        <v>182</v>
      </c>
      <c r="F40" s="693" t="n">
        <v>106349</v>
      </c>
      <c r="G40" s="693" t="s">
        <v>28</v>
      </c>
      <c r="H40" s="694" t="n">
        <v>0.0819444444444444</v>
      </c>
      <c r="I40" s="694"/>
      <c r="J40" s="695" t="n">
        <v>11.34</v>
      </c>
      <c r="K40" s="177"/>
    </row>
    <row r="41" customFormat="false" ht="22.5" hidden="true" customHeight="false" outlineLevel="0" collapsed="false">
      <c r="A41" s="692" t="n">
        <v>43833</v>
      </c>
      <c r="B41" s="693" t="s">
        <v>836</v>
      </c>
      <c r="C41" s="693" t="s">
        <v>775</v>
      </c>
      <c r="D41" s="693" t="s">
        <v>837</v>
      </c>
      <c r="E41" s="693" t="s">
        <v>182</v>
      </c>
      <c r="F41" s="693" t="n">
        <v>106348</v>
      </c>
      <c r="G41" s="693" t="s">
        <v>36</v>
      </c>
      <c r="H41" s="694" t="n">
        <v>0.0861111111111111</v>
      </c>
      <c r="I41" s="694"/>
      <c r="J41" s="695" t="n">
        <v>29.2</v>
      </c>
      <c r="K41" s="177"/>
    </row>
    <row r="42" customFormat="false" ht="18.75" hidden="true" customHeight="false" outlineLevel="0" collapsed="false">
      <c r="A42" s="66" t="n">
        <v>43833</v>
      </c>
      <c r="B42" s="7" t="s">
        <v>817</v>
      </c>
      <c r="C42" s="7" t="s">
        <v>775</v>
      </c>
      <c r="D42" s="7" t="s">
        <v>818</v>
      </c>
      <c r="E42" s="7" t="s">
        <v>180</v>
      </c>
      <c r="F42" s="7" t="n">
        <v>14646</v>
      </c>
      <c r="G42" s="7" t="s">
        <v>36</v>
      </c>
      <c r="H42" s="697" t="n">
        <v>0.163888888888889</v>
      </c>
      <c r="I42" s="697"/>
      <c r="J42" s="698" t="n">
        <v>14.2</v>
      </c>
      <c r="K42" s="177"/>
    </row>
    <row r="43" customFormat="false" ht="18.75" hidden="true" customHeight="false" outlineLevel="0" collapsed="false">
      <c r="A43" s="66" t="n">
        <v>43833</v>
      </c>
      <c r="B43" s="7" t="s">
        <v>169</v>
      </c>
      <c r="C43" s="7" t="s">
        <v>775</v>
      </c>
      <c r="D43" s="7" t="s">
        <v>660</v>
      </c>
      <c r="E43" s="7" t="s">
        <v>180</v>
      </c>
      <c r="F43" s="7" t="n">
        <v>14648</v>
      </c>
      <c r="G43" s="7" t="s">
        <v>28</v>
      </c>
      <c r="H43" s="697" t="n">
        <v>0.172222222222222</v>
      </c>
      <c r="I43" s="697"/>
      <c r="J43" s="698" t="n">
        <v>5.44</v>
      </c>
      <c r="K43" s="177"/>
    </row>
    <row r="44" customFormat="false" ht="22.5" hidden="true" customHeight="false" outlineLevel="0" collapsed="false">
      <c r="A44" s="692" t="n">
        <v>43833</v>
      </c>
      <c r="B44" s="693" t="s">
        <v>829</v>
      </c>
      <c r="C44" s="693" t="s">
        <v>775</v>
      </c>
      <c r="D44" s="693" t="s">
        <v>838</v>
      </c>
      <c r="E44" s="693" t="s">
        <v>49</v>
      </c>
      <c r="F44" s="693" t="s">
        <v>782</v>
      </c>
      <c r="G44" s="693" t="s">
        <v>36</v>
      </c>
      <c r="H44" s="694" t="n">
        <v>0.457638888888889</v>
      </c>
      <c r="I44" s="694"/>
      <c r="J44" s="695" t="n">
        <v>13.4</v>
      </c>
      <c r="K44" s="177"/>
    </row>
    <row r="45" customFormat="false" ht="22.5" hidden="true" customHeight="false" outlineLevel="0" collapsed="false">
      <c r="A45" s="692" t="n">
        <v>43833</v>
      </c>
      <c r="B45" s="693" t="s">
        <v>804</v>
      </c>
      <c r="C45" s="693" t="s">
        <v>794</v>
      </c>
      <c r="D45" s="693" t="s">
        <v>805</v>
      </c>
      <c r="E45" s="693" t="s">
        <v>181</v>
      </c>
      <c r="F45" s="693" t="s">
        <v>782</v>
      </c>
      <c r="G45" s="693" t="s">
        <v>612</v>
      </c>
      <c r="H45" s="694" t="n">
        <v>0.607638888888889</v>
      </c>
      <c r="I45" s="694"/>
      <c r="J45" s="695" t="n">
        <v>0.38</v>
      </c>
      <c r="K45" s="177"/>
    </row>
    <row r="46" customFormat="false" ht="22.5" hidden="true" customHeight="false" outlineLevel="0" collapsed="false">
      <c r="A46" s="692" t="n">
        <v>43833</v>
      </c>
      <c r="B46" s="693" t="s">
        <v>807</v>
      </c>
      <c r="C46" s="693" t="s">
        <v>794</v>
      </c>
      <c r="D46" s="693" t="s">
        <v>808</v>
      </c>
      <c r="E46" s="693" t="s">
        <v>181</v>
      </c>
      <c r="F46" s="693" t="s">
        <v>782</v>
      </c>
      <c r="G46" s="693" t="s">
        <v>612</v>
      </c>
      <c r="H46" s="694" t="n">
        <v>0.439583333333333</v>
      </c>
      <c r="I46" s="694"/>
      <c r="J46" s="695" t="n">
        <v>0.64</v>
      </c>
      <c r="K46" s="177"/>
    </row>
    <row r="47" customFormat="false" ht="22.5" hidden="true" customHeight="false" outlineLevel="0" collapsed="false">
      <c r="A47" s="692" t="n">
        <v>43833</v>
      </c>
      <c r="B47" s="693" t="s">
        <v>804</v>
      </c>
      <c r="C47" s="693" t="s">
        <v>794</v>
      </c>
      <c r="D47" s="693" t="s">
        <v>805</v>
      </c>
      <c r="E47" s="693" t="s">
        <v>181</v>
      </c>
      <c r="F47" s="693" t="s">
        <v>782</v>
      </c>
      <c r="G47" s="693" t="s">
        <v>612</v>
      </c>
      <c r="H47" s="694" t="n">
        <v>0.433333333333333</v>
      </c>
      <c r="I47" s="694"/>
      <c r="J47" s="695" t="n">
        <v>0.76</v>
      </c>
      <c r="K47" s="177"/>
    </row>
    <row r="48" customFormat="false" ht="22.5" hidden="true" customHeight="false" outlineLevel="0" collapsed="false">
      <c r="A48" s="692" t="n">
        <v>43833</v>
      </c>
      <c r="B48" s="693" t="s">
        <v>217</v>
      </c>
      <c r="C48" s="693" t="s">
        <v>794</v>
      </c>
      <c r="D48" s="693" t="s">
        <v>24</v>
      </c>
      <c r="E48" s="693" t="s">
        <v>182</v>
      </c>
      <c r="F48" s="693" t="n">
        <v>106331</v>
      </c>
      <c r="G48" s="693" t="s">
        <v>28</v>
      </c>
      <c r="H48" s="694" t="n">
        <v>0.930555555555555</v>
      </c>
      <c r="I48" s="694"/>
      <c r="J48" s="695" t="n">
        <v>23.4</v>
      </c>
      <c r="K48" s="177"/>
    </row>
    <row r="49" customFormat="false" ht="22.5" hidden="true" customHeight="false" outlineLevel="0" collapsed="false">
      <c r="A49" s="692" t="n">
        <v>43833</v>
      </c>
      <c r="B49" s="693" t="s">
        <v>169</v>
      </c>
      <c r="C49" s="693" t="s">
        <v>775</v>
      </c>
      <c r="D49" s="693" t="s">
        <v>660</v>
      </c>
      <c r="E49" s="693" t="s">
        <v>180</v>
      </c>
      <c r="F49" s="693" t="n">
        <v>14648</v>
      </c>
      <c r="G49" s="693" t="s">
        <v>28</v>
      </c>
      <c r="H49" s="694" t="n">
        <v>0.2</v>
      </c>
      <c r="I49" s="694"/>
      <c r="J49" s="695" t="n">
        <v>5.44</v>
      </c>
      <c r="K49" s="177"/>
    </row>
    <row r="50" customFormat="false" ht="22.5" hidden="true" customHeight="false" outlineLevel="0" collapsed="false">
      <c r="A50" s="692" t="n">
        <v>43833</v>
      </c>
      <c r="B50" s="693" t="s">
        <v>799</v>
      </c>
      <c r="C50" s="693" t="s">
        <v>775</v>
      </c>
      <c r="D50" s="693" t="s">
        <v>800</v>
      </c>
      <c r="E50" s="693" t="s">
        <v>182</v>
      </c>
      <c r="F50" s="693" t="n">
        <v>106351</v>
      </c>
      <c r="G50" s="693" t="s">
        <v>28</v>
      </c>
      <c r="H50" s="694" t="n">
        <v>0.122916666666667</v>
      </c>
      <c r="I50" s="694"/>
      <c r="J50" s="695" t="n">
        <v>18.12</v>
      </c>
      <c r="K50" s="177"/>
    </row>
    <row r="51" customFormat="false" ht="22.5" hidden="true" customHeight="false" outlineLevel="0" collapsed="false">
      <c r="A51" s="692" t="n">
        <v>43834</v>
      </c>
      <c r="B51" s="693" t="s">
        <v>245</v>
      </c>
      <c r="C51" s="693" t="s">
        <v>794</v>
      </c>
      <c r="D51" s="693" t="s">
        <v>810</v>
      </c>
      <c r="E51" s="693" t="s">
        <v>148</v>
      </c>
      <c r="F51" s="693" t="s">
        <v>782</v>
      </c>
      <c r="G51" s="693" t="s">
        <v>28</v>
      </c>
      <c r="H51" s="694" t="n">
        <v>0.619444444444445</v>
      </c>
      <c r="I51" s="694"/>
      <c r="J51" s="695" t="n">
        <v>3.4</v>
      </c>
      <c r="K51" s="177"/>
    </row>
    <row r="52" customFormat="false" ht="22.5" hidden="true" customHeight="false" outlineLevel="0" collapsed="false">
      <c r="A52" s="692" t="n">
        <v>43834</v>
      </c>
      <c r="B52" s="693" t="s">
        <v>217</v>
      </c>
      <c r="C52" s="693" t="s">
        <v>794</v>
      </c>
      <c r="D52" s="693" t="s">
        <v>809</v>
      </c>
      <c r="E52" s="693" t="s">
        <v>148</v>
      </c>
      <c r="F52" s="693" t="s">
        <v>782</v>
      </c>
      <c r="G52" s="693" t="s">
        <v>28</v>
      </c>
      <c r="H52" s="694" t="n">
        <v>0.623611111111111</v>
      </c>
      <c r="I52" s="694"/>
      <c r="J52" s="695" t="n">
        <v>4.04</v>
      </c>
      <c r="K52" s="177"/>
    </row>
    <row r="53" customFormat="false" ht="22.5" hidden="true" customHeight="false" outlineLevel="0" collapsed="false">
      <c r="A53" s="692" t="n">
        <v>43834</v>
      </c>
      <c r="B53" s="693" t="s">
        <v>748</v>
      </c>
      <c r="C53" s="693" t="s">
        <v>775</v>
      </c>
      <c r="D53" s="693" t="s">
        <v>749</v>
      </c>
      <c r="E53" s="693" t="s">
        <v>105</v>
      </c>
      <c r="F53" s="693" t="s">
        <v>782</v>
      </c>
      <c r="G53" s="693" t="s">
        <v>740</v>
      </c>
      <c r="H53" s="694" t="n">
        <v>0.561805555555556</v>
      </c>
      <c r="I53" s="694"/>
      <c r="J53" s="695" t="n">
        <v>7.68</v>
      </c>
      <c r="K53" s="177"/>
    </row>
    <row r="54" customFormat="false" ht="22.5" hidden="true" customHeight="false" outlineLevel="0" collapsed="false">
      <c r="A54" s="692" t="n">
        <v>43834</v>
      </c>
      <c r="B54" s="693" t="s">
        <v>828</v>
      </c>
      <c r="C54" s="693" t="s">
        <v>775</v>
      </c>
      <c r="D54" s="693" t="s">
        <v>781</v>
      </c>
      <c r="E54" s="693" t="s">
        <v>781</v>
      </c>
      <c r="F54" s="693" t="s">
        <v>782</v>
      </c>
      <c r="G54" s="693" t="s">
        <v>612</v>
      </c>
      <c r="H54" s="694" t="n">
        <v>0.642361111111111</v>
      </c>
      <c r="I54" s="694"/>
      <c r="J54" s="695" t="n">
        <v>1.14</v>
      </c>
      <c r="K54" s="177"/>
    </row>
    <row r="55" customFormat="false" ht="22.5" hidden="true" customHeight="false" outlineLevel="0" collapsed="false">
      <c r="A55" s="692" t="n">
        <v>43834</v>
      </c>
      <c r="B55" s="693" t="s">
        <v>163</v>
      </c>
      <c r="C55" s="693" t="s">
        <v>794</v>
      </c>
      <c r="D55" s="693" t="s">
        <v>811</v>
      </c>
      <c r="E55" s="693" t="s">
        <v>148</v>
      </c>
      <c r="F55" s="693" t="s">
        <v>782</v>
      </c>
      <c r="G55" s="693" t="s">
        <v>28</v>
      </c>
      <c r="H55" s="694" t="n">
        <v>0.615277777777778</v>
      </c>
      <c r="I55" s="694"/>
      <c r="J55" s="695" t="n">
        <v>4.24</v>
      </c>
      <c r="K55" s="177"/>
    </row>
    <row r="56" customFormat="false" ht="22.5" hidden="true" customHeight="false" outlineLevel="0" collapsed="false">
      <c r="A56" s="692" t="n">
        <v>43834</v>
      </c>
      <c r="B56" s="693" t="s">
        <v>807</v>
      </c>
      <c r="C56" s="693" t="s">
        <v>794</v>
      </c>
      <c r="D56" s="693" t="s">
        <v>808</v>
      </c>
      <c r="E56" s="693" t="s">
        <v>181</v>
      </c>
      <c r="F56" s="693" t="s">
        <v>782</v>
      </c>
      <c r="G56" s="693" t="s">
        <v>612</v>
      </c>
      <c r="H56" s="694" t="n">
        <v>0.488194444444444</v>
      </c>
      <c r="I56" s="694"/>
      <c r="J56" s="695" t="n">
        <v>0.68</v>
      </c>
      <c r="K56" s="177"/>
    </row>
    <row r="57" customFormat="false" ht="22.5" hidden="true" customHeight="false" outlineLevel="0" collapsed="false">
      <c r="A57" s="692" t="n">
        <v>43834</v>
      </c>
      <c r="B57" s="693" t="s">
        <v>804</v>
      </c>
      <c r="C57" s="693" t="s">
        <v>794</v>
      </c>
      <c r="D57" s="693" t="s">
        <v>805</v>
      </c>
      <c r="E57" s="693" t="s">
        <v>181</v>
      </c>
      <c r="F57" s="693" t="s">
        <v>782</v>
      </c>
      <c r="G57" s="693" t="s">
        <v>612</v>
      </c>
      <c r="H57" s="694" t="n">
        <v>0.440972222222222</v>
      </c>
      <c r="I57" s="694"/>
      <c r="J57" s="695" t="n">
        <v>0.5</v>
      </c>
      <c r="K57" s="177"/>
    </row>
    <row r="58" customFormat="false" ht="22.5" hidden="true" customHeight="false" outlineLevel="0" collapsed="false">
      <c r="A58" s="692" t="n">
        <v>43834</v>
      </c>
      <c r="B58" s="693" t="s">
        <v>824</v>
      </c>
      <c r="C58" s="693" t="s">
        <v>775</v>
      </c>
      <c r="D58" s="693" t="s">
        <v>825</v>
      </c>
      <c r="E58" s="693" t="s">
        <v>826</v>
      </c>
      <c r="F58" s="693" t="s">
        <v>782</v>
      </c>
      <c r="G58" s="693" t="s">
        <v>28</v>
      </c>
      <c r="H58" s="694" t="n">
        <v>0.75</v>
      </c>
      <c r="I58" s="694"/>
      <c r="J58" s="695" t="n">
        <v>3.14</v>
      </c>
      <c r="K58" s="177"/>
    </row>
    <row r="59" customFormat="false" ht="22.5" hidden="true" customHeight="false" outlineLevel="0" collapsed="false">
      <c r="A59" s="692" t="n">
        <v>43834</v>
      </c>
      <c r="B59" s="693" t="s">
        <v>839</v>
      </c>
      <c r="C59" s="693" t="s">
        <v>775</v>
      </c>
      <c r="D59" s="693" t="s">
        <v>781</v>
      </c>
      <c r="E59" s="693" t="s">
        <v>781</v>
      </c>
      <c r="F59" s="693" t="s">
        <v>782</v>
      </c>
      <c r="G59" s="693" t="s">
        <v>28</v>
      </c>
      <c r="H59" s="694" t="n">
        <v>0.771527777777778</v>
      </c>
      <c r="I59" s="694"/>
      <c r="J59" s="695" t="n">
        <v>0.22</v>
      </c>
      <c r="K59" s="177"/>
    </row>
    <row r="60" customFormat="false" ht="22.5" hidden="true" customHeight="false" outlineLevel="0" collapsed="false">
      <c r="A60" s="692" t="n">
        <v>43834</v>
      </c>
      <c r="B60" s="693" t="s">
        <v>791</v>
      </c>
      <c r="C60" s="693" t="s">
        <v>775</v>
      </c>
      <c r="D60" s="693" t="s">
        <v>74</v>
      </c>
      <c r="E60" s="693" t="s">
        <v>781</v>
      </c>
      <c r="F60" s="693" t="s">
        <v>782</v>
      </c>
      <c r="G60" s="693" t="s">
        <v>28</v>
      </c>
      <c r="H60" s="694" t="n">
        <v>0.629861111111111</v>
      </c>
      <c r="I60" s="694"/>
      <c r="J60" s="695" t="n">
        <v>3.9</v>
      </c>
      <c r="K60" s="177"/>
    </row>
    <row r="61" customFormat="false" ht="22.5" hidden="true" customHeight="false" outlineLevel="0" collapsed="false">
      <c r="A61" s="692" t="n">
        <v>43834</v>
      </c>
      <c r="B61" s="693" t="s">
        <v>779</v>
      </c>
      <c r="C61" s="693" t="s">
        <v>775</v>
      </c>
      <c r="D61" s="693" t="s">
        <v>780</v>
      </c>
      <c r="E61" s="693" t="s">
        <v>781</v>
      </c>
      <c r="F61" s="699" t="s">
        <v>782</v>
      </c>
      <c r="G61" s="693" t="s">
        <v>28</v>
      </c>
      <c r="H61" s="694" t="n">
        <v>0.629166666666667</v>
      </c>
      <c r="I61" s="694"/>
      <c r="J61" s="695" t="n">
        <v>4</v>
      </c>
      <c r="K61" s="177"/>
    </row>
    <row r="62" customFormat="false" ht="22.5" hidden="true" customHeight="false" outlineLevel="0" collapsed="false">
      <c r="A62" s="692" t="n">
        <v>43834</v>
      </c>
      <c r="B62" s="693" t="s">
        <v>796</v>
      </c>
      <c r="C62" s="693" t="s">
        <v>775</v>
      </c>
      <c r="D62" s="693" t="s">
        <v>797</v>
      </c>
      <c r="E62" s="693" t="s">
        <v>798</v>
      </c>
      <c r="F62" s="699" t="s">
        <v>782</v>
      </c>
      <c r="G62" s="693" t="s">
        <v>28</v>
      </c>
      <c r="H62" s="694" t="n">
        <v>0.579166666666667</v>
      </c>
      <c r="I62" s="694"/>
      <c r="J62" s="695" t="n">
        <v>1.88</v>
      </c>
      <c r="K62" s="177"/>
    </row>
    <row r="63" customFormat="false" ht="22.5" hidden="true" customHeight="false" outlineLevel="0" collapsed="false">
      <c r="A63" s="692" t="n">
        <v>43834</v>
      </c>
      <c r="B63" s="693" t="s">
        <v>149</v>
      </c>
      <c r="C63" s="693" t="s">
        <v>775</v>
      </c>
      <c r="D63" s="693" t="s">
        <v>806</v>
      </c>
      <c r="E63" s="693" t="s">
        <v>180</v>
      </c>
      <c r="F63" s="693" t="n">
        <v>14642</v>
      </c>
      <c r="G63" s="693" t="s">
        <v>28</v>
      </c>
      <c r="H63" s="694" t="n">
        <v>0.0798611111111111</v>
      </c>
      <c r="I63" s="694"/>
      <c r="J63" s="695" t="n">
        <v>12.92</v>
      </c>
      <c r="K63" s="177"/>
    </row>
    <row r="64" customFormat="false" ht="22.5" hidden="true" customHeight="false" outlineLevel="0" collapsed="false">
      <c r="A64" s="692" t="n">
        <v>43834</v>
      </c>
      <c r="B64" s="693" t="s">
        <v>829</v>
      </c>
      <c r="C64" s="693" t="s">
        <v>775</v>
      </c>
      <c r="D64" s="693" t="s">
        <v>790</v>
      </c>
      <c r="E64" s="693" t="s">
        <v>49</v>
      </c>
      <c r="F64" s="693" t="n">
        <v>64265</v>
      </c>
      <c r="G64" s="693" t="s">
        <v>36</v>
      </c>
      <c r="H64" s="694" t="n">
        <v>0.459027777777778</v>
      </c>
      <c r="I64" s="694"/>
      <c r="J64" s="695" t="n">
        <v>12.78</v>
      </c>
      <c r="K64" s="177"/>
    </row>
    <row r="65" customFormat="false" ht="22.5" hidden="true" customHeight="false" outlineLevel="0" collapsed="false">
      <c r="A65" s="692" t="n">
        <v>43834</v>
      </c>
      <c r="B65" s="693" t="s">
        <v>170</v>
      </c>
      <c r="C65" s="693" t="s">
        <v>775</v>
      </c>
      <c r="D65" s="693" t="s">
        <v>124</v>
      </c>
      <c r="E65" s="693" t="s">
        <v>49</v>
      </c>
      <c r="F65" s="693" t="n">
        <v>64247</v>
      </c>
      <c r="G65" s="693" t="s">
        <v>36</v>
      </c>
      <c r="H65" s="694" t="n">
        <v>0.494444444444444</v>
      </c>
      <c r="I65" s="694"/>
      <c r="J65" s="695" t="n">
        <v>6.1</v>
      </c>
      <c r="K65" s="177"/>
    </row>
    <row r="66" customFormat="false" ht="22.5" hidden="true" customHeight="false" outlineLevel="0" collapsed="false">
      <c r="A66" s="692" t="n">
        <v>43834</v>
      </c>
      <c r="B66" s="693" t="s">
        <v>185</v>
      </c>
      <c r="C66" s="693" t="s">
        <v>794</v>
      </c>
      <c r="D66" s="693" t="s">
        <v>803</v>
      </c>
      <c r="E66" s="693" t="s">
        <v>180</v>
      </c>
      <c r="F66" s="693" t="n">
        <v>14662</v>
      </c>
      <c r="G66" s="693" t="s">
        <v>36</v>
      </c>
      <c r="H66" s="694" t="n">
        <v>0.429861111111111</v>
      </c>
      <c r="I66" s="694"/>
      <c r="J66" s="695" t="n">
        <v>0.58</v>
      </c>
      <c r="K66" s="177"/>
    </row>
    <row r="67" customFormat="false" ht="22.5" hidden="true" customHeight="false" outlineLevel="0" collapsed="false">
      <c r="A67" s="692" t="n">
        <v>43834</v>
      </c>
      <c r="B67" s="693" t="s">
        <v>184</v>
      </c>
      <c r="C67" s="693" t="s">
        <v>775</v>
      </c>
      <c r="D67" s="693" t="s">
        <v>749</v>
      </c>
      <c r="E67" s="693" t="s">
        <v>105</v>
      </c>
      <c r="F67" s="693" t="s">
        <v>782</v>
      </c>
      <c r="G67" s="693" t="s">
        <v>740</v>
      </c>
      <c r="H67" s="694" t="n">
        <v>0.425</v>
      </c>
      <c r="I67" s="694"/>
      <c r="J67" s="695" t="n">
        <v>7.42</v>
      </c>
      <c r="K67" s="177"/>
    </row>
    <row r="68" customFormat="false" ht="22.5" hidden="true" customHeight="false" outlineLevel="0" collapsed="false">
      <c r="A68" s="692" t="n">
        <v>43834</v>
      </c>
      <c r="B68" s="693" t="s">
        <v>815</v>
      </c>
      <c r="C68" s="693" t="s">
        <v>775</v>
      </c>
      <c r="D68" s="693" t="s">
        <v>816</v>
      </c>
      <c r="E68" s="693" t="s">
        <v>180</v>
      </c>
      <c r="F68" s="693" t="s">
        <v>782</v>
      </c>
      <c r="G68" s="693" t="s">
        <v>36</v>
      </c>
      <c r="H68" s="694" t="n">
        <v>0.197916666666667</v>
      </c>
      <c r="I68" s="694"/>
      <c r="J68" s="695" t="n">
        <v>7.34</v>
      </c>
      <c r="K68" s="177"/>
    </row>
    <row r="69" customFormat="false" ht="22.5" hidden="true" customHeight="false" outlineLevel="0" collapsed="false">
      <c r="A69" s="692" t="n">
        <v>43834</v>
      </c>
      <c r="B69" s="693" t="s">
        <v>796</v>
      </c>
      <c r="C69" s="693" t="s">
        <v>775</v>
      </c>
      <c r="D69" s="693" t="s">
        <v>797</v>
      </c>
      <c r="E69" s="693" t="s">
        <v>798</v>
      </c>
      <c r="F69" s="693" t="s">
        <v>782</v>
      </c>
      <c r="G69" s="693" t="s">
        <v>28</v>
      </c>
      <c r="H69" s="694" t="n">
        <v>0.297916666666667</v>
      </c>
      <c r="I69" s="694"/>
      <c r="J69" s="695" t="n">
        <v>3.54</v>
      </c>
      <c r="K69" s="177"/>
    </row>
    <row r="70" customFormat="false" ht="22.5" hidden="true" customHeight="false" outlineLevel="0" collapsed="false">
      <c r="A70" s="692" t="n">
        <v>43836</v>
      </c>
      <c r="B70" s="693" t="s">
        <v>796</v>
      </c>
      <c r="C70" s="693" t="s">
        <v>775</v>
      </c>
      <c r="D70" s="693" t="s">
        <v>797</v>
      </c>
      <c r="E70" s="693" t="s">
        <v>798</v>
      </c>
      <c r="F70" s="693" t="s">
        <v>782</v>
      </c>
      <c r="G70" s="693" t="s">
        <v>28</v>
      </c>
      <c r="H70" s="694" t="n">
        <v>0.299305555555556</v>
      </c>
      <c r="I70" s="694"/>
      <c r="J70" s="695" t="n">
        <v>2.76</v>
      </c>
      <c r="K70" s="177"/>
    </row>
    <row r="71" customFormat="false" ht="22.5" hidden="true" customHeight="false" outlineLevel="0" collapsed="false">
      <c r="A71" s="692" t="n">
        <v>43836</v>
      </c>
      <c r="B71" s="693" t="s">
        <v>199</v>
      </c>
      <c r="C71" s="693" t="s">
        <v>794</v>
      </c>
      <c r="D71" s="693" t="s">
        <v>795</v>
      </c>
      <c r="E71" s="693" t="s">
        <v>777</v>
      </c>
      <c r="F71" s="693" t="s">
        <v>782</v>
      </c>
      <c r="G71" s="693" t="s">
        <v>778</v>
      </c>
      <c r="H71" s="694" t="n">
        <v>0.234722222222222</v>
      </c>
      <c r="I71" s="694"/>
      <c r="J71" s="695" t="n">
        <v>14.82</v>
      </c>
      <c r="K71" s="177"/>
    </row>
    <row r="72" customFormat="false" ht="22.5" hidden="true" customHeight="false" outlineLevel="0" collapsed="false">
      <c r="A72" s="692" t="n">
        <v>43836</v>
      </c>
      <c r="B72" s="693" t="s">
        <v>140</v>
      </c>
      <c r="C72" s="693" t="s">
        <v>775</v>
      </c>
      <c r="D72" s="693" t="s">
        <v>784</v>
      </c>
      <c r="E72" s="693" t="s">
        <v>180</v>
      </c>
      <c r="F72" s="693" t="n">
        <v>14730</v>
      </c>
      <c r="G72" s="693" t="s">
        <v>28</v>
      </c>
      <c r="H72" s="694" t="n">
        <v>0.913888888888889</v>
      </c>
      <c r="I72" s="694"/>
      <c r="J72" s="695" t="n">
        <v>13.52</v>
      </c>
      <c r="K72" s="177"/>
    </row>
    <row r="73" customFormat="false" ht="22.5" hidden="true" customHeight="false" outlineLevel="0" collapsed="false">
      <c r="A73" s="692" t="n">
        <v>43836</v>
      </c>
      <c r="B73" s="693" t="s">
        <v>189</v>
      </c>
      <c r="C73" s="693" t="s">
        <v>775</v>
      </c>
      <c r="D73" s="693" t="s">
        <v>783</v>
      </c>
      <c r="E73" s="693" t="s">
        <v>180</v>
      </c>
      <c r="F73" s="693" t="n">
        <v>14733</v>
      </c>
      <c r="G73" s="693" t="s">
        <v>36</v>
      </c>
      <c r="H73" s="694" t="n">
        <v>0.0340277777777778</v>
      </c>
      <c r="I73" s="694"/>
      <c r="J73" s="695" t="n">
        <v>12.7</v>
      </c>
      <c r="K73" s="177"/>
    </row>
    <row r="74" customFormat="false" ht="22.5" hidden="true" customHeight="false" outlineLevel="0" collapsed="false">
      <c r="A74" s="692" t="n">
        <v>43836</v>
      </c>
      <c r="B74" s="693" t="s">
        <v>774</v>
      </c>
      <c r="C74" s="693" t="s">
        <v>775</v>
      </c>
      <c r="D74" s="693" t="s">
        <v>776</v>
      </c>
      <c r="E74" s="693" t="s">
        <v>777</v>
      </c>
      <c r="F74" s="693" t="n">
        <v>38060</v>
      </c>
      <c r="G74" s="693" t="s">
        <v>778</v>
      </c>
      <c r="H74" s="694" t="n">
        <v>0.0263888888888889</v>
      </c>
      <c r="I74" s="694"/>
      <c r="J74" s="695" t="n">
        <v>11.08</v>
      </c>
      <c r="K74" s="177"/>
    </row>
    <row r="75" customFormat="false" ht="22.5" hidden="true" customHeight="false" outlineLevel="0" collapsed="false">
      <c r="A75" s="692" t="n">
        <v>43836</v>
      </c>
      <c r="B75" s="693" t="s">
        <v>229</v>
      </c>
      <c r="C75" s="693" t="s">
        <v>775</v>
      </c>
      <c r="D75" s="693" t="s">
        <v>790</v>
      </c>
      <c r="E75" s="693" t="s">
        <v>180</v>
      </c>
      <c r="F75" s="693" t="n">
        <v>14749</v>
      </c>
      <c r="G75" s="693" t="s">
        <v>36</v>
      </c>
      <c r="H75" s="694" t="n">
        <v>0.142361111111111</v>
      </c>
      <c r="I75" s="694"/>
      <c r="J75" s="695" t="n">
        <v>11.06</v>
      </c>
      <c r="K75" s="177"/>
    </row>
    <row r="76" customFormat="false" ht="22.5" hidden="true" customHeight="false" outlineLevel="0" collapsed="false">
      <c r="A76" s="692" t="n">
        <v>43836</v>
      </c>
      <c r="B76" s="693" t="s">
        <v>788</v>
      </c>
      <c r="C76" s="693" t="s">
        <v>775</v>
      </c>
      <c r="D76" s="693" t="s">
        <v>789</v>
      </c>
      <c r="E76" s="693" t="s">
        <v>182</v>
      </c>
      <c r="F76" s="693" t="n">
        <v>106416</v>
      </c>
      <c r="G76" s="693" t="s">
        <v>36</v>
      </c>
      <c r="H76" s="694" t="n">
        <v>0.10625</v>
      </c>
      <c r="I76" s="694"/>
      <c r="J76" s="695" t="n">
        <v>19.84</v>
      </c>
      <c r="K76" s="207"/>
    </row>
    <row r="77" customFormat="false" ht="22.5" hidden="true" customHeight="false" outlineLevel="0" collapsed="false">
      <c r="A77" s="692" t="n">
        <v>43836</v>
      </c>
      <c r="B77" s="693" t="s">
        <v>786</v>
      </c>
      <c r="C77" s="693" t="s">
        <v>775</v>
      </c>
      <c r="D77" s="693" t="s">
        <v>787</v>
      </c>
      <c r="E77" s="693" t="s">
        <v>180</v>
      </c>
      <c r="F77" s="693" t="n">
        <v>14748</v>
      </c>
      <c r="G77" s="693" t="s">
        <v>36</v>
      </c>
      <c r="H77" s="694" t="n">
        <v>0.136805555555556</v>
      </c>
      <c r="I77" s="694"/>
      <c r="J77" s="695" t="n">
        <v>14.22</v>
      </c>
      <c r="K77" s="177"/>
    </row>
    <row r="78" customFormat="false" ht="22.5" hidden="true" customHeight="false" outlineLevel="0" collapsed="false">
      <c r="A78" s="692" t="n">
        <v>43836</v>
      </c>
      <c r="B78" s="693" t="s">
        <v>240</v>
      </c>
      <c r="C78" s="693" t="s">
        <v>775</v>
      </c>
      <c r="D78" s="693" t="s">
        <v>38</v>
      </c>
      <c r="E78" s="693" t="s">
        <v>182</v>
      </c>
      <c r="F78" s="693" t="n">
        <v>106414</v>
      </c>
      <c r="G78" s="693" t="s">
        <v>785</v>
      </c>
      <c r="H78" s="694" t="n">
        <v>0.0881944444444444</v>
      </c>
      <c r="I78" s="694"/>
      <c r="J78" s="695" t="n">
        <v>11.8</v>
      </c>
      <c r="K78" s="177"/>
    </row>
    <row r="79" customFormat="false" ht="22.5" hidden="true" customHeight="false" outlineLevel="0" collapsed="false">
      <c r="A79" s="692" t="n">
        <v>43836</v>
      </c>
      <c r="B79" s="693" t="s">
        <v>812</v>
      </c>
      <c r="C79" s="693" t="s">
        <v>775</v>
      </c>
      <c r="D79" s="693" t="s">
        <v>813</v>
      </c>
      <c r="E79" s="693" t="s">
        <v>180</v>
      </c>
      <c r="F79" s="693" t="n">
        <v>14703</v>
      </c>
      <c r="G79" s="693" t="s">
        <v>28</v>
      </c>
      <c r="H79" s="694" t="n">
        <v>0.738194444444444</v>
      </c>
      <c r="I79" s="694"/>
      <c r="J79" s="695" t="n">
        <v>9.4</v>
      </c>
      <c r="K79" s="177"/>
    </row>
    <row r="80" customFormat="false" ht="22.5" hidden="true" customHeight="false" outlineLevel="0" collapsed="false">
      <c r="A80" s="692" t="n">
        <v>43836</v>
      </c>
      <c r="B80" s="693" t="s">
        <v>449</v>
      </c>
      <c r="C80" s="693" t="s">
        <v>794</v>
      </c>
      <c r="D80" s="693" t="s">
        <v>823</v>
      </c>
      <c r="E80" s="693" t="s">
        <v>182</v>
      </c>
      <c r="F80" s="693" t="n">
        <v>106398</v>
      </c>
      <c r="G80" s="693" t="s">
        <v>36</v>
      </c>
      <c r="H80" s="694" t="n">
        <v>0.790277777777778</v>
      </c>
      <c r="I80" s="694"/>
      <c r="J80" s="695" t="n">
        <v>23.42</v>
      </c>
      <c r="K80" s="177"/>
    </row>
    <row r="81" customFormat="false" ht="22.5" hidden="true" customHeight="false" outlineLevel="0" collapsed="false">
      <c r="A81" s="692" t="n">
        <v>43836</v>
      </c>
      <c r="B81" s="693" t="s">
        <v>150</v>
      </c>
      <c r="C81" s="693" t="s">
        <v>775</v>
      </c>
      <c r="D81" s="693" t="s">
        <v>814</v>
      </c>
      <c r="E81" s="693" t="s">
        <v>180</v>
      </c>
      <c r="F81" s="693" t="n">
        <v>14713</v>
      </c>
      <c r="G81" s="693" t="s">
        <v>28</v>
      </c>
      <c r="H81" s="694" t="n">
        <v>0.739583333333333</v>
      </c>
      <c r="I81" s="694"/>
      <c r="J81" s="695" t="n">
        <v>9.44</v>
      </c>
      <c r="K81" s="177"/>
    </row>
    <row r="82" customFormat="false" ht="22.5" hidden="true" customHeight="false" outlineLevel="0" collapsed="false">
      <c r="A82" s="692" t="n">
        <v>43836</v>
      </c>
      <c r="B82" s="693" t="s">
        <v>748</v>
      </c>
      <c r="C82" s="693" t="s">
        <v>775</v>
      </c>
      <c r="D82" s="693" t="s">
        <v>749</v>
      </c>
      <c r="E82" s="693" t="s">
        <v>105</v>
      </c>
      <c r="F82" s="693" t="s">
        <v>782</v>
      </c>
      <c r="G82" s="693" t="s">
        <v>740</v>
      </c>
      <c r="H82" s="694" t="n">
        <v>0.725694444444444</v>
      </c>
      <c r="I82" s="694"/>
      <c r="J82" s="695" t="n">
        <v>10.36</v>
      </c>
      <c r="K82" s="177"/>
    </row>
    <row r="83" customFormat="false" ht="22.5" hidden="true" customHeight="false" outlineLevel="0" collapsed="false">
      <c r="A83" s="692" t="n">
        <v>43836</v>
      </c>
      <c r="B83" s="693" t="s">
        <v>791</v>
      </c>
      <c r="C83" s="693" t="s">
        <v>775</v>
      </c>
      <c r="D83" s="693" t="s">
        <v>74</v>
      </c>
      <c r="E83" s="693" t="s">
        <v>781</v>
      </c>
      <c r="F83" s="693" t="s">
        <v>782</v>
      </c>
      <c r="G83" s="693" t="s">
        <v>28</v>
      </c>
      <c r="H83" s="694" t="n">
        <v>0.796527777777778</v>
      </c>
      <c r="I83" s="694"/>
      <c r="J83" s="695" t="n">
        <v>7.08</v>
      </c>
      <c r="K83" s="177"/>
    </row>
    <row r="84" customFormat="false" ht="22.5" hidden="true" customHeight="false" outlineLevel="0" collapsed="false">
      <c r="A84" s="692" t="n">
        <v>43836</v>
      </c>
      <c r="B84" s="693" t="s">
        <v>824</v>
      </c>
      <c r="C84" s="693" t="s">
        <v>775</v>
      </c>
      <c r="D84" s="693" t="s">
        <v>825</v>
      </c>
      <c r="E84" s="693" t="s">
        <v>826</v>
      </c>
      <c r="F84" s="693" t="s">
        <v>782</v>
      </c>
      <c r="G84" s="693" t="s">
        <v>28</v>
      </c>
      <c r="H84" s="694" t="n">
        <v>0.876388888888889</v>
      </c>
      <c r="I84" s="694"/>
      <c r="J84" s="695" t="n">
        <v>4.52</v>
      </c>
      <c r="K84" s="177"/>
    </row>
    <row r="85" customFormat="false" ht="22.5" hidden="true" customHeight="false" outlineLevel="0" collapsed="false">
      <c r="A85" s="692" t="n">
        <v>43836</v>
      </c>
      <c r="B85" s="693" t="s">
        <v>804</v>
      </c>
      <c r="C85" s="693" t="s">
        <v>794</v>
      </c>
      <c r="D85" s="693" t="s">
        <v>805</v>
      </c>
      <c r="E85" s="693" t="s">
        <v>181</v>
      </c>
      <c r="F85" s="693" t="s">
        <v>782</v>
      </c>
      <c r="G85" s="693" t="s">
        <v>612</v>
      </c>
      <c r="H85" s="694" t="n">
        <v>0.410416666666667</v>
      </c>
      <c r="I85" s="694"/>
      <c r="J85" s="695" t="n">
        <v>0.62</v>
      </c>
      <c r="K85" s="177"/>
    </row>
    <row r="86" customFormat="false" ht="22.5" hidden="true" customHeight="false" outlineLevel="0" collapsed="false">
      <c r="A86" s="692" t="n">
        <v>43836</v>
      </c>
      <c r="B86" s="693" t="s">
        <v>804</v>
      </c>
      <c r="C86" s="693" t="s">
        <v>794</v>
      </c>
      <c r="D86" s="693" t="s">
        <v>805</v>
      </c>
      <c r="E86" s="693" t="s">
        <v>181</v>
      </c>
      <c r="F86" s="693" t="s">
        <v>782</v>
      </c>
      <c r="G86" s="693" t="s">
        <v>612</v>
      </c>
      <c r="H86" s="694" t="n">
        <v>0.624305555555556</v>
      </c>
      <c r="I86" s="694"/>
      <c r="J86" s="695" t="n">
        <v>0.2</v>
      </c>
      <c r="K86" s="177"/>
    </row>
    <row r="87" customFormat="false" ht="22.5" hidden="true" customHeight="false" outlineLevel="0" collapsed="false">
      <c r="A87" s="692" t="n">
        <v>43836</v>
      </c>
      <c r="B87" s="693" t="s">
        <v>807</v>
      </c>
      <c r="C87" s="693" t="s">
        <v>794</v>
      </c>
      <c r="D87" s="693" t="s">
        <v>808</v>
      </c>
      <c r="E87" s="692" t="s">
        <v>181</v>
      </c>
      <c r="F87" s="693" t="s">
        <v>782</v>
      </c>
      <c r="G87" s="693" t="s">
        <v>612</v>
      </c>
      <c r="H87" s="694" t="n">
        <v>0.466666666666667</v>
      </c>
      <c r="I87" s="694"/>
      <c r="J87" s="695" t="n">
        <v>0.64</v>
      </c>
      <c r="K87" s="177"/>
    </row>
    <row r="88" customFormat="false" ht="22.5" hidden="true" customHeight="false" outlineLevel="0" collapsed="false">
      <c r="A88" s="692" t="n">
        <v>43836</v>
      </c>
      <c r="B88" s="693" t="s">
        <v>807</v>
      </c>
      <c r="C88" s="693" t="s">
        <v>794</v>
      </c>
      <c r="D88" s="693" t="s">
        <v>808</v>
      </c>
      <c r="E88" s="693" t="s">
        <v>181</v>
      </c>
      <c r="F88" s="693" t="s">
        <v>782</v>
      </c>
      <c r="G88" s="693" t="s">
        <v>612</v>
      </c>
      <c r="H88" s="694" t="n">
        <v>0.70625</v>
      </c>
      <c r="I88" s="694"/>
      <c r="J88" s="695" t="n">
        <v>0.7</v>
      </c>
      <c r="K88" s="177"/>
    </row>
    <row r="89" customFormat="false" ht="22.5" hidden="true" customHeight="false" outlineLevel="0" collapsed="false">
      <c r="A89" s="692" t="n">
        <v>43836</v>
      </c>
      <c r="B89" s="693" t="s">
        <v>779</v>
      </c>
      <c r="C89" s="693" t="s">
        <v>775</v>
      </c>
      <c r="D89" s="693" t="s">
        <v>780</v>
      </c>
      <c r="E89" s="693" t="s">
        <v>781</v>
      </c>
      <c r="F89" s="693" t="s">
        <v>782</v>
      </c>
      <c r="G89" s="693" t="s">
        <v>28</v>
      </c>
      <c r="H89" s="694" t="n">
        <v>0.781944444444445</v>
      </c>
      <c r="I89" s="694"/>
      <c r="J89" s="695" t="n">
        <v>5.56</v>
      </c>
      <c r="K89" s="177"/>
    </row>
    <row r="90" customFormat="false" ht="22.5" hidden="true" customHeight="false" outlineLevel="0" collapsed="false">
      <c r="A90" s="692" t="n">
        <v>43836</v>
      </c>
      <c r="B90" s="693" t="s">
        <v>245</v>
      </c>
      <c r="C90" s="693" t="s">
        <v>775</v>
      </c>
      <c r="D90" s="693" t="s">
        <v>810</v>
      </c>
      <c r="E90" s="693" t="s">
        <v>148</v>
      </c>
      <c r="F90" s="693" t="s">
        <v>782</v>
      </c>
      <c r="G90" s="693" t="s">
        <v>28</v>
      </c>
      <c r="H90" s="694" t="n">
        <v>0.645833333333333</v>
      </c>
      <c r="I90" s="694"/>
      <c r="J90" s="695" t="n">
        <v>3.4</v>
      </c>
      <c r="K90" s="177"/>
    </row>
    <row r="91" customFormat="false" ht="22.5" hidden="true" customHeight="false" outlineLevel="0" collapsed="false">
      <c r="A91" s="692" t="n">
        <v>43836</v>
      </c>
      <c r="B91" s="693" t="s">
        <v>163</v>
      </c>
      <c r="C91" s="693" t="s">
        <v>794</v>
      </c>
      <c r="D91" s="693" t="s">
        <v>811</v>
      </c>
      <c r="E91" s="693" t="s">
        <v>148</v>
      </c>
      <c r="F91" s="693" t="s">
        <v>782</v>
      </c>
      <c r="G91" s="693" t="s">
        <v>28</v>
      </c>
      <c r="H91" s="694" t="n">
        <v>0.735416666666667</v>
      </c>
      <c r="I91" s="694"/>
      <c r="J91" s="695" t="n">
        <v>4.38</v>
      </c>
      <c r="K91" s="177"/>
    </row>
    <row r="92" customFormat="false" ht="22.5" hidden="true" customHeight="false" outlineLevel="0" collapsed="false">
      <c r="A92" s="692" t="n">
        <v>43836</v>
      </c>
      <c r="B92" s="693" t="s">
        <v>217</v>
      </c>
      <c r="C92" s="693" t="s">
        <v>794</v>
      </c>
      <c r="D92" s="693" t="s">
        <v>809</v>
      </c>
      <c r="E92" s="693" t="s">
        <v>148</v>
      </c>
      <c r="F92" s="693" t="s">
        <v>782</v>
      </c>
      <c r="G92" s="693" t="s">
        <v>28</v>
      </c>
      <c r="H92" s="694" t="n">
        <v>0.619444444444445</v>
      </c>
      <c r="I92" s="694"/>
      <c r="J92" s="695" t="n">
        <v>2.26</v>
      </c>
      <c r="K92" s="177"/>
    </row>
    <row r="93" customFormat="false" ht="22.5" hidden="true" customHeight="false" outlineLevel="0" collapsed="false">
      <c r="A93" s="692" t="n">
        <v>43836</v>
      </c>
      <c r="B93" s="693" t="s">
        <v>779</v>
      </c>
      <c r="C93" s="693" t="s">
        <v>775</v>
      </c>
      <c r="D93" s="693" t="s">
        <v>780</v>
      </c>
      <c r="E93" s="693" t="s">
        <v>781</v>
      </c>
      <c r="F93" s="693" t="s">
        <v>782</v>
      </c>
      <c r="G93" s="693" t="s">
        <v>28</v>
      </c>
      <c r="H93" s="694" t="n">
        <v>0.781944444444445</v>
      </c>
      <c r="I93" s="694"/>
      <c r="J93" s="695" t="n">
        <v>5.56</v>
      </c>
      <c r="K93" s="177"/>
    </row>
    <row r="94" customFormat="false" ht="22.5" hidden="true" customHeight="false" outlineLevel="0" collapsed="false">
      <c r="A94" s="692" t="n">
        <v>43836</v>
      </c>
      <c r="B94" s="693" t="s">
        <v>149</v>
      </c>
      <c r="C94" s="693" t="s">
        <v>775</v>
      </c>
      <c r="D94" s="693" t="s">
        <v>806</v>
      </c>
      <c r="E94" s="693" t="s">
        <v>180</v>
      </c>
      <c r="F94" s="693" t="n">
        <v>14681</v>
      </c>
      <c r="G94" s="693" t="s">
        <v>28</v>
      </c>
      <c r="H94" s="694" t="n">
        <v>0.456944444444444</v>
      </c>
      <c r="I94" s="694"/>
      <c r="J94" s="695" t="n">
        <v>13.1</v>
      </c>
      <c r="K94" s="177"/>
    </row>
    <row r="95" customFormat="false" ht="22.5" hidden="true" customHeight="false" outlineLevel="0" collapsed="false">
      <c r="A95" s="692" t="n">
        <v>43836</v>
      </c>
      <c r="B95" s="693" t="s">
        <v>170</v>
      </c>
      <c r="C95" s="693" t="s">
        <v>775</v>
      </c>
      <c r="D95" s="693" t="s">
        <v>124</v>
      </c>
      <c r="E95" s="693" t="s">
        <v>49</v>
      </c>
      <c r="F95" s="693" t="n">
        <v>64279</v>
      </c>
      <c r="G95" s="693" t="s">
        <v>36</v>
      </c>
      <c r="H95" s="694" t="n">
        <v>0.464583333333333</v>
      </c>
      <c r="I95" s="694"/>
      <c r="J95" s="695" t="n">
        <v>10.22</v>
      </c>
      <c r="K95" s="177"/>
    </row>
    <row r="96" customFormat="false" ht="22.5" hidden="true" customHeight="false" outlineLevel="0" collapsed="false">
      <c r="A96" s="692" t="n">
        <v>43836</v>
      </c>
      <c r="B96" s="693" t="s">
        <v>169</v>
      </c>
      <c r="C96" s="693" t="s">
        <v>775</v>
      </c>
      <c r="D96" s="693" t="s">
        <v>660</v>
      </c>
      <c r="E96" s="693" t="s">
        <v>180</v>
      </c>
      <c r="F96" s="693" t="n">
        <v>14689</v>
      </c>
      <c r="G96" s="693" t="s">
        <v>28</v>
      </c>
      <c r="H96" s="694" t="n">
        <v>0.542361111111111</v>
      </c>
      <c r="I96" s="694"/>
      <c r="J96" s="695" t="n">
        <v>13.66</v>
      </c>
      <c r="K96" s="177"/>
    </row>
    <row r="97" customFormat="false" ht="22.5" hidden="true" customHeight="false" outlineLevel="0" collapsed="false">
      <c r="A97" s="692" t="n">
        <v>43836</v>
      </c>
      <c r="B97" s="693" t="s">
        <v>815</v>
      </c>
      <c r="C97" s="693" t="s">
        <v>775</v>
      </c>
      <c r="D97" s="693" t="s">
        <v>816</v>
      </c>
      <c r="E97" s="693" t="s">
        <v>180</v>
      </c>
      <c r="F97" s="693" t="n">
        <v>14696</v>
      </c>
      <c r="G97" s="693" t="s">
        <v>36</v>
      </c>
      <c r="H97" s="694" t="n">
        <v>0.759722222222222</v>
      </c>
      <c r="I97" s="694"/>
      <c r="J97" s="695" t="n">
        <v>12.38</v>
      </c>
      <c r="K97" s="177"/>
    </row>
    <row r="98" customFormat="false" ht="22.5" hidden="true" customHeight="false" outlineLevel="0" collapsed="false">
      <c r="A98" s="692" t="n">
        <v>43836</v>
      </c>
      <c r="B98" s="693" t="s">
        <v>817</v>
      </c>
      <c r="C98" s="693" t="s">
        <v>775</v>
      </c>
      <c r="D98" s="693" t="s">
        <v>818</v>
      </c>
      <c r="E98" s="693" t="s">
        <v>180</v>
      </c>
      <c r="F98" s="693" t="n">
        <v>14687</v>
      </c>
      <c r="G98" s="693" t="s">
        <v>36</v>
      </c>
      <c r="H98" s="694" t="n">
        <v>0.752777777777778</v>
      </c>
      <c r="I98" s="694"/>
      <c r="J98" s="695" t="n">
        <v>13.88</v>
      </c>
      <c r="K98" s="177"/>
    </row>
    <row r="99" customFormat="false" ht="22.5" hidden="true" customHeight="false" outlineLevel="0" collapsed="false">
      <c r="A99" s="692" t="n">
        <v>43836</v>
      </c>
      <c r="B99" s="693" t="s">
        <v>819</v>
      </c>
      <c r="C99" s="693" t="s">
        <v>775</v>
      </c>
      <c r="D99" s="693" t="s">
        <v>820</v>
      </c>
      <c r="E99" s="693" t="s">
        <v>821</v>
      </c>
      <c r="F99" s="693" t="n">
        <v>244567</v>
      </c>
      <c r="G99" s="693" t="s">
        <v>36</v>
      </c>
      <c r="H99" s="700" t="n">
        <v>0.746527777777778</v>
      </c>
      <c r="I99" s="700"/>
      <c r="J99" s="695" t="n">
        <v>12.62</v>
      </c>
      <c r="K99" s="177"/>
    </row>
    <row r="100" customFormat="false" ht="22.5" hidden="true" customHeight="false" outlineLevel="0" collapsed="false">
      <c r="A100" s="692" t="n">
        <v>43836</v>
      </c>
      <c r="B100" s="693" t="s">
        <v>822</v>
      </c>
      <c r="C100" s="693" t="s">
        <v>775</v>
      </c>
      <c r="D100" s="693" t="s">
        <v>91</v>
      </c>
      <c r="E100" s="693" t="s">
        <v>821</v>
      </c>
      <c r="F100" s="693" t="n">
        <v>244568</v>
      </c>
      <c r="G100" s="693" t="s">
        <v>36</v>
      </c>
      <c r="H100" s="694" t="n">
        <v>0.7625</v>
      </c>
      <c r="I100" s="694"/>
      <c r="J100" s="695" t="n">
        <v>8.76</v>
      </c>
      <c r="K100" s="177"/>
    </row>
    <row r="101" customFormat="false" ht="22.5" hidden="true" customHeight="false" outlineLevel="0" collapsed="false">
      <c r="A101" s="692" t="n">
        <v>43836</v>
      </c>
      <c r="B101" s="693" t="s">
        <v>792</v>
      </c>
      <c r="C101" s="693" t="s">
        <v>775</v>
      </c>
      <c r="D101" s="693" t="s">
        <v>793</v>
      </c>
      <c r="E101" s="693" t="s">
        <v>182</v>
      </c>
      <c r="F101" s="693" t="n">
        <v>106397</v>
      </c>
      <c r="G101" s="693" t="s">
        <v>28</v>
      </c>
      <c r="H101" s="694" t="n">
        <v>0.804166666666667</v>
      </c>
      <c r="I101" s="694"/>
      <c r="J101" s="695" t="n">
        <v>23.26</v>
      </c>
      <c r="K101" s="177"/>
    </row>
    <row r="102" customFormat="false" ht="22.5" hidden="true" customHeight="false" outlineLevel="0" collapsed="false">
      <c r="A102" s="692" t="n">
        <v>43836</v>
      </c>
      <c r="B102" s="693" t="s">
        <v>157</v>
      </c>
      <c r="C102" s="693" t="s">
        <v>775</v>
      </c>
      <c r="D102" s="693" t="s">
        <v>827</v>
      </c>
      <c r="E102" s="693" t="s">
        <v>180</v>
      </c>
      <c r="F102" s="693" t="n">
        <v>14711</v>
      </c>
      <c r="G102" s="693" t="s">
        <v>36</v>
      </c>
      <c r="H102" s="694" t="n">
        <v>0.770138888888889</v>
      </c>
      <c r="I102" s="694"/>
      <c r="J102" s="695" t="n">
        <v>13.28</v>
      </c>
      <c r="K102" s="177"/>
    </row>
    <row r="103" customFormat="false" ht="22.5" hidden="true" customHeight="false" outlineLevel="0" collapsed="false">
      <c r="A103" s="692" t="n">
        <v>43836</v>
      </c>
      <c r="B103" s="693" t="s">
        <v>201</v>
      </c>
      <c r="C103" s="693" t="s">
        <v>794</v>
      </c>
      <c r="D103" s="693" t="s">
        <v>803</v>
      </c>
      <c r="E103" s="693" t="s">
        <v>180</v>
      </c>
      <c r="F103" s="693" t="n">
        <v>14750</v>
      </c>
      <c r="G103" s="693" t="s">
        <v>28</v>
      </c>
      <c r="H103" s="694" t="n">
        <v>0.153472222222222</v>
      </c>
      <c r="I103" s="694"/>
      <c r="J103" s="695" t="n">
        <v>12.56</v>
      </c>
      <c r="K103" s="177"/>
    </row>
    <row r="104" customFormat="false" ht="22.5" hidden="true" customHeight="false" outlineLevel="0" collapsed="false">
      <c r="A104" s="692" t="n">
        <v>43836</v>
      </c>
      <c r="B104" s="693" t="s">
        <v>801</v>
      </c>
      <c r="C104" s="693" t="s">
        <v>775</v>
      </c>
      <c r="D104" s="693" t="s">
        <v>802</v>
      </c>
      <c r="E104" s="693" t="s">
        <v>180</v>
      </c>
      <c r="F104" s="693" t="n">
        <v>14737</v>
      </c>
      <c r="G104" s="693" t="s">
        <v>28</v>
      </c>
      <c r="H104" s="694" t="n">
        <v>0.0270833333333333</v>
      </c>
      <c r="I104" s="694"/>
      <c r="J104" s="695" t="n">
        <v>8.82</v>
      </c>
      <c r="K104" s="177"/>
    </row>
    <row r="105" customFormat="false" ht="22.5" hidden="true" customHeight="false" outlineLevel="0" collapsed="false">
      <c r="A105" s="692" t="n">
        <v>43836</v>
      </c>
      <c r="B105" s="693" t="s">
        <v>799</v>
      </c>
      <c r="C105" s="693" t="s">
        <v>775</v>
      </c>
      <c r="D105" s="693" t="s">
        <v>800</v>
      </c>
      <c r="E105" s="693" t="s">
        <v>182</v>
      </c>
      <c r="F105" s="693" t="n">
        <v>106401</v>
      </c>
      <c r="G105" s="693" t="s">
        <v>28</v>
      </c>
      <c r="H105" s="694" t="n">
        <v>0.945138888888889</v>
      </c>
      <c r="I105" s="694"/>
      <c r="J105" s="695" t="n">
        <v>25.12</v>
      </c>
      <c r="K105" s="177"/>
    </row>
    <row r="106" customFormat="false" ht="22.5" hidden="false" customHeight="false" outlineLevel="0" collapsed="false">
      <c r="A106" s="692" t="n">
        <v>43837</v>
      </c>
      <c r="B106" s="693" t="s">
        <v>214</v>
      </c>
      <c r="C106" s="693" t="s">
        <v>775</v>
      </c>
      <c r="D106" s="693" t="s">
        <v>840</v>
      </c>
      <c r="E106" s="693" t="s">
        <v>182</v>
      </c>
      <c r="F106" s="693" t="n">
        <v>106445</v>
      </c>
      <c r="G106" s="693" t="s">
        <v>28</v>
      </c>
      <c r="H106" s="694" t="n">
        <v>0.0125</v>
      </c>
      <c r="I106" s="694" t="n">
        <v>0.000694444444444444</v>
      </c>
      <c r="J106" s="695" t="n">
        <v>10.8</v>
      </c>
      <c r="K106" s="701" t="s">
        <v>841</v>
      </c>
    </row>
    <row r="107" customFormat="false" ht="22.5" hidden="false" customHeight="false" outlineLevel="0" collapsed="false">
      <c r="A107" s="692" t="n">
        <v>43837</v>
      </c>
      <c r="B107" s="693" t="s">
        <v>842</v>
      </c>
      <c r="C107" s="693" t="s">
        <v>775</v>
      </c>
      <c r="D107" s="693" t="s">
        <v>843</v>
      </c>
      <c r="E107" s="693" t="s">
        <v>182</v>
      </c>
      <c r="F107" s="693" t="n">
        <v>106441</v>
      </c>
      <c r="G107" s="693" t="s">
        <v>36</v>
      </c>
      <c r="H107" s="694" t="n">
        <v>0.915972222222222</v>
      </c>
      <c r="I107" s="694" t="n">
        <v>0.0375</v>
      </c>
      <c r="J107" s="695" t="n">
        <v>24.68</v>
      </c>
      <c r="K107" s="701" t="s">
        <v>841</v>
      </c>
    </row>
    <row r="108" customFormat="false" ht="22.5" hidden="false" customHeight="false" outlineLevel="0" collapsed="false">
      <c r="A108" s="692" t="n">
        <v>43837</v>
      </c>
      <c r="B108" s="693" t="s">
        <v>245</v>
      </c>
      <c r="C108" s="693" t="s">
        <v>794</v>
      </c>
      <c r="D108" s="693" t="s">
        <v>810</v>
      </c>
      <c r="E108" s="693" t="s">
        <v>148</v>
      </c>
      <c r="F108" s="693" t="s">
        <v>782</v>
      </c>
      <c r="G108" s="693" t="s">
        <v>28</v>
      </c>
      <c r="H108" s="694" t="n">
        <v>0.754861111111111</v>
      </c>
      <c r="I108" s="694" t="n">
        <v>0.0534722222222222</v>
      </c>
      <c r="J108" s="695" t="n">
        <v>6.2</v>
      </c>
      <c r="K108" s="701" t="s">
        <v>841</v>
      </c>
    </row>
    <row r="109" customFormat="false" ht="22.5" hidden="false" customHeight="false" outlineLevel="0" collapsed="false">
      <c r="A109" s="692" t="n">
        <v>43837</v>
      </c>
      <c r="B109" s="693" t="s">
        <v>836</v>
      </c>
      <c r="C109" s="693" t="s">
        <v>775</v>
      </c>
      <c r="D109" s="693" t="s">
        <v>837</v>
      </c>
      <c r="E109" s="693" t="s">
        <v>182</v>
      </c>
      <c r="F109" s="693" t="n">
        <v>106448</v>
      </c>
      <c r="G109" s="693" t="s">
        <v>36</v>
      </c>
      <c r="H109" s="694" t="n">
        <v>0.0173611111111111</v>
      </c>
      <c r="I109" s="694" t="n">
        <v>0.0548611111111111</v>
      </c>
      <c r="J109" s="695" t="n">
        <v>14.98</v>
      </c>
      <c r="K109" s="701" t="s">
        <v>841</v>
      </c>
    </row>
    <row r="110" customFormat="false" ht="22.5" hidden="false" customHeight="false" outlineLevel="0" collapsed="false">
      <c r="A110" s="692" t="n">
        <v>43837</v>
      </c>
      <c r="B110" s="693" t="s">
        <v>189</v>
      </c>
      <c r="C110" s="693" t="s">
        <v>775</v>
      </c>
      <c r="D110" s="693" t="s">
        <v>834</v>
      </c>
      <c r="E110" s="693" t="s">
        <v>180</v>
      </c>
      <c r="F110" s="693" t="n">
        <v>14828</v>
      </c>
      <c r="G110" s="693" t="s">
        <v>36</v>
      </c>
      <c r="H110" s="694" t="n">
        <v>0.0479166666666667</v>
      </c>
      <c r="I110" s="694" t="n">
        <v>0.0722222222222222</v>
      </c>
      <c r="J110" s="695" t="n">
        <v>14.96</v>
      </c>
      <c r="K110" s="701" t="s">
        <v>841</v>
      </c>
    </row>
    <row r="111" customFormat="false" ht="22.5" hidden="false" customHeight="false" outlineLevel="0" collapsed="false">
      <c r="A111" s="692" t="n">
        <v>43837</v>
      </c>
      <c r="B111" s="693" t="s">
        <v>217</v>
      </c>
      <c r="C111" s="693" t="s">
        <v>794</v>
      </c>
      <c r="D111" s="693" t="s">
        <v>809</v>
      </c>
      <c r="E111" s="693" t="s">
        <v>148</v>
      </c>
      <c r="F111" s="693" t="s">
        <v>782</v>
      </c>
      <c r="G111" s="693" t="s">
        <v>28</v>
      </c>
      <c r="H111" s="694" t="n">
        <v>0.66875</v>
      </c>
      <c r="I111" s="694" t="n">
        <v>0.09375</v>
      </c>
      <c r="J111" s="695" t="n">
        <v>4.18</v>
      </c>
      <c r="K111" s="701" t="s">
        <v>841</v>
      </c>
    </row>
    <row r="112" customFormat="false" ht="22.5" hidden="false" customHeight="false" outlineLevel="0" collapsed="false">
      <c r="A112" s="692" t="n">
        <v>43837</v>
      </c>
      <c r="B112" s="693" t="s">
        <v>217</v>
      </c>
      <c r="C112" s="693" t="s">
        <v>794</v>
      </c>
      <c r="D112" s="693" t="s">
        <v>844</v>
      </c>
      <c r="E112" s="693" t="s">
        <v>182</v>
      </c>
      <c r="F112" s="693" t="n">
        <v>106436</v>
      </c>
      <c r="G112" s="693" t="s">
        <v>28</v>
      </c>
      <c r="H112" s="694" t="n">
        <v>0.821527777777778</v>
      </c>
      <c r="I112" s="694" t="n">
        <v>0.129166666666667</v>
      </c>
      <c r="J112" s="695" t="n">
        <v>23.84</v>
      </c>
      <c r="K112" s="701" t="s">
        <v>841</v>
      </c>
    </row>
    <row r="113" customFormat="false" ht="22.5" hidden="false" customHeight="false" outlineLevel="0" collapsed="false">
      <c r="A113" s="692" t="n">
        <v>43837</v>
      </c>
      <c r="B113" s="693" t="s">
        <v>786</v>
      </c>
      <c r="C113" s="693" t="s">
        <v>775</v>
      </c>
      <c r="D113" s="693" t="s">
        <v>787</v>
      </c>
      <c r="E113" s="693" t="s">
        <v>180</v>
      </c>
      <c r="F113" s="693" t="n">
        <v>14842</v>
      </c>
      <c r="G113" s="693" t="s">
        <v>36</v>
      </c>
      <c r="H113" s="694" t="n">
        <v>0.105555555555556</v>
      </c>
      <c r="I113" s="694" t="n">
        <v>0.136805555555556</v>
      </c>
      <c r="J113" s="695" t="n">
        <v>14.24</v>
      </c>
      <c r="K113" s="701" t="s">
        <v>841</v>
      </c>
    </row>
    <row r="114" customFormat="false" ht="15" hidden="true" customHeight="false" outlineLevel="0" collapsed="false">
      <c r="K114" s="177"/>
    </row>
    <row r="115" customFormat="false" ht="15" hidden="true" customHeight="false" outlineLevel="0" collapsed="false">
      <c r="K115" s="177"/>
    </row>
    <row r="116" customFormat="false" ht="22.5" hidden="false" customHeight="false" outlineLevel="0" collapsed="false">
      <c r="A116" s="692" t="n">
        <v>43837</v>
      </c>
      <c r="B116" s="693" t="s">
        <v>779</v>
      </c>
      <c r="C116" s="693" t="s">
        <v>775</v>
      </c>
      <c r="D116" s="693" t="s">
        <v>780</v>
      </c>
      <c r="E116" s="693" t="s">
        <v>781</v>
      </c>
      <c r="F116" s="693" t="s">
        <v>782</v>
      </c>
      <c r="G116" s="693" t="s">
        <v>28</v>
      </c>
      <c r="H116" s="694" t="n">
        <v>0.704166666666667</v>
      </c>
      <c r="I116" s="694" t="n">
        <v>0.732638888888889</v>
      </c>
      <c r="J116" s="695" t="n">
        <v>3.92</v>
      </c>
      <c r="K116" s="177"/>
    </row>
    <row r="117" customFormat="false" ht="22.5" hidden="false" customHeight="false" outlineLevel="0" collapsed="false">
      <c r="A117" s="692" t="n">
        <v>43837</v>
      </c>
      <c r="B117" s="693" t="s">
        <v>184</v>
      </c>
      <c r="C117" s="693" t="s">
        <v>775</v>
      </c>
      <c r="D117" s="693" t="s">
        <v>749</v>
      </c>
      <c r="E117" s="693" t="s">
        <v>105</v>
      </c>
      <c r="F117" s="693" t="s">
        <v>782</v>
      </c>
      <c r="G117" s="693" t="s">
        <v>740</v>
      </c>
      <c r="H117" s="694" t="n">
        <v>0.726388888888889</v>
      </c>
      <c r="I117" s="694" t="n">
        <v>0.744444444444445</v>
      </c>
      <c r="J117" s="695" t="n">
        <v>8.92</v>
      </c>
      <c r="K117" s="177"/>
    </row>
    <row r="118" customFormat="false" ht="22.5" hidden="true" customHeight="false" outlineLevel="0" collapsed="false">
      <c r="A118" s="692" t="n">
        <v>43837</v>
      </c>
      <c r="B118" s="693" t="s">
        <v>807</v>
      </c>
      <c r="C118" s="693" t="s">
        <v>794</v>
      </c>
      <c r="D118" s="693" t="s">
        <v>808</v>
      </c>
      <c r="E118" s="693" t="s">
        <v>181</v>
      </c>
      <c r="F118" s="693" t="s">
        <v>782</v>
      </c>
      <c r="G118" s="693" t="s">
        <v>612</v>
      </c>
      <c r="H118" s="694" t="n">
        <v>0.722916666666667</v>
      </c>
      <c r="I118" s="694" t="n">
        <v>0.761111111111111</v>
      </c>
      <c r="J118" s="695" t="n">
        <v>0.52</v>
      </c>
      <c r="K118" s="177"/>
    </row>
    <row r="119" customFormat="false" ht="22.5" hidden="false" customHeight="false" outlineLevel="0" collapsed="false">
      <c r="A119" s="692" t="n">
        <v>43837</v>
      </c>
      <c r="B119" s="693" t="s">
        <v>817</v>
      </c>
      <c r="C119" s="693" t="s">
        <v>775</v>
      </c>
      <c r="D119" s="693" t="s">
        <v>818</v>
      </c>
      <c r="E119" s="693" t="s">
        <v>180</v>
      </c>
      <c r="F119" s="693" t="n">
        <v>14778</v>
      </c>
      <c r="G119" s="693" t="s">
        <v>36</v>
      </c>
      <c r="H119" s="694" t="n">
        <v>0.738194444444444</v>
      </c>
      <c r="I119" s="694" t="n">
        <v>0.773611111111111</v>
      </c>
      <c r="J119" s="695" t="n">
        <v>13.74</v>
      </c>
      <c r="K119" s="177"/>
    </row>
    <row r="120" customFormat="false" ht="22.5" hidden="false" customHeight="false" outlineLevel="0" collapsed="false">
      <c r="A120" s="692" t="n">
        <v>43837</v>
      </c>
      <c r="B120" s="693" t="s">
        <v>150</v>
      </c>
      <c r="C120" s="693" t="s">
        <v>775</v>
      </c>
      <c r="D120" s="693" t="s">
        <v>814</v>
      </c>
      <c r="E120" s="693" t="s">
        <v>180</v>
      </c>
      <c r="F120" s="693" t="n">
        <v>14812</v>
      </c>
      <c r="G120" s="693" t="s">
        <v>28</v>
      </c>
      <c r="H120" s="694" t="n">
        <v>0.75625</v>
      </c>
      <c r="I120" s="694" t="n">
        <v>0.779166666666667</v>
      </c>
      <c r="J120" s="695" t="n">
        <v>9.04</v>
      </c>
      <c r="K120" s="177"/>
    </row>
    <row r="121" customFormat="false" ht="22.5" hidden="false" customHeight="false" outlineLevel="0" collapsed="false">
      <c r="A121" s="692" t="n">
        <v>43837</v>
      </c>
      <c r="B121" s="693" t="s">
        <v>230</v>
      </c>
      <c r="C121" s="693" t="s">
        <v>775</v>
      </c>
      <c r="D121" s="693" t="s">
        <v>72</v>
      </c>
      <c r="E121" s="693" t="s">
        <v>821</v>
      </c>
      <c r="F121" s="693" t="n">
        <v>244574</v>
      </c>
      <c r="G121" s="693" t="s">
        <v>36</v>
      </c>
      <c r="H121" s="694" t="n">
        <v>0.747222222222222</v>
      </c>
      <c r="I121" s="694" t="n">
        <v>0.781944444444445</v>
      </c>
      <c r="J121" s="695" t="n">
        <v>13.32</v>
      </c>
      <c r="K121" s="177"/>
    </row>
    <row r="122" customFormat="false" ht="22.5" hidden="false" customHeight="false" outlineLevel="0" collapsed="false">
      <c r="A122" s="692" t="n">
        <v>43837</v>
      </c>
      <c r="B122" s="693" t="s">
        <v>815</v>
      </c>
      <c r="C122" s="693" t="s">
        <v>775</v>
      </c>
      <c r="D122" s="693" t="s">
        <v>816</v>
      </c>
      <c r="E122" s="693" t="s">
        <v>180</v>
      </c>
      <c r="F122" s="693" t="n">
        <v>14789</v>
      </c>
      <c r="G122" s="693" t="s">
        <v>36</v>
      </c>
      <c r="H122" s="694" t="n">
        <v>0.742361111111111</v>
      </c>
      <c r="I122" s="694" t="n">
        <v>0.790277777777778</v>
      </c>
      <c r="J122" s="695" t="n">
        <v>10.86</v>
      </c>
      <c r="K122" s="177"/>
    </row>
    <row r="123" customFormat="false" ht="22.5" hidden="false" customHeight="false" outlineLevel="0" collapsed="false">
      <c r="A123" s="692" t="n">
        <v>43837</v>
      </c>
      <c r="B123" s="693" t="s">
        <v>824</v>
      </c>
      <c r="C123" s="693" t="s">
        <v>775</v>
      </c>
      <c r="D123" s="693" t="s">
        <v>825</v>
      </c>
      <c r="E123" s="693" t="s">
        <v>826</v>
      </c>
      <c r="F123" s="693" t="s">
        <v>782</v>
      </c>
      <c r="G123" s="693" t="s">
        <v>28</v>
      </c>
      <c r="H123" s="700" t="n">
        <v>0.785416666666667</v>
      </c>
      <c r="I123" s="700" t="n">
        <v>0.803472222222222</v>
      </c>
      <c r="J123" s="695" t="n">
        <v>2.14</v>
      </c>
    </row>
    <row r="124" customFormat="false" ht="22.5" hidden="false" customHeight="false" outlineLevel="0" collapsed="false">
      <c r="A124" s="692" t="n">
        <v>43837</v>
      </c>
      <c r="B124" s="693" t="s">
        <v>449</v>
      </c>
      <c r="C124" s="693" t="s">
        <v>794</v>
      </c>
      <c r="D124" s="693" t="s">
        <v>55</v>
      </c>
      <c r="E124" s="693" t="s">
        <v>182</v>
      </c>
      <c r="F124" s="693" t="n">
        <v>106434</v>
      </c>
      <c r="G124" s="693" t="s">
        <v>36</v>
      </c>
      <c r="H124" s="694" t="n">
        <v>0.818055555555556</v>
      </c>
      <c r="I124" s="694" t="n">
        <v>0.850694444444444</v>
      </c>
      <c r="J124" s="695" t="n">
        <v>21.76</v>
      </c>
      <c r="K124" s="177"/>
    </row>
    <row r="125" customFormat="false" ht="22.5" hidden="false" customHeight="false" outlineLevel="0" collapsed="false">
      <c r="A125" s="692" t="n">
        <v>43837</v>
      </c>
      <c r="B125" s="693" t="s">
        <v>207</v>
      </c>
      <c r="C125" s="693" t="s">
        <v>775</v>
      </c>
      <c r="D125" s="693" t="s">
        <v>845</v>
      </c>
      <c r="E125" s="693" t="s">
        <v>821</v>
      </c>
      <c r="F125" s="702" t="n">
        <v>244575</v>
      </c>
      <c r="G125" s="693" t="s">
        <v>36</v>
      </c>
      <c r="H125" s="694" t="n">
        <v>0.825694444444444</v>
      </c>
      <c r="I125" s="694" t="n">
        <v>0.85625</v>
      </c>
      <c r="J125" s="695" t="n">
        <v>12.78</v>
      </c>
      <c r="K125" s="177"/>
    </row>
    <row r="126" customFormat="false" ht="22.5" hidden="false" customHeight="false" outlineLevel="0" collapsed="false">
      <c r="A126" s="692" t="n">
        <v>43837</v>
      </c>
      <c r="B126" s="693" t="s">
        <v>163</v>
      </c>
      <c r="C126" s="693" t="s">
        <v>794</v>
      </c>
      <c r="D126" s="693" t="s">
        <v>811</v>
      </c>
      <c r="E126" s="693" t="s">
        <v>148</v>
      </c>
      <c r="F126" s="693" t="s">
        <v>782</v>
      </c>
      <c r="G126" s="693" t="s">
        <v>28</v>
      </c>
      <c r="H126" s="694" t="n">
        <v>0.682638888888889</v>
      </c>
      <c r="I126" s="694" t="n">
        <v>0.953472222222222</v>
      </c>
      <c r="J126" s="695" t="n">
        <v>4.92</v>
      </c>
      <c r="K126" s="177"/>
    </row>
    <row r="127" customFormat="false" ht="22.5" hidden="false" customHeight="false" outlineLevel="0" collapsed="false">
      <c r="A127" s="692" t="n">
        <v>43837</v>
      </c>
      <c r="B127" s="693" t="s">
        <v>157</v>
      </c>
      <c r="C127" s="693" t="s">
        <v>775</v>
      </c>
      <c r="D127" s="693" t="s">
        <v>827</v>
      </c>
      <c r="E127" s="693" t="s">
        <v>180</v>
      </c>
      <c r="F127" s="693" t="n">
        <v>14800</v>
      </c>
      <c r="G127" s="693" t="s">
        <v>36</v>
      </c>
      <c r="H127" s="694" t="n">
        <v>0.927777777777778</v>
      </c>
      <c r="I127" s="694" t="n">
        <v>0.955555555555556</v>
      </c>
      <c r="J127" s="695" t="n">
        <v>13.82</v>
      </c>
      <c r="K127" s="177"/>
    </row>
    <row r="128" customFormat="false" ht="26.25" hidden="false" customHeight="false" outlineLevel="0" collapsed="false">
      <c r="A128" s="692"/>
      <c r="B128" s="693"/>
      <c r="C128" s="693"/>
      <c r="D128" s="693"/>
      <c r="E128" s="693"/>
      <c r="F128" s="693"/>
      <c r="G128" s="693"/>
      <c r="H128" s="694"/>
      <c r="I128" s="703" t="s">
        <v>432</v>
      </c>
      <c r="J128" s="704" t="n">
        <f aca="false">SUBTOTAL(9,J106:J127)</f>
        <v>229.1</v>
      </c>
      <c r="K128" s="177"/>
    </row>
    <row r="130" customFormat="false" ht="21" hidden="false" customHeight="false" outlineLevel="0" collapsed="false">
      <c r="A130" s="174" t="s">
        <v>6</v>
      </c>
      <c r="B130" s="174" t="s">
        <v>7</v>
      </c>
      <c r="C130" s="174" t="s">
        <v>773</v>
      </c>
      <c r="D130" s="174" t="s">
        <v>8</v>
      </c>
      <c r="E130" s="174" t="s">
        <v>131</v>
      </c>
      <c r="F130" s="705" t="s">
        <v>426</v>
      </c>
      <c r="G130" s="706" t="s">
        <v>11</v>
      </c>
      <c r="H130" s="707" t="s">
        <v>256</v>
      </c>
      <c r="I130" s="707" t="s">
        <v>257</v>
      </c>
      <c r="J130" s="708" t="s">
        <v>134</v>
      </c>
      <c r="K130" s="245"/>
    </row>
    <row r="131" customFormat="false" ht="22.5" hidden="false" customHeight="false" outlineLevel="0" collapsed="false">
      <c r="A131" s="692" t="n">
        <v>43836</v>
      </c>
      <c r="B131" s="693" t="s">
        <v>792</v>
      </c>
      <c r="C131" s="693" t="s">
        <v>775</v>
      </c>
      <c r="D131" s="693" t="s">
        <v>793</v>
      </c>
      <c r="E131" s="693" t="s">
        <v>182</v>
      </c>
      <c r="F131" s="693" t="n">
        <v>106397</v>
      </c>
      <c r="G131" s="693" t="s">
        <v>28</v>
      </c>
      <c r="H131" s="694" t="n">
        <v>0.804166666666667</v>
      </c>
      <c r="I131" s="694" t="n">
        <v>0.226388888888889</v>
      </c>
      <c r="J131" s="695" t="n">
        <v>23.26</v>
      </c>
      <c r="K131" s="701" t="s">
        <v>846</v>
      </c>
    </row>
    <row r="132" customFormat="false" ht="22.5" hidden="false" customHeight="false" outlineLevel="0" collapsed="false">
      <c r="A132" s="692" t="n">
        <v>43836</v>
      </c>
      <c r="B132" s="693" t="s">
        <v>199</v>
      </c>
      <c r="C132" s="693" t="s">
        <v>794</v>
      </c>
      <c r="D132" s="693" t="s">
        <v>795</v>
      </c>
      <c r="E132" s="693" t="s">
        <v>777</v>
      </c>
      <c r="F132" s="693" t="s">
        <v>782</v>
      </c>
      <c r="G132" s="693" t="s">
        <v>778</v>
      </c>
      <c r="H132" s="694" t="n">
        <v>0.234722222222222</v>
      </c>
      <c r="I132" s="694" t="n">
        <v>0.261111111111111</v>
      </c>
      <c r="J132" s="695" t="n">
        <v>14.82</v>
      </c>
      <c r="K132" s="701" t="s">
        <v>846</v>
      </c>
    </row>
    <row r="133" customFormat="false" ht="22.5" hidden="false" customHeight="false" outlineLevel="0" collapsed="false">
      <c r="A133" s="692" t="n">
        <v>43836</v>
      </c>
      <c r="B133" s="693" t="s">
        <v>796</v>
      </c>
      <c r="C133" s="693" t="s">
        <v>775</v>
      </c>
      <c r="D133" s="693" t="s">
        <v>797</v>
      </c>
      <c r="E133" s="693" t="s">
        <v>798</v>
      </c>
      <c r="F133" s="693" t="s">
        <v>782</v>
      </c>
      <c r="G133" s="693" t="s">
        <v>28</v>
      </c>
      <c r="H133" s="694" t="n">
        <v>0.299305555555556</v>
      </c>
      <c r="I133" s="694" t="n">
        <v>0.307638888888889</v>
      </c>
      <c r="J133" s="695" t="n">
        <v>2.76</v>
      </c>
      <c r="K133" s="701" t="s">
        <v>846</v>
      </c>
    </row>
    <row r="134" customFormat="false" ht="22.5" hidden="false" customHeight="false" outlineLevel="0" collapsed="false">
      <c r="A134" s="692" t="n">
        <v>43836</v>
      </c>
      <c r="B134" s="693" t="s">
        <v>799</v>
      </c>
      <c r="C134" s="693" t="s">
        <v>775</v>
      </c>
      <c r="D134" s="693" t="s">
        <v>800</v>
      </c>
      <c r="E134" s="693" t="s">
        <v>182</v>
      </c>
      <c r="F134" s="693" t="n">
        <v>106401</v>
      </c>
      <c r="G134" s="693" t="s">
        <v>28</v>
      </c>
      <c r="H134" s="694" t="n">
        <v>0.945138888888889</v>
      </c>
      <c r="I134" s="694" t="n">
        <v>0.352777777777778</v>
      </c>
      <c r="J134" s="695" t="n">
        <v>25.12</v>
      </c>
      <c r="K134" s="701" t="s">
        <v>846</v>
      </c>
    </row>
    <row r="135" customFormat="false" ht="22.5" hidden="false" customHeight="false" outlineLevel="0" collapsed="false">
      <c r="A135" s="692" t="n">
        <v>43836</v>
      </c>
      <c r="B135" s="693" t="s">
        <v>801</v>
      </c>
      <c r="C135" s="693" t="s">
        <v>775</v>
      </c>
      <c r="D135" s="693" t="s">
        <v>802</v>
      </c>
      <c r="E135" s="693" t="s">
        <v>180</v>
      </c>
      <c r="F135" s="693" t="n">
        <v>14737</v>
      </c>
      <c r="G135" s="693" t="s">
        <v>28</v>
      </c>
      <c r="H135" s="694" t="n">
        <v>0.0270833333333333</v>
      </c>
      <c r="I135" s="694" t="n">
        <v>0.402083333333333</v>
      </c>
      <c r="J135" s="695" t="n">
        <v>8.82</v>
      </c>
      <c r="K135" s="701" t="s">
        <v>846</v>
      </c>
    </row>
    <row r="136" customFormat="false" ht="22.5" hidden="false" customHeight="false" outlineLevel="0" collapsed="false">
      <c r="A136" s="692" t="n">
        <v>43836</v>
      </c>
      <c r="B136" s="693" t="s">
        <v>201</v>
      </c>
      <c r="C136" s="693" t="s">
        <v>794</v>
      </c>
      <c r="D136" s="693" t="s">
        <v>803</v>
      </c>
      <c r="E136" s="693" t="s">
        <v>180</v>
      </c>
      <c r="F136" s="693" t="n">
        <v>14750</v>
      </c>
      <c r="G136" s="693" t="s">
        <v>28</v>
      </c>
      <c r="H136" s="694" t="n">
        <v>0.153472222222222</v>
      </c>
      <c r="I136" s="694" t="n">
        <v>0.434027777777778</v>
      </c>
      <c r="J136" s="695" t="n">
        <v>12.56</v>
      </c>
      <c r="K136" s="701" t="s">
        <v>846</v>
      </c>
    </row>
    <row r="137" customFormat="false" ht="22.5" hidden="false" customHeight="false" outlineLevel="0" collapsed="false">
      <c r="A137" s="692" t="n">
        <v>43837</v>
      </c>
      <c r="B137" s="693" t="s">
        <v>184</v>
      </c>
      <c r="C137" s="693" t="s">
        <v>775</v>
      </c>
      <c r="D137" s="693" t="s">
        <v>749</v>
      </c>
      <c r="E137" s="693" t="s">
        <v>105</v>
      </c>
      <c r="F137" s="693" t="s">
        <v>782</v>
      </c>
      <c r="G137" s="693" t="s">
        <v>740</v>
      </c>
      <c r="H137" s="694" t="n">
        <v>0.479166666666667</v>
      </c>
      <c r="I137" s="694" t="n">
        <v>0.497222222222222</v>
      </c>
      <c r="J137" s="695" t="n">
        <v>8.34</v>
      </c>
    </row>
    <row r="138" customFormat="false" ht="22.5" hidden="false" customHeight="false" outlineLevel="0" collapsed="false">
      <c r="A138" s="692" t="n">
        <v>43837</v>
      </c>
      <c r="B138" s="693" t="s">
        <v>807</v>
      </c>
      <c r="C138" s="693" t="s">
        <v>794</v>
      </c>
      <c r="D138" s="693" t="s">
        <v>808</v>
      </c>
      <c r="E138" s="693" t="s">
        <v>181</v>
      </c>
      <c r="F138" s="693" t="s">
        <v>782</v>
      </c>
      <c r="G138" s="693" t="s">
        <v>612</v>
      </c>
      <c r="H138" s="694" t="n">
        <v>0.477777777777778</v>
      </c>
      <c r="I138" s="694" t="n">
        <v>0.525</v>
      </c>
      <c r="J138" s="695" t="n">
        <v>0.82</v>
      </c>
    </row>
    <row r="139" customFormat="false" ht="22.5" hidden="false" customHeight="false" outlineLevel="0" collapsed="false">
      <c r="A139" s="692" t="n">
        <v>43837</v>
      </c>
      <c r="B139" s="693" t="s">
        <v>170</v>
      </c>
      <c r="C139" s="693" t="s">
        <v>775</v>
      </c>
      <c r="D139" s="693" t="s">
        <v>124</v>
      </c>
      <c r="E139" s="693" t="s">
        <v>49</v>
      </c>
      <c r="F139" s="693" t="n">
        <v>64289</v>
      </c>
      <c r="G139" s="693" t="s">
        <v>36</v>
      </c>
      <c r="H139" s="694" t="n">
        <v>0.513888888888889</v>
      </c>
      <c r="I139" s="694" t="n">
        <v>0.552083333333333</v>
      </c>
      <c r="J139" s="695" t="n">
        <v>14.1</v>
      </c>
    </row>
    <row r="140" customFormat="false" ht="22.5" hidden="false" customHeight="false" outlineLevel="0" collapsed="false">
      <c r="A140" s="692" t="n">
        <v>43837</v>
      </c>
      <c r="B140" s="693" t="s">
        <v>149</v>
      </c>
      <c r="C140" s="693" t="s">
        <v>775</v>
      </c>
      <c r="D140" s="693" t="s">
        <v>806</v>
      </c>
      <c r="E140" s="693" t="s">
        <v>180</v>
      </c>
      <c r="F140" s="693" t="n">
        <v>14776</v>
      </c>
      <c r="G140" s="693" t="s">
        <v>28</v>
      </c>
      <c r="H140" s="694" t="n">
        <v>0.547222222222222</v>
      </c>
      <c r="I140" s="694" t="n">
        <v>0.563888888888889</v>
      </c>
      <c r="J140" s="695" t="n">
        <v>12.4</v>
      </c>
    </row>
    <row r="141" customFormat="false" ht="22.5" hidden="false" customHeight="false" outlineLevel="0" collapsed="false">
      <c r="A141" s="692" t="n">
        <v>43837</v>
      </c>
      <c r="B141" s="693" t="s">
        <v>201</v>
      </c>
      <c r="C141" s="693" t="s">
        <v>794</v>
      </c>
      <c r="D141" s="693" t="s">
        <v>24</v>
      </c>
      <c r="E141" s="693" t="s">
        <v>49</v>
      </c>
      <c r="F141" s="693" t="s">
        <v>782</v>
      </c>
      <c r="G141" s="693" t="s">
        <v>36</v>
      </c>
      <c r="H141" s="694" t="n">
        <v>0.560416666666667</v>
      </c>
      <c r="I141" s="694" t="n">
        <v>0.588888888888889</v>
      </c>
      <c r="J141" s="695" t="n">
        <v>5.06</v>
      </c>
    </row>
    <row r="142" customFormat="false" ht="22.5" hidden="false" customHeight="false" outlineLevel="0" collapsed="false">
      <c r="A142" s="692" t="n">
        <v>43837</v>
      </c>
      <c r="B142" s="693" t="s">
        <v>185</v>
      </c>
      <c r="C142" s="693" t="s">
        <v>794</v>
      </c>
      <c r="D142" s="693" t="s">
        <v>48</v>
      </c>
      <c r="E142" s="693" t="s">
        <v>180</v>
      </c>
      <c r="F142" s="693" t="n">
        <v>14770</v>
      </c>
      <c r="G142" s="693" t="s">
        <v>28</v>
      </c>
      <c r="H142" s="694" t="n">
        <v>0.554166666666667</v>
      </c>
      <c r="I142" s="694" t="n">
        <v>0.591666666666667</v>
      </c>
      <c r="J142" s="695" t="n">
        <v>9.38</v>
      </c>
    </row>
    <row r="143" customFormat="false" ht="22.5" hidden="false" customHeight="false" outlineLevel="0" collapsed="false">
      <c r="A143" s="692" t="n">
        <v>43837</v>
      </c>
      <c r="B143" s="693" t="s">
        <v>169</v>
      </c>
      <c r="C143" s="693" t="s">
        <v>775</v>
      </c>
      <c r="D143" s="693" t="s">
        <v>660</v>
      </c>
      <c r="E143" s="693" t="s">
        <v>180</v>
      </c>
      <c r="F143" s="693" t="n">
        <v>14790</v>
      </c>
      <c r="G143" s="693" t="s">
        <v>28</v>
      </c>
      <c r="H143" s="694" t="n">
        <v>0.620833333333333</v>
      </c>
      <c r="I143" s="694" t="n">
        <v>0.620833333333333</v>
      </c>
      <c r="J143" s="695" t="n">
        <v>13.74</v>
      </c>
    </row>
    <row r="144" customFormat="false" ht="22.5" hidden="false" customHeight="false" outlineLevel="0" collapsed="false">
      <c r="A144" s="692" t="n">
        <v>43837</v>
      </c>
      <c r="B144" s="693" t="s">
        <v>748</v>
      </c>
      <c r="C144" s="693" t="s">
        <v>775</v>
      </c>
      <c r="D144" s="693" t="s">
        <v>749</v>
      </c>
      <c r="E144" s="693" t="s">
        <v>105</v>
      </c>
      <c r="F144" s="693" t="s">
        <v>782</v>
      </c>
      <c r="G144" s="693" t="s">
        <v>740</v>
      </c>
      <c r="H144" s="694" t="n">
        <v>0.633333333333333</v>
      </c>
      <c r="I144" s="694" t="n">
        <v>0.648611111111111</v>
      </c>
      <c r="J144" s="695" t="n">
        <v>8.48</v>
      </c>
    </row>
    <row r="145" customFormat="false" ht="22.5" hidden="false" customHeight="false" outlineLevel="0" collapsed="false">
      <c r="A145" s="692" t="n">
        <v>43837</v>
      </c>
      <c r="B145" s="693" t="s">
        <v>804</v>
      </c>
      <c r="C145" s="693" t="s">
        <v>794</v>
      </c>
      <c r="D145" s="693" t="s">
        <v>805</v>
      </c>
      <c r="E145" s="693" t="s">
        <v>181</v>
      </c>
      <c r="F145" s="693" t="s">
        <v>782</v>
      </c>
      <c r="G145" s="693" t="s">
        <v>612</v>
      </c>
      <c r="H145" s="694" t="n">
        <v>0.634722222222222</v>
      </c>
      <c r="I145" s="694" t="n">
        <v>0.674305555555556</v>
      </c>
      <c r="J145" s="695" t="n">
        <v>0.72</v>
      </c>
    </row>
    <row r="146" customFormat="false" ht="22.5" hidden="false" customHeight="false" outlineLevel="0" collapsed="false">
      <c r="A146" s="692" t="n">
        <v>43837</v>
      </c>
      <c r="B146" s="693" t="s">
        <v>222</v>
      </c>
      <c r="C146" s="693" t="s">
        <v>775</v>
      </c>
      <c r="D146" s="693" t="s">
        <v>847</v>
      </c>
      <c r="E146" s="693" t="s">
        <v>821</v>
      </c>
      <c r="F146" s="693" t="n">
        <v>244572</v>
      </c>
      <c r="G146" s="693" t="s">
        <v>36</v>
      </c>
      <c r="H146" s="694" t="n">
        <v>0.666666666666667</v>
      </c>
      <c r="I146" s="694" t="n">
        <v>0.69375</v>
      </c>
      <c r="J146" s="695" t="n">
        <v>11.16</v>
      </c>
    </row>
    <row r="147" customFormat="false" ht="22.5" hidden="false" customHeight="false" outlineLevel="0" collapsed="false">
      <c r="A147" s="692" t="n">
        <v>43837</v>
      </c>
      <c r="B147" s="693" t="s">
        <v>791</v>
      </c>
      <c r="C147" s="693" t="s">
        <v>775</v>
      </c>
      <c r="D147" s="693" t="s">
        <v>74</v>
      </c>
      <c r="E147" s="693" t="s">
        <v>781</v>
      </c>
      <c r="F147" s="693" t="s">
        <v>782</v>
      </c>
      <c r="G147" s="693" t="s">
        <v>28</v>
      </c>
      <c r="H147" s="694" t="n">
        <v>0.679861111111111</v>
      </c>
      <c r="I147" s="694" t="n">
        <v>0.694444444444444</v>
      </c>
      <c r="J147" s="695" t="n">
        <v>4.18</v>
      </c>
    </row>
    <row r="148" customFormat="false" ht="22.5" hidden="false" customHeight="false" outlineLevel="0" collapsed="false">
      <c r="A148" s="692" t="n">
        <v>43837</v>
      </c>
      <c r="B148" s="692" t="s">
        <v>812</v>
      </c>
      <c r="C148" s="693" t="s">
        <v>775</v>
      </c>
      <c r="D148" s="693" t="s">
        <v>813</v>
      </c>
      <c r="E148" s="693" t="s">
        <v>180</v>
      </c>
      <c r="F148" s="693" t="n">
        <v>14798</v>
      </c>
      <c r="G148" s="693" t="s">
        <v>28</v>
      </c>
      <c r="H148" s="694" t="n">
        <v>0.670138888888889</v>
      </c>
      <c r="I148" s="694" t="n">
        <v>0.699305555555556</v>
      </c>
      <c r="J148" s="695" t="n">
        <v>9.24</v>
      </c>
    </row>
    <row r="149" customFormat="false" ht="26.25" hidden="false" customHeight="false" outlineLevel="0" collapsed="false">
      <c r="I149" s="709" t="s">
        <v>432</v>
      </c>
      <c r="J149" s="709" t="n">
        <f aca="false">SUBTOTAL(9,J131:J148)</f>
        <v>184.96</v>
      </c>
    </row>
    <row r="150" customFormat="false" ht="23.25" hidden="false" customHeight="false" outlineLevel="0" collapsed="false">
      <c r="A150" s="453" t="s">
        <v>6</v>
      </c>
      <c r="B150" s="453" t="s">
        <v>7</v>
      </c>
      <c r="C150" s="453" t="s">
        <v>773</v>
      </c>
      <c r="D150" s="453" t="s">
        <v>8</v>
      </c>
      <c r="E150" s="453" t="s">
        <v>131</v>
      </c>
      <c r="F150" s="688" t="s">
        <v>426</v>
      </c>
      <c r="G150" s="689" t="s">
        <v>11</v>
      </c>
      <c r="H150" s="690" t="s">
        <v>256</v>
      </c>
      <c r="I150" s="690" t="s">
        <v>257</v>
      </c>
      <c r="J150" s="691" t="s">
        <v>134</v>
      </c>
      <c r="K150" s="18"/>
    </row>
    <row r="151" customFormat="false" ht="22.5" hidden="false" customHeight="false" outlineLevel="0" collapsed="false">
      <c r="A151" s="692" t="n">
        <v>43837</v>
      </c>
      <c r="B151" s="693" t="s">
        <v>848</v>
      </c>
      <c r="C151" s="693" t="s">
        <v>775</v>
      </c>
      <c r="D151" s="693" t="s">
        <v>849</v>
      </c>
      <c r="E151" s="693" t="s">
        <v>182</v>
      </c>
      <c r="F151" s="693" t="n">
        <v>106419</v>
      </c>
      <c r="G151" s="693" t="s">
        <v>28</v>
      </c>
      <c r="H151" s="694" t="n">
        <v>0.829166666666667</v>
      </c>
      <c r="I151" s="694" t="n">
        <v>0.304166666666667</v>
      </c>
      <c r="J151" s="695" t="n">
        <v>21.34</v>
      </c>
      <c r="K151" s="701" t="s">
        <v>841</v>
      </c>
    </row>
    <row r="152" customFormat="false" ht="22.5" hidden="false" customHeight="false" outlineLevel="0" collapsed="false">
      <c r="A152" s="692" t="n">
        <v>43837</v>
      </c>
      <c r="B152" s="693" t="s">
        <v>796</v>
      </c>
      <c r="C152" s="693" t="s">
        <v>775</v>
      </c>
      <c r="D152" s="693" t="s">
        <v>797</v>
      </c>
      <c r="E152" s="693" t="s">
        <v>798</v>
      </c>
      <c r="F152" s="693" t="s">
        <v>782</v>
      </c>
      <c r="G152" s="693" t="s">
        <v>28</v>
      </c>
      <c r="H152" s="694" t="n">
        <v>0.297916666666667</v>
      </c>
      <c r="I152" s="694" t="n">
        <v>0.311805555555556</v>
      </c>
      <c r="J152" s="695" t="n">
        <v>3.66</v>
      </c>
      <c r="K152" s="701" t="s">
        <v>841</v>
      </c>
    </row>
    <row r="153" customFormat="false" ht="22.5" hidden="false" customHeight="false" outlineLevel="0" collapsed="false">
      <c r="A153" s="692" t="n">
        <v>43837</v>
      </c>
      <c r="B153" s="693" t="s">
        <v>526</v>
      </c>
      <c r="C153" s="693" t="s">
        <v>794</v>
      </c>
      <c r="D153" s="693" t="s">
        <v>850</v>
      </c>
      <c r="E153" s="693" t="s">
        <v>182</v>
      </c>
      <c r="F153" s="693" t="n">
        <v>106442</v>
      </c>
      <c r="G153" s="693" t="s">
        <v>28</v>
      </c>
      <c r="H153" s="694" t="n">
        <v>0.00277777777777778</v>
      </c>
      <c r="I153" s="694" t="n">
        <v>0.327083333333333</v>
      </c>
      <c r="J153" s="695" t="n">
        <v>23.74</v>
      </c>
      <c r="K153" s="701" t="s">
        <v>841</v>
      </c>
    </row>
    <row r="154" customFormat="false" ht="22.5" hidden="false" customHeight="false" outlineLevel="0" collapsed="false">
      <c r="A154" s="692" t="n">
        <v>43837</v>
      </c>
      <c r="B154" s="693" t="s">
        <v>140</v>
      </c>
      <c r="C154" s="693" t="s">
        <v>775</v>
      </c>
      <c r="D154" s="693" t="s">
        <v>784</v>
      </c>
      <c r="E154" s="693" t="s">
        <v>180</v>
      </c>
      <c r="F154" s="693" t="n">
        <v>14833</v>
      </c>
      <c r="G154" s="693" t="s">
        <v>28</v>
      </c>
      <c r="H154" s="694" t="n">
        <v>0.0472222222222222</v>
      </c>
      <c r="I154" s="694" t="n">
        <v>0.334722222222222</v>
      </c>
      <c r="J154" s="695" t="n">
        <v>14.38</v>
      </c>
      <c r="K154" s="701" t="s">
        <v>841</v>
      </c>
    </row>
    <row r="155" customFormat="false" ht="22.5" hidden="false" customHeight="false" outlineLevel="0" collapsed="false">
      <c r="A155" s="692" t="n">
        <v>43837</v>
      </c>
      <c r="B155" s="693" t="s">
        <v>801</v>
      </c>
      <c r="C155" s="693" t="s">
        <v>775</v>
      </c>
      <c r="D155" s="693" t="s">
        <v>802</v>
      </c>
      <c r="E155" s="693" t="s">
        <v>180</v>
      </c>
      <c r="F155" s="693" t="n">
        <v>14845</v>
      </c>
      <c r="G155" s="693" t="s">
        <v>28</v>
      </c>
      <c r="H155" s="694" t="n">
        <v>0.134027777777778</v>
      </c>
      <c r="I155" s="694" t="n">
        <v>0.343055555555555</v>
      </c>
      <c r="J155" s="695" t="n">
        <v>5.74</v>
      </c>
      <c r="K155" s="701" t="s">
        <v>841</v>
      </c>
    </row>
    <row r="156" customFormat="false" ht="26.25" hidden="false" customHeight="false" outlineLevel="0" collapsed="false">
      <c r="A156" s="710"/>
      <c r="B156" s="711"/>
      <c r="C156" s="711"/>
      <c r="D156" s="711"/>
      <c r="E156" s="711"/>
      <c r="F156" s="711"/>
      <c r="G156" s="711"/>
      <c r="H156" s="712"/>
      <c r="I156" s="703" t="s">
        <v>432</v>
      </c>
      <c r="J156" s="704" t="n">
        <f aca="false">SUBTOTAL(9,J151:J155)</f>
        <v>68.86</v>
      </c>
      <c r="K156" s="177"/>
    </row>
  </sheetData>
  <mergeCells count="1">
    <mergeCell ref="A1:J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5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48" activeCellId="0" sqref="A48"/>
    </sheetView>
  </sheetViews>
  <sheetFormatPr defaultColWidth="8.54296875" defaultRowHeight="15" zeroHeight="false" outlineLevelRow="0" outlineLevelCol="0"/>
  <cols>
    <col collapsed="false" customWidth="true" hidden="false" outlineLevel="0" max="4" min="4" style="0" width="14.85"/>
    <col collapsed="false" customWidth="true" hidden="false" outlineLevel="0" max="5" min="5" style="0" width="22.71"/>
    <col collapsed="false" customWidth="true" hidden="false" outlineLevel="0" max="7" min="7" style="0" width="18.71"/>
    <col collapsed="false" customWidth="true" hidden="false" outlineLevel="0" max="8" min="8" style="0" width="16.28"/>
    <col collapsed="false" customWidth="true" hidden="false" outlineLevel="0" max="9" min="9" style="0" width="22.28"/>
    <col collapsed="false" customWidth="true" hidden="false" outlineLevel="0" max="10" min="10" style="0" width="14.14"/>
    <col collapsed="false" customWidth="true" hidden="false" outlineLevel="0" max="11" min="11" style="0" width="24.15"/>
    <col collapsed="false" customWidth="true" hidden="false" outlineLevel="0" max="15" min="15" style="0" width="10"/>
    <col collapsed="false" customWidth="true" hidden="false" outlineLevel="0" max="17" min="17" style="0" width="10"/>
    <col collapsed="false" customWidth="true" hidden="false" outlineLevel="0" max="18" min="18" style="0" width="26.57"/>
    <col collapsed="false" customWidth="true" hidden="false" outlineLevel="0" max="20" min="20" style="0" width="12.57"/>
    <col collapsed="false" customWidth="true" hidden="false" outlineLevel="0" max="21" min="21" style="0" width="16.28"/>
    <col collapsed="false" customWidth="true" hidden="false" outlineLevel="0" max="22" min="22" style="0" width="22.28"/>
    <col collapsed="false" customWidth="true" hidden="false" outlineLevel="0" max="23" min="23" style="0" width="14.14"/>
  </cols>
  <sheetData>
    <row r="1" customFormat="false" ht="21" hidden="false" customHeight="false" outlineLevel="0" collapsed="false">
      <c r="A1" s="713" t="s">
        <v>851</v>
      </c>
      <c r="B1" s="713"/>
      <c r="C1" s="713"/>
      <c r="D1" s="713"/>
      <c r="E1" s="713"/>
      <c r="F1" s="713"/>
      <c r="G1" s="713"/>
      <c r="H1" s="713"/>
      <c r="I1" s="713"/>
      <c r="J1" s="713"/>
    </row>
    <row r="2" customFormat="false" ht="15" hidden="false" customHeight="false" outlineLevel="0" collapsed="false">
      <c r="A2" s="601" t="s">
        <v>6</v>
      </c>
      <c r="B2" s="601" t="s">
        <v>7</v>
      </c>
      <c r="C2" s="601" t="s">
        <v>773</v>
      </c>
      <c r="D2" s="601" t="s">
        <v>8</v>
      </c>
      <c r="E2" s="601" t="s">
        <v>131</v>
      </c>
      <c r="F2" s="714" t="s">
        <v>426</v>
      </c>
      <c r="G2" s="715" t="s">
        <v>11</v>
      </c>
      <c r="H2" s="716" t="s">
        <v>256</v>
      </c>
      <c r="I2" s="716" t="s">
        <v>257</v>
      </c>
      <c r="J2" s="717" t="s">
        <v>134</v>
      </c>
    </row>
    <row r="3" customFormat="false" ht="15.75" hidden="false" customHeight="false" outlineLevel="0" collapsed="false">
      <c r="A3" s="506" t="n">
        <v>43836</v>
      </c>
      <c r="B3" s="507" t="s">
        <v>792</v>
      </c>
      <c r="C3" s="507" t="s">
        <v>775</v>
      </c>
      <c r="D3" s="507" t="s">
        <v>793</v>
      </c>
      <c r="E3" s="507" t="s">
        <v>182</v>
      </c>
      <c r="F3" s="507" t="n">
        <v>106397</v>
      </c>
      <c r="G3" s="507" t="s">
        <v>28</v>
      </c>
      <c r="H3" s="508" t="n">
        <v>0.804166666666667</v>
      </c>
      <c r="I3" s="508" t="n">
        <v>0.226388888888889</v>
      </c>
      <c r="J3" s="685" t="n">
        <v>23.26</v>
      </c>
      <c r="K3" s="701" t="s">
        <v>846</v>
      </c>
      <c r="N3" s="718" t="s">
        <v>6</v>
      </c>
      <c r="O3" s="718" t="s">
        <v>7</v>
      </c>
      <c r="P3" s="718" t="s">
        <v>773</v>
      </c>
      <c r="Q3" s="718" t="s">
        <v>8</v>
      </c>
      <c r="R3" s="718" t="s">
        <v>131</v>
      </c>
      <c r="S3" s="715" t="s">
        <v>426</v>
      </c>
      <c r="T3" s="715" t="s">
        <v>11</v>
      </c>
      <c r="U3" s="716" t="s">
        <v>256</v>
      </c>
      <c r="V3" s="716" t="s">
        <v>257</v>
      </c>
      <c r="W3" s="717" t="s">
        <v>134</v>
      </c>
    </row>
    <row r="4" customFormat="false" ht="15.75" hidden="false" customHeight="false" outlineLevel="0" collapsed="false">
      <c r="A4" s="506" t="n">
        <v>43836</v>
      </c>
      <c r="B4" s="507" t="s">
        <v>199</v>
      </c>
      <c r="C4" s="507" t="s">
        <v>794</v>
      </c>
      <c r="D4" s="507" t="s">
        <v>795</v>
      </c>
      <c r="E4" s="507" t="s">
        <v>777</v>
      </c>
      <c r="F4" s="507" t="s">
        <v>782</v>
      </c>
      <c r="G4" s="507" t="s">
        <v>778</v>
      </c>
      <c r="H4" s="508" t="n">
        <v>0.234722222222222</v>
      </c>
      <c r="I4" s="508" t="n">
        <v>0.261111111111111</v>
      </c>
      <c r="J4" s="685" t="n">
        <v>14.82</v>
      </c>
      <c r="K4" s="701" t="s">
        <v>846</v>
      </c>
      <c r="N4" s="609" t="n">
        <v>43837</v>
      </c>
      <c r="O4" s="245" t="s">
        <v>259</v>
      </c>
      <c r="P4" s="245" t="s">
        <v>794</v>
      </c>
      <c r="Q4" s="245" t="s">
        <v>852</v>
      </c>
      <c r="R4" s="245" t="s">
        <v>180</v>
      </c>
      <c r="S4" s="245" t="n">
        <v>14736</v>
      </c>
      <c r="T4" s="245" t="s">
        <v>50</v>
      </c>
      <c r="U4" s="719" t="n">
        <v>0.00902777777777778</v>
      </c>
      <c r="V4" s="719" t="n">
        <v>0.347916666666667</v>
      </c>
      <c r="W4" s="720" t="n">
        <v>13.72</v>
      </c>
    </row>
    <row r="5" customFormat="false" ht="15.75" hidden="false" customHeight="false" outlineLevel="0" collapsed="false">
      <c r="A5" s="506" t="n">
        <v>43836</v>
      </c>
      <c r="B5" s="507" t="s">
        <v>796</v>
      </c>
      <c r="C5" s="507" t="s">
        <v>775</v>
      </c>
      <c r="D5" s="507" t="s">
        <v>797</v>
      </c>
      <c r="E5" s="507" t="s">
        <v>798</v>
      </c>
      <c r="F5" s="507" t="s">
        <v>782</v>
      </c>
      <c r="G5" s="507" t="s">
        <v>28</v>
      </c>
      <c r="H5" s="508" t="n">
        <v>0.299305555555556</v>
      </c>
      <c r="I5" s="508" t="n">
        <v>0.307638888888889</v>
      </c>
      <c r="J5" s="685" t="n">
        <v>2.76</v>
      </c>
      <c r="K5" s="701" t="s">
        <v>846</v>
      </c>
      <c r="N5" s="609" t="n">
        <v>43837</v>
      </c>
      <c r="O5" s="245" t="s">
        <v>260</v>
      </c>
      <c r="P5" s="245" t="s">
        <v>794</v>
      </c>
      <c r="Q5" s="245" t="s">
        <v>787</v>
      </c>
      <c r="R5" s="245" t="s">
        <v>180</v>
      </c>
      <c r="S5" s="245" t="n">
        <v>14746</v>
      </c>
      <c r="T5" s="245" t="s">
        <v>50</v>
      </c>
      <c r="U5" s="719" t="n">
        <v>0.100694444444444</v>
      </c>
      <c r="V5" s="719" t="n">
        <v>0.470833333333333</v>
      </c>
      <c r="W5" s="720" t="n">
        <v>4.34</v>
      </c>
    </row>
    <row r="6" customFormat="false" ht="15.75" hidden="false" customHeight="false" outlineLevel="0" collapsed="false">
      <c r="A6" s="506" t="n">
        <v>43836</v>
      </c>
      <c r="B6" s="507" t="s">
        <v>799</v>
      </c>
      <c r="C6" s="507" t="s">
        <v>775</v>
      </c>
      <c r="D6" s="507" t="s">
        <v>800</v>
      </c>
      <c r="E6" s="507" t="s">
        <v>182</v>
      </c>
      <c r="F6" s="507" t="n">
        <v>106401</v>
      </c>
      <c r="G6" s="507" t="s">
        <v>28</v>
      </c>
      <c r="H6" s="508" t="n">
        <v>0.945138888888889</v>
      </c>
      <c r="I6" s="508" t="n">
        <v>0.352777777777778</v>
      </c>
      <c r="J6" s="685" t="n">
        <v>25.12</v>
      </c>
      <c r="K6" s="701" t="s">
        <v>846</v>
      </c>
      <c r="N6" s="609" t="n">
        <v>43837</v>
      </c>
      <c r="O6" s="245" t="s">
        <v>853</v>
      </c>
      <c r="P6" s="245" t="s">
        <v>775</v>
      </c>
      <c r="Q6" s="245" t="s">
        <v>854</v>
      </c>
      <c r="R6" s="245" t="s">
        <v>182</v>
      </c>
      <c r="S6" s="245" t="n">
        <v>106409</v>
      </c>
      <c r="T6" s="245" t="s">
        <v>50</v>
      </c>
      <c r="U6" s="719" t="n">
        <v>0.234027777777778</v>
      </c>
      <c r="V6" s="719" t="n">
        <v>0.863194444444444</v>
      </c>
      <c r="W6" s="720" t="n">
        <v>11.14</v>
      </c>
    </row>
    <row r="7" customFormat="false" ht="15.75" hidden="false" customHeight="false" outlineLevel="0" collapsed="false">
      <c r="A7" s="506" t="n">
        <v>43836</v>
      </c>
      <c r="B7" s="507" t="s">
        <v>801</v>
      </c>
      <c r="C7" s="507" t="s">
        <v>775</v>
      </c>
      <c r="D7" s="507" t="s">
        <v>802</v>
      </c>
      <c r="E7" s="507" t="s">
        <v>180</v>
      </c>
      <c r="F7" s="507" t="n">
        <v>14737</v>
      </c>
      <c r="G7" s="507" t="s">
        <v>28</v>
      </c>
      <c r="H7" s="508" t="n">
        <v>0.0270833333333333</v>
      </c>
      <c r="I7" s="508" t="n">
        <v>0.402083333333333</v>
      </c>
      <c r="J7" s="685" t="n">
        <v>8.82</v>
      </c>
      <c r="K7" s="701" t="s">
        <v>846</v>
      </c>
    </row>
    <row r="8" customFormat="false" ht="15.75" hidden="false" customHeight="false" outlineLevel="0" collapsed="false">
      <c r="A8" s="506" t="n">
        <v>43836</v>
      </c>
      <c r="B8" s="507" t="s">
        <v>201</v>
      </c>
      <c r="C8" s="507" t="s">
        <v>794</v>
      </c>
      <c r="D8" s="507" t="s">
        <v>803</v>
      </c>
      <c r="E8" s="507" t="s">
        <v>180</v>
      </c>
      <c r="F8" s="507" t="n">
        <v>14750</v>
      </c>
      <c r="G8" s="507" t="s">
        <v>28</v>
      </c>
      <c r="H8" s="508" t="n">
        <v>0.153472222222222</v>
      </c>
      <c r="I8" s="508" t="n">
        <v>0.434027777777778</v>
      </c>
      <c r="J8" s="685" t="n">
        <v>12.56</v>
      </c>
      <c r="K8" s="701" t="s">
        <v>846</v>
      </c>
    </row>
    <row r="9" customFormat="false" ht="15" hidden="false" customHeight="false" outlineLevel="0" collapsed="false">
      <c r="A9" s="506" t="n">
        <v>43837</v>
      </c>
      <c r="B9" s="507" t="s">
        <v>184</v>
      </c>
      <c r="C9" s="507" t="s">
        <v>775</v>
      </c>
      <c r="D9" s="507" t="s">
        <v>749</v>
      </c>
      <c r="E9" s="507" t="s">
        <v>105</v>
      </c>
      <c r="F9" s="507" t="s">
        <v>782</v>
      </c>
      <c r="G9" s="507" t="s">
        <v>740</v>
      </c>
      <c r="H9" s="508" t="n">
        <v>0.479166666666667</v>
      </c>
      <c r="I9" s="508" t="n">
        <v>0.497222222222222</v>
      </c>
      <c r="J9" s="685" t="n">
        <v>8.34</v>
      </c>
      <c r="N9" s="721" t="s">
        <v>855</v>
      </c>
      <c r="O9" s="721"/>
      <c r="P9" s="721" t="s">
        <v>856</v>
      </c>
      <c r="Q9" s="721"/>
      <c r="R9" s="721" t="s">
        <v>857</v>
      </c>
      <c r="S9" s="721"/>
    </row>
    <row r="10" customFormat="false" ht="15" hidden="false" customHeight="false" outlineLevel="0" collapsed="false">
      <c r="A10" s="506" t="n">
        <v>43837</v>
      </c>
      <c r="B10" s="507" t="s">
        <v>807</v>
      </c>
      <c r="C10" s="507" t="s">
        <v>794</v>
      </c>
      <c r="D10" s="507" t="s">
        <v>808</v>
      </c>
      <c r="E10" s="507" t="s">
        <v>181</v>
      </c>
      <c r="F10" s="507" t="s">
        <v>782</v>
      </c>
      <c r="G10" s="507" t="s">
        <v>612</v>
      </c>
      <c r="H10" s="508" t="n">
        <v>0.477777777777778</v>
      </c>
      <c r="I10" s="508" t="n">
        <v>0.525</v>
      </c>
      <c r="J10" s="685" t="n">
        <v>0.82</v>
      </c>
      <c r="N10" s="242" t="s">
        <v>858</v>
      </c>
      <c r="O10" s="242" t="s">
        <v>728</v>
      </c>
      <c r="P10" s="242" t="s">
        <v>858</v>
      </c>
      <c r="Q10" s="242" t="s">
        <v>728</v>
      </c>
      <c r="R10" s="242" t="s">
        <v>858</v>
      </c>
      <c r="S10" s="242" t="s">
        <v>728</v>
      </c>
    </row>
    <row r="11" customFormat="false" ht="15" hidden="false" customHeight="false" outlineLevel="0" collapsed="false">
      <c r="A11" s="506" t="n">
        <v>43837</v>
      </c>
      <c r="B11" s="507" t="s">
        <v>170</v>
      </c>
      <c r="C11" s="507" t="s">
        <v>775</v>
      </c>
      <c r="D11" s="507" t="s">
        <v>124</v>
      </c>
      <c r="E11" s="507" t="s">
        <v>49</v>
      </c>
      <c r="F11" s="507" t="n">
        <v>64289</v>
      </c>
      <c r="G11" s="507" t="s">
        <v>36</v>
      </c>
      <c r="H11" s="508" t="n">
        <v>0.513888888888889</v>
      </c>
      <c r="I11" s="508" t="n">
        <v>0.552083333333333</v>
      </c>
      <c r="J11" s="685" t="n">
        <v>14.1</v>
      </c>
      <c r="N11" s="722" t="n">
        <v>0</v>
      </c>
      <c r="O11" s="722" t="n">
        <f aca="false">N11*0.85</f>
        <v>0</v>
      </c>
      <c r="P11" s="723" t="n">
        <v>0</v>
      </c>
      <c r="Q11" s="722" t="n">
        <f aca="false">P11*0.85</f>
        <v>0</v>
      </c>
      <c r="R11" s="723" t="n">
        <v>0</v>
      </c>
      <c r="S11" s="722" t="n">
        <f aca="false">R11*0.85</f>
        <v>0</v>
      </c>
    </row>
    <row r="12" customFormat="false" ht="15" hidden="false" customHeight="false" outlineLevel="0" collapsed="false">
      <c r="A12" s="506" t="n">
        <v>43837</v>
      </c>
      <c r="B12" s="507" t="s">
        <v>149</v>
      </c>
      <c r="C12" s="507" t="s">
        <v>775</v>
      </c>
      <c r="D12" s="507" t="s">
        <v>806</v>
      </c>
      <c r="E12" s="507" t="s">
        <v>180</v>
      </c>
      <c r="F12" s="507" t="n">
        <v>14776</v>
      </c>
      <c r="G12" s="507" t="s">
        <v>28</v>
      </c>
      <c r="H12" s="508" t="n">
        <v>0.547222222222222</v>
      </c>
      <c r="I12" s="508" t="n">
        <v>0.563888888888889</v>
      </c>
      <c r="J12" s="685" t="n">
        <v>12.4</v>
      </c>
      <c r="N12" s="722" t="n">
        <v>0</v>
      </c>
      <c r="O12" s="722" t="n">
        <f aca="false">N12*0.85</f>
        <v>0</v>
      </c>
      <c r="P12" s="723" t="n">
        <v>0</v>
      </c>
      <c r="Q12" s="722" t="n">
        <f aca="false">P12*0.85</f>
        <v>0</v>
      </c>
      <c r="R12" s="723" t="n">
        <v>7500</v>
      </c>
      <c r="S12" s="722" t="n">
        <f aca="false">R12*0.85</f>
        <v>6375</v>
      </c>
    </row>
    <row r="13" customFormat="false" ht="15" hidden="false" customHeight="false" outlineLevel="0" collapsed="false">
      <c r="A13" s="506" t="n">
        <v>43837</v>
      </c>
      <c r="B13" s="507" t="s">
        <v>201</v>
      </c>
      <c r="C13" s="507" t="s">
        <v>794</v>
      </c>
      <c r="D13" s="507" t="s">
        <v>24</v>
      </c>
      <c r="E13" s="507" t="s">
        <v>49</v>
      </c>
      <c r="F13" s="507" t="s">
        <v>782</v>
      </c>
      <c r="G13" s="507" t="s">
        <v>36</v>
      </c>
      <c r="H13" s="508" t="n">
        <v>0.560416666666667</v>
      </c>
      <c r="I13" s="508" t="n">
        <v>0.588888888888889</v>
      </c>
      <c r="J13" s="685" t="n">
        <v>5.06</v>
      </c>
      <c r="N13" s="722" t="n">
        <v>7500</v>
      </c>
      <c r="O13" s="722" t="n">
        <f aca="false">N13*0.85</f>
        <v>6375</v>
      </c>
      <c r="P13" s="723" t="n">
        <v>0</v>
      </c>
      <c r="Q13" s="722" t="n">
        <f aca="false">P13*0.85</f>
        <v>0</v>
      </c>
      <c r="R13" s="723" t="n">
        <v>37500</v>
      </c>
      <c r="S13" s="722" t="n">
        <f aca="false">R13*0.85</f>
        <v>31875</v>
      </c>
    </row>
    <row r="14" customFormat="false" ht="15" hidden="false" customHeight="false" outlineLevel="0" collapsed="false">
      <c r="A14" s="506" t="n">
        <v>43837</v>
      </c>
      <c r="B14" s="507" t="s">
        <v>185</v>
      </c>
      <c r="C14" s="507" t="s">
        <v>794</v>
      </c>
      <c r="D14" s="507" t="s">
        <v>48</v>
      </c>
      <c r="E14" s="507" t="s">
        <v>180</v>
      </c>
      <c r="F14" s="507" t="n">
        <v>14770</v>
      </c>
      <c r="G14" s="507" t="s">
        <v>28</v>
      </c>
      <c r="H14" s="508" t="n">
        <v>0.554166666666667</v>
      </c>
      <c r="I14" s="508" t="n">
        <v>0.591666666666667</v>
      </c>
      <c r="J14" s="685" t="n">
        <v>9.38</v>
      </c>
      <c r="N14" s="722" t="n">
        <v>37500</v>
      </c>
      <c r="O14" s="722" t="n">
        <f aca="false">N14*0.85</f>
        <v>31875</v>
      </c>
      <c r="P14" s="723" t="n">
        <v>0</v>
      </c>
      <c r="Q14" s="722" t="n">
        <f aca="false">P14*0.85</f>
        <v>0</v>
      </c>
      <c r="R14" s="723" t="n">
        <v>0</v>
      </c>
      <c r="S14" s="722" t="n">
        <f aca="false">R14*0.85</f>
        <v>0</v>
      </c>
    </row>
    <row r="15" customFormat="false" ht="15" hidden="false" customHeight="false" outlineLevel="0" collapsed="false">
      <c r="A15" s="506" t="n">
        <v>43837</v>
      </c>
      <c r="B15" s="507" t="s">
        <v>169</v>
      </c>
      <c r="C15" s="507" t="s">
        <v>775</v>
      </c>
      <c r="D15" s="507" t="s">
        <v>660</v>
      </c>
      <c r="E15" s="507" t="s">
        <v>180</v>
      </c>
      <c r="F15" s="507" t="n">
        <v>14790</v>
      </c>
      <c r="G15" s="507" t="s">
        <v>28</v>
      </c>
      <c r="H15" s="508" t="n">
        <v>0.620833333333333</v>
      </c>
      <c r="I15" s="508" t="n">
        <v>0.620833333333333</v>
      </c>
      <c r="J15" s="685" t="n">
        <v>13.74</v>
      </c>
      <c r="N15" s="722" t="n">
        <v>20000</v>
      </c>
      <c r="O15" s="722" t="n">
        <f aca="false">N15*0.85</f>
        <v>17000</v>
      </c>
      <c r="P15" s="723" t="n">
        <v>0</v>
      </c>
      <c r="Q15" s="722" t="n">
        <f aca="false">P15*0.85</f>
        <v>0</v>
      </c>
      <c r="R15" s="723" t="n">
        <v>0</v>
      </c>
      <c r="S15" s="722" t="n">
        <f aca="false">R15*0.85</f>
        <v>0</v>
      </c>
    </row>
    <row r="16" customFormat="false" ht="15" hidden="false" customHeight="false" outlineLevel="0" collapsed="false">
      <c r="A16" s="506" t="n">
        <v>43837</v>
      </c>
      <c r="B16" s="507" t="s">
        <v>748</v>
      </c>
      <c r="C16" s="507" t="s">
        <v>775</v>
      </c>
      <c r="D16" s="507" t="s">
        <v>749</v>
      </c>
      <c r="E16" s="507" t="s">
        <v>105</v>
      </c>
      <c r="F16" s="507" t="s">
        <v>782</v>
      </c>
      <c r="G16" s="507" t="s">
        <v>740</v>
      </c>
      <c r="H16" s="508" t="n">
        <v>0.633333333333333</v>
      </c>
      <c r="I16" s="508" t="n">
        <v>0.648611111111111</v>
      </c>
      <c r="J16" s="685" t="n">
        <v>8.48</v>
      </c>
      <c r="N16" s="722" t="n">
        <v>1000</v>
      </c>
      <c r="O16" s="722" t="n">
        <f aca="false">N16*0.85</f>
        <v>850</v>
      </c>
      <c r="P16" s="723" t="n">
        <v>5000</v>
      </c>
      <c r="Q16" s="722" t="n">
        <f aca="false">P16*0.85</f>
        <v>4250</v>
      </c>
      <c r="R16" s="723" t="n">
        <v>3000</v>
      </c>
      <c r="S16" s="722" t="n">
        <f aca="false">R16*0.85</f>
        <v>2550</v>
      </c>
    </row>
    <row r="17" customFormat="false" ht="15" hidden="false" customHeight="false" outlineLevel="0" collapsed="false">
      <c r="A17" s="506" t="n">
        <v>43837</v>
      </c>
      <c r="B17" s="507" t="s">
        <v>804</v>
      </c>
      <c r="C17" s="507" t="s">
        <v>794</v>
      </c>
      <c r="D17" s="507" t="s">
        <v>805</v>
      </c>
      <c r="E17" s="507" t="s">
        <v>181</v>
      </c>
      <c r="F17" s="507" t="s">
        <v>782</v>
      </c>
      <c r="G17" s="507" t="s">
        <v>612</v>
      </c>
      <c r="H17" s="508" t="n">
        <v>0.634722222222222</v>
      </c>
      <c r="I17" s="508" t="n">
        <v>0.674305555555556</v>
      </c>
      <c r="J17" s="685" t="n">
        <v>0.72</v>
      </c>
      <c r="N17" s="722" t="n">
        <v>2000</v>
      </c>
      <c r="O17" s="722" t="n">
        <f aca="false">N17*0.85</f>
        <v>1700</v>
      </c>
      <c r="P17" s="723" t="n">
        <v>2000</v>
      </c>
      <c r="Q17" s="722" t="n">
        <f aca="false">P17*0.85</f>
        <v>1700</v>
      </c>
      <c r="R17" s="723" t="n">
        <v>2000</v>
      </c>
      <c r="S17" s="722" t="n">
        <f aca="false">R17*0.85</f>
        <v>1700</v>
      </c>
    </row>
    <row r="18" customFormat="false" ht="15" hidden="false" customHeight="false" outlineLevel="0" collapsed="false">
      <c r="A18" s="506" t="n">
        <v>43837</v>
      </c>
      <c r="B18" s="507" t="s">
        <v>222</v>
      </c>
      <c r="C18" s="507" t="s">
        <v>775</v>
      </c>
      <c r="D18" s="507" t="s">
        <v>847</v>
      </c>
      <c r="E18" s="507" t="s">
        <v>821</v>
      </c>
      <c r="F18" s="507" t="n">
        <v>244572</v>
      </c>
      <c r="G18" s="507" t="s">
        <v>36</v>
      </c>
      <c r="H18" s="508" t="n">
        <v>0.666666666666667</v>
      </c>
      <c r="I18" s="508" t="n">
        <v>0.69375</v>
      </c>
      <c r="J18" s="685" t="n">
        <v>11.16</v>
      </c>
      <c r="N18" s="722" t="n">
        <v>25000</v>
      </c>
      <c r="O18" s="722" t="n">
        <f aca="false">N18*0.85</f>
        <v>21250</v>
      </c>
      <c r="P18" s="723" t="n">
        <v>20000</v>
      </c>
      <c r="Q18" s="722" t="n">
        <f aca="false">P18*0.85</f>
        <v>17000</v>
      </c>
      <c r="R18" s="723" t="n">
        <v>25000</v>
      </c>
      <c r="S18" s="722" t="n">
        <f aca="false">R18*0.85</f>
        <v>21250</v>
      </c>
    </row>
    <row r="19" customFormat="false" ht="15" hidden="false" customHeight="false" outlineLevel="0" collapsed="false">
      <c r="A19" s="506" t="n">
        <v>43837</v>
      </c>
      <c r="B19" s="507" t="s">
        <v>791</v>
      </c>
      <c r="C19" s="507" t="s">
        <v>775</v>
      </c>
      <c r="D19" s="507" t="s">
        <v>74</v>
      </c>
      <c r="E19" s="507" t="s">
        <v>781</v>
      </c>
      <c r="F19" s="507" t="s">
        <v>782</v>
      </c>
      <c r="G19" s="507" t="s">
        <v>28</v>
      </c>
      <c r="H19" s="508" t="n">
        <v>0.679861111111111</v>
      </c>
      <c r="I19" s="508" t="n">
        <v>0.694444444444444</v>
      </c>
      <c r="J19" s="685" t="n">
        <v>4.18</v>
      </c>
      <c r="N19" s="722" t="n">
        <v>0</v>
      </c>
      <c r="O19" s="722" t="n">
        <f aca="false">N19*0.85</f>
        <v>0</v>
      </c>
      <c r="P19" s="723" t="n">
        <v>0</v>
      </c>
      <c r="Q19" s="722" t="n">
        <f aca="false">P19*0.85</f>
        <v>0</v>
      </c>
      <c r="R19" s="723" t="n">
        <v>0</v>
      </c>
      <c r="S19" s="722" t="n">
        <f aca="false">R19*0.85</f>
        <v>0</v>
      </c>
    </row>
    <row r="20" customFormat="false" ht="15" hidden="false" customHeight="false" outlineLevel="0" collapsed="false">
      <c r="A20" s="506" t="n">
        <v>43837</v>
      </c>
      <c r="B20" s="506" t="s">
        <v>812</v>
      </c>
      <c r="C20" s="507" t="s">
        <v>775</v>
      </c>
      <c r="D20" s="507" t="s">
        <v>813</v>
      </c>
      <c r="E20" s="507" t="s">
        <v>180</v>
      </c>
      <c r="F20" s="507" t="n">
        <v>14798</v>
      </c>
      <c r="G20" s="507" t="s">
        <v>28</v>
      </c>
      <c r="H20" s="508" t="n">
        <v>0.670138888888889</v>
      </c>
      <c r="I20" s="508" t="n">
        <v>0.699305555555556</v>
      </c>
      <c r="J20" s="685" t="n">
        <v>9.24</v>
      </c>
      <c r="N20" s="722" t="n">
        <v>0</v>
      </c>
      <c r="O20" s="722" t="n">
        <f aca="false">N20*0.85</f>
        <v>0</v>
      </c>
      <c r="P20" s="723" t="n">
        <v>0</v>
      </c>
      <c r="Q20" s="722" t="n">
        <f aca="false">P20*0.85</f>
        <v>0</v>
      </c>
      <c r="R20" s="723" t="n">
        <v>0</v>
      </c>
      <c r="S20" s="722" t="n">
        <f aca="false">R20*0.85</f>
        <v>0</v>
      </c>
    </row>
    <row r="21" customFormat="false" ht="15.75" hidden="false" customHeight="false" outlineLevel="0" collapsed="false">
      <c r="A21" s="724"/>
      <c r="B21" s="724"/>
      <c r="C21" s="724"/>
      <c r="D21" s="724"/>
      <c r="E21" s="724"/>
      <c r="F21" s="724"/>
      <c r="G21" s="724"/>
      <c r="H21" s="724"/>
      <c r="I21" s="725" t="s">
        <v>432</v>
      </c>
      <c r="J21" s="725" t="n">
        <f aca="false">SUBTOTAL(9,J3:J20)</f>
        <v>184.96</v>
      </c>
      <c r="N21" s="722" t="n">
        <v>25000</v>
      </c>
      <c r="O21" s="722" t="n">
        <f aca="false">N21*0.85</f>
        <v>21250</v>
      </c>
      <c r="P21" s="723" t="n">
        <v>0</v>
      </c>
      <c r="Q21" s="722" t="n">
        <f aca="false">P21*0.85</f>
        <v>0</v>
      </c>
      <c r="R21" s="723" t="n">
        <v>0</v>
      </c>
      <c r="S21" s="722" t="n">
        <f aca="false">R21*0.85</f>
        <v>0</v>
      </c>
    </row>
    <row r="22" customFormat="false" ht="21" hidden="false" customHeight="false" outlineLevel="0" collapsed="false">
      <c r="A22" s="713" t="s">
        <v>859</v>
      </c>
      <c r="B22" s="713"/>
      <c r="C22" s="713"/>
      <c r="D22" s="713"/>
      <c r="E22" s="713"/>
      <c r="F22" s="713"/>
      <c r="G22" s="713"/>
      <c r="H22" s="713"/>
      <c r="I22" s="713"/>
      <c r="J22" s="713"/>
      <c r="N22" s="722" t="n">
        <v>0</v>
      </c>
      <c r="O22" s="722" t="n">
        <f aca="false">N22*0.85</f>
        <v>0</v>
      </c>
      <c r="P22" s="723" t="n">
        <v>90000</v>
      </c>
      <c r="Q22" s="722" t="n">
        <f aca="false">P22*0.85</f>
        <v>76500</v>
      </c>
      <c r="R22" s="723" t="n">
        <v>85000</v>
      </c>
      <c r="S22" s="722" t="n">
        <f aca="false">R22*0.85</f>
        <v>72250</v>
      </c>
    </row>
    <row r="23" customFormat="false" ht="15" hidden="false" customHeight="false" outlineLevel="0" collapsed="false">
      <c r="A23" s="601" t="s">
        <v>6</v>
      </c>
      <c r="B23" s="601" t="s">
        <v>7</v>
      </c>
      <c r="C23" s="601" t="s">
        <v>773</v>
      </c>
      <c r="D23" s="601" t="s">
        <v>8</v>
      </c>
      <c r="E23" s="601" t="s">
        <v>131</v>
      </c>
      <c r="F23" s="714" t="s">
        <v>426</v>
      </c>
      <c r="G23" s="715" t="s">
        <v>11</v>
      </c>
      <c r="H23" s="716" t="s">
        <v>256</v>
      </c>
      <c r="I23" s="716" t="s">
        <v>257</v>
      </c>
      <c r="J23" s="717" t="s">
        <v>134</v>
      </c>
      <c r="N23" s="722" t="n">
        <v>0</v>
      </c>
      <c r="O23" s="722" t="n">
        <f aca="false">N23*0.85</f>
        <v>0</v>
      </c>
      <c r="P23" s="723" t="n">
        <v>30000</v>
      </c>
      <c r="Q23" s="722" t="n">
        <f aca="false">P23*0.85</f>
        <v>25500</v>
      </c>
      <c r="R23" s="723" t="n">
        <v>75000</v>
      </c>
      <c r="S23" s="722" t="n">
        <f aca="false">R23*0.85</f>
        <v>63750</v>
      </c>
    </row>
    <row r="24" customFormat="false" ht="15" hidden="false" customHeight="false" outlineLevel="0" collapsed="false">
      <c r="A24" s="506" t="n">
        <v>43837</v>
      </c>
      <c r="B24" s="507" t="s">
        <v>779</v>
      </c>
      <c r="C24" s="507" t="s">
        <v>775</v>
      </c>
      <c r="D24" s="507" t="s">
        <v>780</v>
      </c>
      <c r="E24" s="507" t="s">
        <v>781</v>
      </c>
      <c r="F24" s="507" t="s">
        <v>782</v>
      </c>
      <c r="G24" s="507" t="s">
        <v>28</v>
      </c>
      <c r="H24" s="508" t="n">
        <v>0.704166666666667</v>
      </c>
      <c r="I24" s="508" t="n">
        <v>0.732638888888889</v>
      </c>
      <c r="J24" s="726" t="n">
        <v>3.92</v>
      </c>
      <c r="N24" s="722" t="n">
        <v>0</v>
      </c>
      <c r="O24" s="722" t="n">
        <f aca="false">N24*0.85</f>
        <v>0</v>
      </c>
      <c r="P24" s="723" t="n">
        <v>26000</v>
      </c>
      <c r="Q24" s="727" t="n">
        <f aca="false">P24*0.85</f>
        <v>22100</v>
      </c>
      <c r="R24" s="723" t="n">
        <v>25000</v>
      </c>
      <c r="S24" s="727" t="n">
        <f aca="false">R24*0.85</f>
        <v>21250</v>
      </c>
    </row>
    <row r="25" customFormat="false" ht="15" hidden="false" customHeight="false" outlineLevel="0" collapsed="false">
      <c r="A25" s="506" t="n">
        <v>43837</v>
      </c>
      <c r="B25" s="507" t="s">
        <v>184</v>
      </c>
      <c r="C25" s="507" t="s">
        <v>775</v>
      </c>
      <c r="D25" s="507" t="s">
        <v>749</v>
      </c>
      <c r="E25" s="507" t="s">
        <v>105</v>
      </c>
      <c r="F25" s="507" t="s">
        <v>782</v>
      </c>
      <c r="G25" s="507" t="s">
        <v>740</v>
      </c>
      <c r="H25" s="508" t="n">
        <v>0.726388888888889</v>
      </c>
      <c r="I25" s="508" t="n">
        <v>0.744444444444445</v>
      </c>
      <c r="J25" s="726" t="n">
        <v>8.92</v>
      </c>
      <c r="N25" s="722" t="n">
        <f aca="false">SUM(N11:N24)</f>
        <v>118000</v>
      </c>
      <c r="O25" s="722" t="n">
        <f aca="false">N25*0.85</f>
        <v>100300</v>
      </c>
      <c r="P25" s="245" t="n">
        <f aca="false">SUM(P11:P24)</f>
        <v>173000</v>
      </c>
      <c r="Q25" s="245" t="n">
        <f aca="false">SUM(Q11:Q24)</f>
        <v>147050</v>
      </c>
      <c r="R25" s="245" t="n">
        <f aca="false">SUM(R11:R24)</f>
        <v>260000</v>
      </c>
      <c r="S25" s="245" t="n">
        <f aca="false">SUM(S11:S24)</f>
        <v>221000</v>
      </c>
    </row>
    <row r="26" customFormat="false" ht="15" hidden="false" customHeight="false" outlineLevel="0" collapsed="false">
      <c r="A26" s="506" t="n">
        <v>43837</v>
      </c>
      <c r="B26" s="507" t="s">
        <v>817</v>
      </c>
      <c r="C26" s="507" t="s">
        <v>775</v>
      </c>
      <c r="D26" s="507" t="s">
        <v>818</v>
      </c>
      <c r="E26" s="507" t="s">
        <v>180</v>
      </c>
      <c r="F26" s="507" t="n">
        <v>14778</v>
      </c>
      <c r="G26" s="507" t="s">
        <v>36</v>
      </c>
      <c r="H26" s="508" t="n">
        <v>0.738194444444444</v>
      </c>
      <c r="I26" s="508" t="n">
        <v>0.773611111111111</v>
      </c>
      <c r="J26" s="726" t="n">
        <v>13.74</v>
      </c>
    </row>
    <row r="27" customFormat="false" ht="15" hidden="false" customHeight="false" outlineLevel="0" collapsed="false">
      <c r="A27" s="506" t="n">
        <v>43837</v>
      </c>
      <c r="B27" s="507" t="s">
        <v>150</v>
      </c>
      <c r="C27" s="507" t="s">
        <v>775</v>
      </c>
      <c r="D27" s="507" t="s">
        <v>814</v>
      </c>
      <c r="E27" s="507" t="s">
        <v>180</v>
      </c>
      <c r="F27" s="507" t="n">
        <v>14812</v>
      </c>
      <c r="G27" s="507" t="s">
        <v>28</v>
      </c>
      <c r="H27" s="508" t="n">
        <v>0.75625</v>
      </c>
      <c r="I27" s="508" t="n">
        <v>0.779166666666667</v>
      </c>
      <c r="J27" s="726" t="n">
        <v>9.04</v>
      </c>
    </row>
    <row r="28" customFormat="false" ht="15" hidden="false" customHeight="false" outlineLevel="0" collapsed="false">
      <c r="A28" s="506" t="n">
        <v>43837</v>
      </c>
      <c r="B28" s="507" t="s">
        <v>230</v>
      </c>
      <c r="C28" s="507" t="s">
        <v>775</v>
      </c>
      <c r="D28" s="507" t="s">
        <v>72</v>
      </c>
      <c r="E28" s="507" t="s">
        <v>821</v>
      </c>
      <c r="F28" s="507" t="n">
        <v>244574</v>
      </c>
      <c r="G28" s="507" t="s">
        <v>36</v>
      </c>
      <c r="H28" s="508" t="n">
        <v>0.747222222222222</v>
      </c>
      <c r="I28" s="508" t="n">
        <v>0.781944444444445</v>
      </c>
      <c r="J28" s="726" t="n">
        <v>13.32</v>
      </c>
    </row>
    <row r="29" customFormat="false" ht="15" hidden="false" customHeight="false" outlineLevel="0" collapsed="false">
      <c r="A29" s="506" t="n">
        <v>43837</v>
      </c>
      <c r="B29" s="507" t="s">
        <v>815</v>
      </c>
      <c r="C29" s="507" t="s">
        <v>775</v>
      </c>
      <c r="D29" s="507" t="s">
        <v>816</v>
      </c>
      <c r="E29" s="507" t="s">
        <v>180</v>
      </c>
      <c r="F29" s="507" t="n">
        <v>14789</v>
      </c>
      <c r="G29" s="507" t="s">
        <v>36</v>
      </c>
      <c r="H29" s="508" t="n">
        <v>0.742361111111111</v>
      </c>
      <c r="I29" s="508" t="n">
        <v>0.790277777777778</v>
      </c>
      <c r="J29" s="726" t="n">
        <v>10.86</v>
      </c>
    </row>
    <row r="30" customFormat="false" ht="15" hidden="false" customHeight="false" outlineLevel="0" collapsed="false">
      <c r="A30" s="506" t="n">
        <v>43837</v>
      </c>
      <c r="B30" s="507" t="s">
        <v>824</v>
      </c>
      <c r="C30" s="507" t="s">
        <v>775</v>
      </c>
      <c r="D30" s="507" t="s">
        <v>825</v>
      </c>
      <c r="E30" s="507" t="s">
        <v>826</v>
      </c>
      <c r="F30" s="507" t="s">
        <v>782</v>
      </c>
      <c r="G30" s="507" t="s">
        <v>28</v>
      </c>
      <c r="H30" s="686" t="n">
        <v>0.785416666666667</v>
      </c>
      <c r="I30" s="686" t="n">
        <v>0.803472222222222</v>
      </c>
      <c r="J30" s="726" t="n">
        <v>2.14</v>
      </c>
    </row>
    <row r="31" customFormat="false" ht="15" hidden="false" customHeight="false" outlineLevel="0" collapsed="false">
      <c r="A31" s="506" t="n">
        <v>43837</v>
      </c>
      <c r="B31" s="507" t="s">
        <v>449</v>
      </c>
      <c r="C31" s="507" t="s">
        <v>794</v>
      </c>
      <c r="D31" s="507" t="s">
        <v>55</v>
      </c>
      <c r="E31" s="507" t="s">
        <v>182</v>
      </c>
      <c r="F31" s="507" t="n">
        <v>106434</v>
      </c>
      <c r="G31" s="507" t="s">
        <v>36</v>
      </c>
      <c r="H31" s="508" t="n">
        <v>0.818055555555556</v>
      </c>
      <c r="I31" s="508" t="n">
        <v>0.850694444444444</v>
      </c>
      <c r="J31" s="726" t="n">
        <v>21.76</v>
      </c>
    </row>
    <row r="32" customFormat="false" ht="15" hidden="false" customHeight="false" outlineLevel="0" collapsed="false">
      <c r="A32" s="506" t="n">
        <v>43837</v>
      </c>
      <c r="B32" s="507" t="s">
        <v>207</v>
      </c>
      <c r="C32" s="507" t="s">
        <v>775</v>
      </c>
      <c r="D32" s="507" t="s">
        <v>845</v>
      </c>
      <c r="E32" s="507" t="s">
        <v>821</v>
      </c>
      <c r="F32" s="728" t="n">
        <v>244575</v>
      </c>
      <c r="G32" s="507" t="s">
        <v>36</v>
      </c>
      <c r="H32" s="508" t="n">
        <v>0.825694444444444</v>
      </c>
      <c r="I32" s="508" t="n">
        <v>0.85625</v>
      </c>
      <c r="J32" s="726" t="n">
        <v>12.78</v>
      </c>
    </row>
    <row r="33" customFormat="false" ht="15" hidden="false" customHeight="false" outlineLevel="0" collapsed="false">
      <c r="A33" s="506" t="n">
        <v>43837</v>
      </c>
      <c r="B33" s="507" t="s">
        <v>163</v>
      </c>
      <c r="C33" s="507" t="s">
        <v>794</v>
      </c>
      <c r="D33" s="507" t="s">
        <v>811</v>
      </c>
      <c r="E33" s="507" t="s">
        <v>148</v>
      </c>
      <c r="F33" s="507" t="s">
        <v>782</v>
      </c>
      <c r="G33" s="507" t="s">
        <v>28</v>
      </c>
      <c r="H33" s="508" t="n">
        <v>0.682638888888889</v>
      </c>
      <c r="I33" s="508" t="n">
        <v>0.953472222222222</v>
      </c>
      <c r="J33" s="726" t="n">
        <v>4.92</v>
      </c>
    </row>
    <row r="34" customFormat="false" ht="15" hidden="false" customHeight="false" outlineLevel="0" collapsed="false">
      <c r="A34" s="506" t="n">
        <v>43837</v>
      </c>
      <c r="B34" s="507" t="s">
        <v>157</v>
      </c>
      <c r="C34" s="507" t="s">
        <v>775</v>
      </c>
      <c r="D34" s="507" t="s">
        <v>827</v>
      </c>
      <c r="E34" s="507" t="s">
        <v>180</v>
      </c>
      <c r="F34" s="507" t="n">
        <v>14800</v>
      </c>
      <c r="G34" s="507" t="s">
        <v>36</v>
      </c>
      <c r="H34" s="508" t="n">
        <v>0.927777777777778</v>
      </c>
      <c r="I34" s="508" t="n">
        <v>0.955555555555556</v>
      </c>
      <c r="J34" s="726" t="n">
        <v>13.82</v>
      </c>
    </row>
    <row r="35" customFormat="false" ht="15" hidden="false" customHeight="false" outlineLevel="0" collapsed="false">
      <c r="A35" s="506" t="n">
        <v>43837</v>
      </c>
      <c r="B35" s="507" t="s">
        <v>214</v>
      </c>
      <c r="C35" s="507" t="s">
        <v>775</v>
      </c>
      <c r="D35" s="507" t="s">
        <v>840</v>
      </c>
      <c r="E35" s="507" t="s">
        <v>182</v>
      </c>
      <c r="F35" s="507" t="n">
        <v>106445</v>
      </c>
      <c r="G35" s="507" t="s">
        <v>28</v>
      </c>
      <c r="H35" s="508" t="n">
        <v>0.0125</v>
      </c>
      <c r="I35" s="508" t="n">
        <v>0.000694444444444444</v>
      </c>
      <c r="J35" s="726" t="n">
        <v>10.8</v>
      </c>
      <c r="K35" s="729" t="s">
        <v>841</v>
      </c>
    </row>
    <row r="36" customFormat="false" ht="15" hidden="false" customHeight="false" outlineLevel="0" collapsed="false">
      <c r="A36" s="506" t="n">
        <v>43837</v>
      </c>
      <c r="B36" s="507" t="s">
        <v>842</v>
      </c>
      <c r="C36" s="507" t="s">
        <v>775</v>
      </c>
      <c r="D36" s="507" t="s">
        <v>843</v>
      </c>
      <c r="E36" s="507" t="s">
        <v>182</v>
      </c>
      <c r="F36" s="507" t="n">
        <v>106441</v>
      </c>
      <c r="G36" s="507" t="s">
        <v>36</v>
      </c>
      <c r="H36" s="508" t="n">
        <v>0.915972222222222</v>
      </c>
      <c r="I36" s="508" t="n">
        <v>0.0375</v>
      </c>
      <c r="J36" s="726" t="n">
        <v>24.68</v>
      </c>
      <c r="K36" s="729" t="s">
        <v>841</v>
      </c>
    </row>
    <row r="37" customFormat="false" ht="15" hidden="false" customHeight="false" outlineLevel="0" collapsed="false">
      <c r="A37" s="506" t="n">
        <v>43837</v>
      </c>
      <c r="B37" s="507" t="s">
        <v>245</v>
      </c>
      <c r="C37" s="507" t="s">
        <v>794</v>
      </c>
      <c r="D37" s="507" t="s">
        <v>810</v>
      </c>
      <c r="E37" s="507" t="s">
        <v>148</v>
      </c>
      <c r="F37" s="507" t="s">
        <v>782</v>
      </c>
      <c r="G37" s="507" t="s">
        <v>28</v>
      </c>
      <c r="H37" s="508" t="n">
        <v>0.754861111111111</v>
      </c>
      <c r="I37" s="508" t="n">
        <v>0.0534722222222222</v>
      </c>
      <c r="J37" s="726" t="n">
        <v>6.2</v>
      </c>
      <c r="K37" s="729" t="s">
        <v>841</v>
      </c>
    </row>
    <row r="38" customFormat="false" ht="15" hidden="false" customHeight="false" outlineLevel="0" collapsed="false">
      <c r="A38" s="506" t="n">
        <v>43838</v>
      </c>
      <c r="B38" s="507" t="s">
        <v>836</v>
      </c>
      <c r="C38" s="507" t="s">
        <v>775</v>
      </c>
      <c r="D38" s="507" t="s">
        <v>837</v>
      </c>
      <c r="E38" s="507" t="s">
        <v>182</v>
      </c>
      <c r="F38" s="507" t="n">
        <v>106448</v>
      </c>
      <c r="G38" s="507" t="s">
        <v>36</v>
      </c>
      <c r="H38" s="508" t="n">
        <v>0.0173611111111111</v>
      </c>
      <c r="I38" s="508" t="n">
        <v>0.0548611111111111</v>
      </c>
      <c r="J38" s="726" t="n">
        <v>14.98</v>
      </c>
      <c r="K38" s="729" t="s">
        <v>841</v>
      </c>
    </row>
    <row r="39" customFormat="false" ht="15" hidden="false" customHeight="false" outlineLevel="0" collapsed="false">
      <c r="A39" s="506" t="n">
        <v>43838</v>
      </c>
      <c r="B39" s="507" t="s">
        <v>189</v>
      </c>
      <c r="C39" s="507" t="s">
        <v>775</v>
      </c>
      <c r="D39" s="507" t="s">
        <v>834</v>
      </c>
      <c r="E39" s="507" t="s">
        <v>180</v>
      </c>
      <c r="F39" s="507" t="n">
        <v>14828</v>
      </c>
      <c r="G39" s="507" t="s">
        <v>36</v>
      </c>
      <c r="H39" s="508" t="n">
        <v>0.0479166666666667</v>
      </c>
      <c r="I39" s="508" t="n">
        <v>0.0722222222222222</v>
      </c>
      <c r="J39" s="726" t="n">
        <v>14.96</v>
      </c>
      <c r="K39" s="729" t="s">
        <v>841</v>
      </c>
    </row>
    <row r="40" customFormat="false" ht="15" hidden="false" customHeight="false" outlineLevel="0" collapsed="false">
      <c r="A40" s="506" t="n">
        <v>43837</v>
      </c>
      <c r="B40" s="507" t="s">
        <v>217</v>
      </c>
      <c r="C40" s="507" t="s">
        <v>794</v>
      </c>
      <c r="D40" s="507" t="s">
        <v>809</v>
      </c>
      <c r="E40" s="507" t="s">
        <v>148</v>
      </c>
      <c r="F40" s="507" t="s">
        <v>782</v>
      </c>
      <c r="G40" s="507" t="s">
        <v>28</v>
      </c>
      <c r="H40" s="508" t="n">
        <v>0.66875</v>
      </c>
      <c r="I40" s="508" t="n">
        <v>0.09375</v>
      </c>
      <c r="J40" s="726" t="n">
        <v>4.18</v>
      </c>
      <c r="K40" s="729" t="s">
        <v>841</v>
      </c>
    </row>
    <row r="41" customFormat="false" ht="15" hidden="false" customHeight="false" outlineLevel="0" collapsed="false">
      <c r="A41" s="506" t="n">
        <v>43837</v>
      </c>
      <c r="B41" s="507" t="s">
        <v>217</v>
      </c>
      <c r="C41" s="507" t="s">
        <v>794</v>
      </c>
      <c r="D41" s="507" t="s">
        <v>844</v>
      </c>
      <c r="E41" s="507" t="s">
        <v>182</v>
      </c>
      <c r="F41" s="507" t="n">
        <v>106436</v>
      </c>
      <c r="G41" s="507" t="s">
        <v>28</v>
      </c>
      <c r="H41" s="508" t="n">
        <v>0.821527777777778</v>
      </c>
      <c r="I41" s="508" t="n">
        <v>0.129166666666667</v>
      </c>
      <c r="J41" s="726" t="n">
        <v>23.84</v>
      </c>
      <c r="K41" s="729" t="s">
        <v>841</v>
      </c>
    </row>
    <row r="42" customFormat="false" ht="15" hidden="false" customHeight="false" outlineLevel="0" collapsed="false">
      <c r="A42" s="506" t="n">
        <v>43838</v>
      </c>
      <c r="B42" s="507" t="s">
        <v>786</v>
      </c>
      <c r="C42" s="507" t="s">
        <v>775</v>
      </c>
      <c r="D42" s="507" t="s">
        <v>787</v>
      </c>
      <c r="E42" s="507" t="s">
        <v>180</v>
      </c>
      <c r="F42" s="507" t="n">
        <v>14842</v>
      </c>
      <c r="G42" s="507" t="s">
        <v>36</v>
      </c>
      <c r="H42" s="508" t="n">
        <v>0.105555555555556</v>
      </c>
      <c r="I42" s="508" t="n">
        <v>0.136805555555556</v>
      </c>
      <c r="J42" s="726" t="n">
        <v>14.24</v>
      </c>
      <c r="K42" s="729" t="s">
        <v>841</v>
      </c>
    </row>
    <row r="43" customFormat="false" ht="15" hidden="false" customHeight="false" outlineLevel="0" collapsed="false">
      <c r="A43" s="506" t="n">
        <v>43838</v>
      </c>
      <c r="B43" s="507" t="s">
        <v>229</v>
      </c>
      <c r="C43" s="507" t="s">
        <v>775</v>
      </c>
      <c r="D43" s="507" t="s">
        <v>860</v>
      </c>
      <c r="E43" s="507" t="s">
        <v>180</v>
      </c>
      <c r="F43" s="507" t="s">
        <v>782</v>
      </c>
      <c r="G43" s="507" t="s">
        <v>36</v>
      </c>
      <c r="H43" s="508" t="n">
        <v>0.106944444444444</v>
      </c>
      <c r="I43" s="508" t="n">
        <v>0.143055555555556</v>
      </c>
      <c r="J43" s="726" t="n">
        <v>9.04</v>
      </c>
      <c r="K43" s="729" t="s">
        <v>841</v>
      </c>
    </row>
    <row r="44" customFormat="false" ht="19.5" hidden="false" customHeight="false" outlineLevel="0" collapsed="false">
      <c r="I44" s="730" t="s">
        <v>432</v>
      </c>
      <c r="J44" s="731" t="n">
        <f aca="false">SUM(J24:J43)</f>
        <v>238.14</v>
      </c>
    </row>
    <row r="45" customFormat="false" ht="21.75" hidden="false" customHeight="false" outlineLevel="0" collapsed="false">
      <c r="A45" s="732" t="s">
        <v>861</v>
      </c>
      <c r="B45" s="732"/>
      <c r="C45" s="732"/>
      <c r="D45" s="732"/>
      <c r="E45" s="732"/>
      <c r="F45" s="732"/>
      <c r="G45" s="732"/>
      <c r="H45" s="732"/>
      <c r="I45" s="732"/>
      <c r="J45" s="733" t="n">
        <f aca="false">J21+J44</f>
        <v>423.1</v>
      </c>
      <c r="K45" s="734"/>
    </row>
    <row r="46" customFormat="false" ht="15" hidden="false" customHeight="false" outlineLevel="0" collapsed="false">
      <c r="I46" s="602"/>
      <c r="J46" s="735"/>
    </row>
    <row r="47" customFormat="false" ht="15" hidden="false" customHeight="false" outlineLevel="0" collapsed="false">
      <c r="I47" s="602"/>
      <c r="J47" s="735"/>
    </row>
    <row r="48" customFormat="false" ht="21" hidden="false" customHeight="false" outlineLevel="0" collapsed="false">
      <c r="A48" s="736" t="s">
        <v>862</v>
      </c>
      <c r="B48" s="736"/>
      <c r="C48" s="736"/>
      <c r="D48" s="736"/>
      <c r="E48" s="736"/>
      <c r="F48" s="736"/>
      <c r="G48" s="736"/>
      <c r="H48" s="736"/>
      <c r="I48" s="736"/>
      <c r="J48" s="736"/>
      <c r="K48" s="736"/>
    </row>
    <row r="49" customFormat="false" ht="15" hidden="false" customHeight="false" outlineLevel="0" collapsed="false">
      <c r="A49" s="737" t="s">
        <v>6</v>
      </c>
      <c r="B49" s="737" t="s">
        <v>7</v>
      </c>
      <c r="C49" s="737" t="s">
        <v>773</v>
      </c>
      <c r="D49" s="737" t="s">
        <v>8</v>
      </c>
      <c r="E49" s="737" t="s">
        <v>131</v>
      </c>
      <c r="F49" s="738" t="s">
        <v>426</v>
      </c>
      <c r="G49" s="739" t="s">
        <v>11</v>
      </c>
      <c r="H49" s="740" t="s">
        <v>256</v>
      </c>
      <c r="I49" s="740" t="s">
        <v>257</v>
      </c>
      <c r="J49" s="741" t="s">
        <v>134</v>
      </c>
    </row>
    <row r="50" customFormat="false" ht="15" hidden="false" customHeight="false" outlineLevel="0" collapsed="false">
      <c r="A50" s="507" t="s">
        <v>6</v>
      </c>
      <c r="B50" s="507" t="s">
        <v>7</v>
      </c>
      <c r="C50" s="507" t="s">
        <v>773</v>
      </c>
      <c r="D50" s="507" t="s">
        <v>8</v>
      </c>
      <c r="E50" s="507" t="s">
        <v>131</v>
      </c>
      <c r="F50" s="742" t="s">
        <v>426</v>
      </c>
      <c r="G50" s="743" t="s">
        <v>11</v>
      </c>
      <c r="H50" s="744" t="s">
        <v>256</v>
      </c>
      <c r="I50" s="744" t="s">
        <v>257</v>
      </c>
      <c r="J50" s="745" t="s">
        <v>134</v>
      </c>
      <c r="K50" s="746"/>
    </row>
    <row r="51" customFormat="false" ht="15" hidden="false" customHeight="false" outlineLevel="0" collapsed="false">
      <c r="A51" s="506" t="n">
        <v>43837</v>
      </c>
      <c r="B51" s="507" t="s">
        <v>848</v>
      </c>
      <c r="C51" s="507" t="s">
        <v>775</v>
      </c>
      <c r="D51" s="507" t="s">
        <v>849</v>
      </c>
      <c r="E51" s="507" t="s">
        <v>182</v>
      </c>
      <c r="F51" s="507" t="n">
        <v>106419</v>
      </c>
      <c r="G51" s="507" t="s">
        <v>28</v>
      </c>
      <c r="H51" s="508" t="n">
        <v>0.829166666666667</v>
      </c>
      <c r="I51" s="508" t="n">
        <v>0.304166666666667</v>
      </c>
      <c r="J51" s="685" t="n">
        <v>21.34</v>
      </c>
      <c r="K51" s="729" t="s">
        <v>841</v>
      </c>
    </row>
    <row r="52" customFormat="false" ht="15" hidden="false" customHeight="false" outlineLevel="0" collapsed="false">
      <c r="A52" s="506" t="n">
        <v>43837</v>
      </c>
      <c r="B52" s="507" t="s">
        <v>796</v>
      </c>
      <c r="C52" s="507" t="s">
        <v>775</v>
      </c>
      <c r="D52" s="507" t="s">
        <v>797</v>
      </c>
      <c r="E52" s="507" t="s">
        <v>798</v>
      </c>
      <c r="F52" s="507" t="s">
        <v>782</v>
      </c>
      <c r="G52" s="507" t="s">
        <v>28</v>
      </c>
      <c r="H52" s="508" t="n">
        <v>0.297916666666667</v>
      </c>
      <c r="I52" s="508" t="n">
        <v>0.311805555555556</v>
      </c>
      <c r="J52" s="685" t="n">
        <v>3.66</v>
      </c>
      <c r="K52" s="729" t="s">
        <v>841</v>
      </c>
    </row>
    <row r="53" customFormat="false" ht="15" hidden="false" customHeight="false" outlineLevel="0" collapsed="false">
      <c r="A53" s="506" t="n">
        <v>43837</v>
      </c>
      <c r="B53" s="507" t="s">
        <v>526</v>
      </c>
      <c r="C53" s="507" t="s">
        <v>794</v>
      </c>
      <c r="D53" s="507" t="s">
        <v>850</v>
      </c>
      <c r="E53" s="507" t="s">
        <v>182</v>
      </c>
      <c r="F53" s="507" t="n">
        <v>106442</v>
      </c>
      <c r="G53" s="507" t="s">
        <v>28</v>
      </c>
      <c r="H53" s="508" t="n">
        <v>0.00277777777777778</v>
      </c>
      <c r="I53" s="508" t="n">
        <v>0.327083333333333</v>
      </c>
      <c r="J53" s="685" t="n">
        <v>23.74</v>
      </c>
      <c r="K53" s="729" t="s">
        <v>841</v>
      </c>
    </row>
    <row r="54" customFormat="false" ht="15" hidden="false" customHeight="false" outlineLevel="0" collapsed="false">
      <c r="A54" s="506" t="n">
        <v>43837</v>
      </c>
      <c r="B54" s="507" t="s">
        <v>140</v>
      </c>
      <c r="C54" s="507" t="s">
        <v>775</v>
      </c>
      <c r="D54" s="507" t="s">
        <v>784</v>
      </c>
      <c r="E54" s="507" t="s">
        <v>180</v>
      </c>
      <c r="F54" s="507" t="n">
        <v>14833</v>
      </c>
      <c r="G54" s="507" t="s">
        <v>28</v>
      </c>
      <c r="H54" s="508" t="n">
        <v>0.0472222222222222</v>
      </c>
      <c r="I54" s="508" t="n">
        <v>0.334722222222222</v>
      </c>
      <c r="J54" s="685" t="n">
        <v>14.38</v>
      </c>
      <c r="K54" s="729" t="s">
        <v>841</v>
      </c>
    </row>
    <row r="55" customFormat="false" ht="15" hidden="false" customHeight="false" outlineLevel="0" collapsed="false">
      <c r="A55" s="506" t="n">
        <v>43837</v>
      </c>
      <c r="B55" s="507" t="s">
        <v>801</v>
      </c>
      <c r="C55" s="507" t="s">
        <v>775</v>
      </c>
      <c r="D55" s="507" t="s">
        <v>802</v>
      </c>
      <c r="E55" s="507" t="s">
        <v>180</v>
      </c>
      <c r="F55" s="507" t="n">
        <v>14845</v>
      </c>
      <c r="G55" s="507" t="s">
        <v>28</v>
      </c>
      <c r="H55" s="508" t="n">
        <v>0.134027777777778</v>
      </c>
      <c r="I55" s="508" t="n">
        <v>0.343055555555555</v>
      </c>
      <c r="J55" s="685" t="n">
        <v>5.74</v>
      </c>
      <c r="K55" s="729" t="s">
        <v>841</v>
      </c>
    </row>
    <row r="56" customFormat="false" ht="18.75" hidden="false" customHeight="false" outlineLevel="0" collapsed="false">
      <c r="A56" s="747"/>
      <c r="B56" s="748"/>
      <c r="C56" s="748"/>
      <c r="D56" s="748"/>
      <c r="E56" s="748"/>
      <c r="F56" s="748"/>
      <c r="G56" s="748"/>
      <c r="H56" s="749"/>
      <c r="I56" s="750" t="s">
        <v>432</v>
      </c>
      <c r="J56" s="751" t="n">
        <f aca="false">SUBTOTAL(9,J51:J55)</f>
        <v>68.86</v>
      </c>
      <c r="K56" s="752"/>
    </row>
  </sheetData>
  <mergeCells count="7">
    <mergeCell ref="A1:J1"/>
    <mergeCell ref="N9:O9"/>
    <mergeCell ref="P9:Q9"/>
    <mergeCell ref="R9:S9"/>
    <mergeCell ref="A22:J22"/>
    <mergeCell ref="A45:I45"/>
    <mergeCell ref="A48:K4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4:I40"/>
  <sheetViews>
    <sheetView showFormulas="false" showGridLines="true" showRowColHeaders="true" showZeros="true" rightToLeft="false" tabSelected="false" showOutlineSymbols="true" defaultGridColor="true" view="normal" topLeftCell="B25" colorId="64" zoomScale="100" zoomScaleNormal="100" zoomScalePageLayoutView="100" workbookViewId="0">
      <selection pane="topLeft" activeCell="C28" activeCellId="0" sqref="C28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1.57"/>
    <col collapsed="false" customWidth="true" hidden="false" outlineLevel="0" max="3" min="3" style="0" width="25.28"/>
    <col collapsed="false" customWidth="true" hidden="false" outlineLevel="0" max="4" min="4" style="0" width="33.28"/>
    <col collapsed="false" customWidth="true" hidden="false" outlineLevel="0" max="5" min="5" style="0" width="48.71"/>
    <col collapsed="false" customWidth="true" hidden="false" outlineLevel="0" max="6" min="6" style="0" width="17"/>
    <col collapsed="false" customWidth="true" hidden="false" outlineLevel="0" max="7" min="7" style="0" width="14.71"/>
    <col collapsed="false" customWidth="true" hidden="false" outlineLevel="0" max="8" min="8" style="0" width="11.43"/>
    <col collapsed="false" customWidth="true" hidden="false" outlineLevel="0" max="10" min="10" style="0" width="25.28"/>
    <col collapsed="false" customWidth="true" hidden="false" outlineLevel="0" max="11" min="11" style="0" width="10.28"/>
    <col collapsed="false" customWidth="true" hidden="false" outlineLevel="0" max="12" min="12" style="0" width="12.57"/>
  </cols>
  <sheetData>
    <row r="4" customFormat="false" ht="15.75" hidden="false" customHeight="false" outlineLevel="0" collapsed="false">
      <c r="B4" s="753" t="s">
        <v>863</v>
      </c>
      <c r="C4" s="753"/>
      <c r="D4" s="753"/>
      <c r="E4" s="753"/>
      <c r="F4" s="753"/>
    </row>
    <row r="5" customFormat="false" ht="15" hidden="false" customHeight="false" outlineLevel="0" collapsed="false">
      <c r="B5" s="245" t="s">
        <v>864</v>
      </c>
      <c r="C5" s="245" t="s">
        <v>28</v>
      </c>
      <c r="D5" s="245" t="s">
        <v>36</v>
      </c>
      <c r="E5" s="245" t="s">
        <v>50</v>
      </c>
      <c r="F5" s="245" t="s">
        <v>740</v>
      </c>
      <c r="G5" s="245" t="s">
        <v>865</v>
      </c>
    </row>
    <row r="6" customFormat="false" ht="15" hidden="false" customHeight="false" outlineLevel="0" collapsed="false">
      <c r="B6" s="245" t="s">
        <v>866</v>
      </c>
      <c r="C6" s="12" t="n">
        <v>5069000</v>
      </c>
      <c r="D6" s="12" t="n">
        <v>5119999</v>
      </c>
      <c r="E6" s="12" t="n">
        <v>5119999</v>
      </c>
      <c r="F6" s="245"/>
      <c r="G6" s="245"/>
    </row>
    <row r="7" customFormat="false" ht="15" hidden="false" customHeight="false" outlineLevel="0" collapsed="false">
      <c r="B7" s="245" t="s">
        <v>182</v>
      </c>
      <c r="C7" s="12" t="n">
        <v>5069000</v>
      </c>
      <c r="D7" s="12" t="n">
        <v>5119999</v>
      </c>
      <c r="E7" s="12" t="n">
        <v>5119999</v>
      </c>
      <c r="F7" s="245"/>
      <c r="G7" s="245"/>
    </row>
    <row r="8" customFormat="false" ht="15" hidden="false" customHeight="false" outlineLevel="0" collapsed="false">
      <c r="B8" s="245" t="s">
        <v>821</v>
      </c>
      <c r="C8" s="12"/>
      <c r="D8" s="12"/>
      <c r="E8" s="12"/>
      <c r="F8" s="245"/>
      <c r="G8" s="245"/>
    </row>
    <row r="9" customFormat="false" ht="15" hidden="false" customHeight="false" outlineLevel="0" collapsed="false">
      <c r="B9" s="245" t="s">
        <v>49</v>
      </c>
      <c r="C9" s="12" t="s">
        <v>737</v>
      </c>
      <c r="D9" s="754" t="s">
        <v>867</v>
      </c>
      <c r="E9" s="12"/>
      <c r="F9" s="245"/>
      <c r="G9" s="245"/>
    </row>
    <row r="10" customFormat="false" ht="15" hidden="false" customHeight="false" outlineLevel="0" collapsed="false">
      <c r="B10" s="245" t="s">
        <v>105</v>
      </c>
      <c r="C10" s="12"/>
      <c r="D10" s="245"/>
      <c r="E10" s="12"/>
      <c r="F10" s="12" t="n">
        <v>15021011</v>
      </c>
      <c r="G10" s="245"/>
    </row>
    <row r="15" customFormat="false" ht="15.75" hidden="false" customHeight="false" outlineLevel="0" collapsed="false">
      <c r="B15" s="755" t="s">
        <v>863</v>
      </c>
      <c r="C15" s="755"/>
      <c r="D15" s="755"/>
      <c r="E15" s="755"/>
      <c r="F15" s="755"/>
      <c r="G15" s="755"/>
      <c r="H15" s="755"/>
    </row>
    <row r="16" customFormat="false" ht="15" hidden="false" customHeight="false" outlineLevel="0" collapsed="false">
      <c r="B16" s="245" t="s">
        <v>864</v>
      </c>
      <c r="C16" s="245" t="s">
        <v>626</v>
      </c>
      <c r="D16" s="245" t="s">
        <v>182</v>
      </c>
      <c r="E16" s="245" t="s">
        <v>821</v>
      </c>
      <c r="F16" s="245" t="s">
        <v>49</v>
      </c>
      <c r="G16" s="245" t="s">
        <v>105</v>
      </c>
      <c r="H16" s="597" t="s">
        <v>868</v>
      </c>
    </row>
    <row r="17" customFormat="false" ht="15" hidden="false" customHeight="false" outlineLevel="0" collapsed="false">
      <c r="B17" s="245" t="s">
        <v>28</v>
      </c>
      <c r="C17" s="498" t="s">
        <v>869</v>
      </c>
      <c r="D17" s="498" t="s">
        <v>869</v>
      </c>
      <c r="E17" s="12"/>
      <c r="F17" s="245"/>
      <c r="G17" s="245"/>
      <c r="H17" s="601" t="s">
        <v>870</v>
      </c>
    </row>
    <row r="18" customFormat="false" ht="15" hidden="false" customHeight="false" outlineLevel="0" collapsed="false">
      <c r="B18" s="245" t="s">
        <v>36</v>
      </c>
      <c r="C18" s="498" t="s">
        <v>871</v>
      </c>
      <c r="D18" s="498" t="s">
        <v>871</v>
      </c>
      <c r="E18" s="498" t="s">
        <v>871</v>
      </c>
      <c r="F18" s="754" t="s">
        <v>867</v>
      </c>
      <c r="G18" s="245"/>
      <c r="H18" s="756" t="s">
        <v>872</v>
      </c>
    </row>
    <row r="19" customFormat="false" ht="15" hidden="false" customHeight="false" outlineLevel="0" collapsed="false">
      <c r="B19" s="245" t="s">
        <v>50</v>
      </c>
      <c r="C19" s="498" t="s">
        <v>871</v>
      </c>
      <c r="D19" s="498" t="s">
        <v>871</v>
      </c>
      <c r="E19" s="12"/>
      <c r="F19" s="245"/>
      <c r="G19" s="245"/>
      <c r="H19" s="601" t="s">
        <v>873</v>
      </c>
    </row>
    <row r="20" customFormat="false" ht="15" hidden="false" customHeight="false" outlineLevel="0" collapsed="false">
      <c r="B20" s="245" t="s">
        <v>740</v>
      </c>
      <c r="C20" s="12"/>
      <c r="D20" s="245"/>
      <c r="E20" s="12"/>
      <c r="F20" s="12"/>
      <c r="G20" s="12" t="n">
        <v>15021011</v>
      </c>
      <c r="H20" s="601" t="s">
        <v>874</v>
      </c>
    </row>
    <row r="21" customFormat="false" ht="15" hidden="false" customHeight="false" outlineLevel="0" collapsed="false">
      <c r="C21" s="757" t="s">
        <v>875</v>
      </c>
      <c r="D21" s="757"/>
      <c r="E21" s="757"/>
    </row>
    <row r="22" customFormat="false" ht="15" hidden="false" customHeight="false" outlineLevel="0" collapsed="false">
      <c r="C22" s="245" t="s">
        <v>621</v>
      </c>
      <c r="D22" s="245" t="s">
        <v>876</v>
      </c>
      <c r="E22" s="597" t="s">
        <v>868</v>
      </c>
    </row>
    <row r="23" customFormat="false" ht="15" hidden="false" customHeight="false" outlineLevel="0" collapsed="false">
      <c r="C23" s="245" t="s">
        <v>877</v>
      </c>
      <c r="D23" s="245" t="n">
        <v>23011010</v>
      </c>
      <c r="E23" s="597" t="s">
        <v>878</v>
      </c>
    </row>
    <row r="24" customFormat="false" ht="15" hidden="false" customHeight="false" outlineLevel="0" collapsed="false">
      <c r="C24" s="245" t="s">
        <v>101</v>
      </c>
      <c r="D24" s="245" t="n">
        <v>15021011</v>
      </c>
      <c r="E24" s="597" t="s">
        <v>879</v>
      </c>
    </row>
    <row r="27" customFormat="false" ht="15" hidden="false" customHeight="false" outlineLevel="0" collapsed="false">
      <c r="H27" s="0" t="n">
        <v>4905600</v>
      </c>
      <c r="I27" s="0" t="n">
        <v>221960</v>
      </c>
    </row>
    <row r="28" customFormat="false" ht="18.75" hidden="false" customHeight="false" outlineLevel="0" collapsed="false">
      <c r="C28" s="758" t="s">
        <v>880</v>
      </c>
      <c r="D28" s="758"/>
      <c r="E28" s="758"/>
      <c r="F28" s="758"/>
      <c r="I28" s="0" t="n">
        <f aca="false">H27-I27</f>
        <v>4683640</v>
      </c>
    </row>
    <row r="29" customFormat="false" ht="18.75" hidden="false" customHeight="false" outlineLevel="0" collapsed="false">
      <c r="C29" s="758" t="s">
        <v>876</v>
      </c>
      <c r="D29" s="758" t="s">
        <v>621</v>
      </c>
      <c r="E29" s="758" t="s">
        <v>864</v>
      </c>
      <c r="F29" s="758" t="s">
        <v>881</v>
      </c>
    </row>
    <row r="30" customFormat="false" ht="18.75" hidden="false" customHeight="false" outlineLevel="0" collapsed="false">
      <c r="C30" s="759" t="s">
        <v>869</v>
      </c>
      <c r="D30" s="617" t="s">
        <v>28</v>
      </c>
      <c r="E30" s="760" t="s">
        <v>882</v>
      </c>
      <c r="F30" s="668" t="s">
        <v>870</v>
      </c>
    </row>
    <row r="31" customFormat="false" ht="18.75" hidden="false" customHeight="false" outlineLevel="0" collapsed="false">
      <c r="C31" s="759" t="s">
        <v>871</v>
      </c>
      <c r="D31" s="617" t="s">
        <v>36</v>
      </c>
      <c r="E31" s="760" t="s">
        <v>882</v>
      </c>
      <c r="F31" s="668" t="s">
        <v>883</v>
      </c>
    </row>
    <row r="32" customFormat="false" ht="18.75" hidden="false" customHeight="false" outlineLevel="0" collapsed="false">
      <c r="C32" s="761" t="s">
        <v>867</v>
      </c>
      <c r="D32" s="617" t="s">
        <v>36</v>
      </c>
      <c r="E32" s="760" t="s">
        <v>49</v>
      </c>
      <c r="F32" s="668" t="s">
        <v>884</v>
      </c>
    </row>
    <row r="33" customFormat="false" ht="18.75" hidden="false" customHeight="false" outlineLevel="0" collapsed="false">
      <c r="C33" s="759" t="s">
        <v>871</v>
      </c>
      <c r="D33" s="617" t="s">
        <v>50</v>
      </c>
      <c r="E33" s="760" t="s">
        <v>882</v>
      </c>
      <c r="F33" s="668" t="s">
        <v>885</v>
      </c>
    </row>
    <row r="34" customFormat="false" ht="18.75" hidden="false" customHeight="false" outlineLevel="0" collapsed="false">
      <c r="C34" s="668" t="n">
        <v>15021011</v>
      </c>
      <c r="D34" s="617" t="s">
        <v>740</v>
      </c>
      <c r="E34" s="760" t="s">
        <v>105</v>
      </c>
      <c r="F34" s="668" t="s">
        <v>874</v>
      </c>
    </row>
    <row r="35" customFormat="false" ht="18.75" hidden="false" customHeight="false" outlineLevel="0" collapsed="false">
      <c r="C35" s="762"/>
      <c r="D35" s="763"/>
      <c r="E35" s="764"/>
      <c r="F35" s="765"/>
    </row>
    <row r="36" customFormat="false" ht="18.75" hidden="false" customHeight="false" outlineLevel="0" collapsed="false">
      <c r="C36" s="758" t="s">
        <v>768</v>
      </c>
      <c r="D36" s="758"/>
      <c r="E36" s="758"/>
      <c r="F36" s="758"/>
    </row>
    <row r="37" customFormat="false" ht="18.75" hidden="false" customHeight="false" outlineLevel="0" collapsed="false">
      <c r="C37" s="758" t="s">
        <v>876</v>
      </c>
      <c r="D37" s="758" t="s">
        <v>621</v>
      </c>
      <c r="E37" s="758" t="s">
        <v>864</v>
      </c>
      <c r="F37" s="758" t="s">
        <v>881</v>
      </c>
    </row>
    <row r="38" customFormat="false" ht="18.75" hidden="false" customHeight="false" outlineLevel="0" collapsed="false">
      <c r="C38" s="668" t="n">
        <v>23011010</v>
      </c>
      <c r="D38" s="617" t="s">
        <v>877</v>
      </c>
      <c r="E38" s="668" t="s">
        <v>737</v>
      </c>
      <c r="F38" s="668" t="s">
        <v>878</v>
      </c>
    </row>
    <row r="39" customFormat="false" ht="18.75" hidden="false" customHeight="false" outlineLevel="0" collapsed="false">
      <c r="C39" s="668" t="n">
        <v>15021011</v>
      </c>
      <c r="D39" s="617" t="s">
        <v>886</v>
      </c>
      <c r="E39" s="668" t="s">
        <v>737</v>
      </c>
      <c r="F39" s="668" t="s">
        <v>879</v>
      </c>
    </row>
    <row r="40" customFormat="false" ht="18.75" hidden="false" customHeight="false" outlineLevel="0" collapsed="false">
      <c r="C40" s="668" t="n">
        <v>23011090</v>
      </c>
      <c r="D40" s="617" t="s">
        <v>464</v>
      </c>
      <c r="E40" s="668" t="s">
        <v>737</v>
      </c>
      <c r="F40" s="668" t="s">
        <v>887</v>
      </c>
    </row>
  </sheetData>
  <mergeCells count="5">
    <mergeCell ref="B4:F4"/>
    <mergeCell ref="B15:H15"/>
    <mergeCell ref="C21:E21"/>
    <mergeCell ref="C28:F28"/>
    <mergeCell ref="C36:F36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3.14"/>
    <col collapsed="false" customWidth="true" hidden="false" outlineLevel="0" max="3" min="3" style="0" width="15.43"/>
    <col collapsed="false" customWidth="true" hidden="false" outlineLevel="0" max="4" min="4" style="0" width="15"/>
    <col collapsed="false" customWidth="true" hidden="false" outlineLevel="0" max="5" min="5" style="0" width="17.28"/>
    <col collapsed="false" customWidth="true" hidden="false" outlineLevel="0" max="6" min="6" style="0" width="17"/>
    <col collapsed="false" customWidth="true" hidden="false" outlineLevel="0" max="7" min="7" style="0" width="19"/>
    <col collapsed="false" customWidth="true" hidden="false" outlineLevel="0" max="8" min="8" style="0" width="19.14"/>
  </cols>
  <sheetData>
    <row r="1" customFormat="false" ht="54.75" hidden="false" customHeight="true" outlineLevel="0" collapsed="false">
      <c r="A1" s="625" t="s">
        <v>684</v>
      </c>
      <c r="B1" s="625"/>
      <c r="C1" s="625"/>
      <c r="D1" s="625"/>
      <c r="E1" s="625"/>
      <c r="F1" s="625"/>
      <c r="G1" s="625"/>
      <c r="H1" s="625"/>
    </row>
    <row r="2" customFormat="false" ht="15" hidden="false" customHeight="false" outlineLevel="0" collapsed="false">
      <c r="A2" s="626" t="s">
        <v>267</v>
      </c>
      <c r="B2" s="627" t="s">
        <v>425</v>
      </c>
      <c r="C2" s="627" t="s">
        <v>431</v>
      </c>
      <c r="D2" s="628" t="s">
        <v>734</v>
      </c>
      <c r="E2" s="628" t="s">
        <v>735</v>
      </c>
      <c r="F2" s="628" t="s">
        <v>888</v>
      </c>
      <c r="G2" s="627" t="s">
        <v>736</v>
      </c>
      <c r="H2" s="629" t="s">
        <v>429</v>
      </c>
    </row>
    <row r="3" customFormat="false" ht="15" hidden="false" customHeight="false" outlineLevel="0" collapsed="false">
      <c r="A3" s="626" t="n">
        <v>43770</v>
      </c>
      <c r="B3" s="627" t="s">
        <v>737</v>
      </c>
      <c r="C3" s="627" t="s">
        <v>737</v>
      </c>
      <c r="D3" s="627" t="s">
        <v>737</v>
      </c>
      <c r="E3" s="627" t="s">
        <v>737</v>
      </c>
      <c r="F3" s="627" t="s">
        <v>737</v>
      </c>
      <c r="G3" s="627" t="s">
        <v>737</v>
      </c>
      <c r="H3" s="638" t="s">
        <v>737</v>
      </c>
    </row>
    <row r="4" customFormat="false" ht="15" hidden="false" customHeight="false" outlineLevel="0" collapsed="false">
      <c r="A4" s="626" t="n">
        <v>43771</v>
      </c>
      <c r="B4" s="627" t="s">
        <v>737</v>
      </c>
      <c r="C4" s="627" t="s">
        <v>737</v>
      </c>
      <c r="D4" s="627" t="s">
        <v>737</v>
      </c>
      <c r="E4" s="627" t="s">
        <v>737</v>
      </c>
      <c r="F4" s="627" t="s">
        <v>737</v>
      </c>
      <c r="G4" s="627" t="s">
        <v>737</v>
      </c>
      <c r="H4" s="638" t="s">
        <v>737</v>
      </c>
    </row>
    <row r="5" customFormat="false" ht="15" hidden="false" customHeight="false" outlineLevel="0" collapsed="false">
      <c r="A5" s="626" t="n">
        <v>43772</v>
      </c>
      <c r="B5" s="627" t="s">
        <v>737</v>
      </c>
      <c r="C5" s="627" t="s">
        <v>737</v>
      </c>
      <c r="D5" s="627" t="s">
        <v>737</v>
      </c>
      <c r="E5" s="627" t="s">
        <v>737</v>
      </c>
      <c r="F5" s="627" t="s">
        <v>737</v>
      </c>
      <c r="G5" s="627" t="s">
        <v>737</v>
      </c>
      <c r="H5" s="638" t="s">
        <v>737</v>
      </c>
    </row>
    <row r="6" customFormat="false" ht="15" hidden="false" customHeight="false" outlineLevel="0" collapsed="false">
      <c r="A6" s="626" t="n">
        <v>43773</v>
      </c>
      <c r="B6" s="627" t="s">
        <v>737</v>
      </c>
      <c r="C6" s="627" t="s">
        <v>737</v>
      </c>
      <c r="D6" s="627" t="s">
        <v>737</v>
      </c>
      <c r="E6" s="627" t="s">
        <v>737</v>
      </c>
      <c r="F6" s="627" t="s">
        <v>737</v>
      </c>
      <c r="G6" s="627" t="s">
        <v>737</v>
      </c>
      <c r="H6" s="638" t="s">
        <v>737</v>
      </c>
    </row>
    <row r="7" customFormat="false" ht="15" hidden="false" customHeight="false" outlineLevel="0" collapsed="false">
      <c r="A7" s="626" t="n">
        <v>43774</v>
      </c>
      <c r="B7" s="627" t="s">
        <v>737</v>
      </c>
      <c r="C7" s="627" t="s">
        <v>737</v>
      </c>
      <c r="D7" s="627" t="s">
        <v>737</v>
      </c>
      <c r="E7" s="627" t="s">
        <v>737</v>
      </c>
      <c r="F7" s="627" t="s">
        <v>737</v>
      </c>
      <c r="G7" s="627" t="s">
        <v>737</v>
      </c>
      <c r="H7" s="638" t="s">
        <v>737</v>
      </c>
    </row>
    <row r="8" customFormat="false" ht="15" hidden="false" customHeight="false" outlineLevel="0" collapsed="false">
      <c r="A8" s="626" t="n">
        <v>43775</v>
      </c>
      <c r="B8" s="627" t="s">
        <v>737</v>
      </c>
      <c r="C8" s="627" t="s">
        <v>737</v>
      </c>
      <c r="D8" s="627" t="s">
        <v>737</v>
      </c>
      <c r="E8" s="627" t="s">
        <v>737</v>
      </c>
      <c r="F8" s="627" t="s">
        <v>737</v>
      </c>
      <c r="G8" s="627" t="s">
        <v>737</v>
      </c>
      <c r="H8" s="638" t="s">
        <v>737</v>
      </c>
    </row>
    <row r="9" customFormat="false" ht="15" hidden="false" customHeight="false" outlineLevel="0" collapsed="false">
      <c r="A9" s="626" t="n">
        <v>43776</v>
      </c>
      <c r="B9" s="627" t="s">
        <v>737</v>
      </c>
      <c r="C9" s="627" t="s">
        <v>737</v>
      </c>
      <c r="D9" s="627" t="s">
        <v>737</v>
      </c>
      <c r="E9" s="627" t="s">
        <v>737</v>
      </c>
      <c r="F9" s="627" t="s">
        <v>737</v>
      </c>
      <c r="G9" s="627" t="s">
        <v>737</v>
      </c>
      <c r="H9" s="638" t="s">
        <v>737</v>
      </c>
    </row>
    <row r="10" customFormat="false" ht="15" hidden="false" customHeight="false" outlineLevel="0" collapsed="false">
      <c r="A10" s="626" t="n">
        <v>43777</v>
      </c>
      <c r="B10" s="627" t="s">
        <v>737</v>
      </c>
      <c r="C10" s="627" t="s">
        <v>737</v>
      </c>
      <c r="D10" s="627" t="s">
        <v>737</v>
      </c>
      <c r="E10" s="627" t="s">
        <v>737</v>
      </c>
      <c r="F10" s="627" t="s">
        <v>737</v>
      </c>
      <c r="G10" s="627" t="s">
        <v>737</v>
      </c>
      <c r="H10" s="638" t="s">
        <v>737</v>
      </c>
    </row>
    <row r="11" customFormat="false" ht="15" hidden="false" customHeight="false" outlineLevel="0" collapsed="false">
      <c r="A11" s="626" t="n">
        <v>43778</v>
      </c>
      <c r="B11" s="627" t="s">
        <v>737</v>
      </c>
      <c r="C11" s="627" t="s">
        <v>737</v>
      </c>
      <c r="D11" s="627" t="s">
        <v>737</v>
      </c>
      <c r="E11" s="627" t="s">
        <v>737</v>
      </c>
      <c r="F11" s="627" t="s">
        <v>737</v>
      </c>
      <c r="G11" s="627" t="s">
        <v>737</v>
      </c>
      <c r="H11" s="638" t="s">
        <v>737</v>
      </c>
    </row>
    <row r="12" customFormat="false" ht="15" hidden="false" customHeight="false" outlineLevel="0" collapsed="false">
      <c r="A12" s="626" t="n">
        <v>43779</v>
      </c>
      <c r="B12" s="627" t="s">
        <v>737</v>
      </c>
      <c r="C12" s="627" t="s">
        <v>737</v>
      </c>
      <c r="D12" s="627" t="s">
        <v>737</v>
      </c>
      <c r="E12" s="627" t="s">
        <v>737</v>
      </c>
      <c r="F12" s="627" t="s">
        <v>737</v>
      </c>
      <c r="G12" s="627" t="s">
        <v>737</v>
      </c>
      <c r="H12" s="638" t="s">
        <v>737</v>
      </c>
    </row>
    <row r="13" customFormat="false" ht="15.75" hidden="false" customHeight="false" outlineLevel="0" collapsed="false">
      <c r="A13" s="626" t="n">
        <v>43780</v>
      </c>
      <c r="B13" s="627"/>
      <c r="C13" s="627"/>
      <c r="D13" s="630"/>
      <c r="E13" s="630"/>
      <c r="F13" s="630"/>
      <c r="G13" s="631"/>
      <c r="H13" s="632"/>
    </row>
    <row r="14" customFormat="false" ht="15.75" hidden="false" customHeight="false" outlineLevel="0" collapsed="false">
      <c r="A14" s="626" t="n">
        <v>43781</v>
      </c>
      <c r="B14" s="627"/>
      <c r="C14" s="627"/>
      <c r="D14" s="630"/>
      <c r="E14" s="630"/>
      <c r="F14" s="630"/>
      <c r="G14" s="631"/>
      <c r="H14" s="632"/>
    </row>
    <row r="15" customFormat="false" ht="15.75" hidden="false" customHeight="false" outlineLevel="0" collapsed="false">
      <c r="A15" s="626" t="n">
        <v>43782</v>
      </c>
      <c r="B15" s="627"/>
      <c r="C15" s="627"/>
      <c r="D15" s="630"/>
      <c r="E15" s="630"/>
      <c r="F15" s="630"/>
      <c r="G15" s="631"/>
      <c r="H15" s="632"/>
    </row>
    <row r="16" customFormat="false" ht="15.75" hidden="false" customHeight="false" outlineLevel="0" collapsed="false">
      <c r="A16" s="626" t="n">
        <v>43783</v>
      </c>
      <c r="B16" s="627"/>
      <c r="C16" s="627"/>
      <c r="D16" s="630"/>
      <c r="E16" s="630"/>
      <c r="F16" s="630"/>
      <c r="G16" s="631"/>
      <c r="H16" s="632"/>
    </row>
    <row r="17" customFormat="false" ht="15.75" hidden="false" customHeight="false" outlineLevel="0" collapsed="false">
      <c r="A17" s="626" t="n">
        <v>43784</v>
      </c>
      <c r="B17" s="627"/>
      <c r="C17" s="627"/>
      <c r="D17" s="630"/>
      <c r="E17" s="630"/>
      <c r="F17" s="630"/>
      <c r="G17" s="631"/>
      <c r="H17" s="632"/>
    </row>
    <row r="18" customFormat="false" ht="15.75" hidden="false" customHeight="false" outlineLevel="0" collapsed="false">
      <c r="A18" s="626" t="n">
        <v>43785</v>
      </c>
      <c r="B18" s="627"/>
      <c r="C18" s="627"/>
      <c r="D18" s="630"/>
      <c r="E18" s="630"/>
      <c r="F18" s="630"/>
      <c r="G18" s="631"/>
      <c r="H18" s="632"/>
    </row>
    <row r="19" customFormat="false" ht="15.75" hidden="false" customHeight="false" outlineLevel="0" collapsed="false">
      <c r="A19" s="626" t="n">
        <v>43786</v>
      </c>
      <c r="B19" s="627"/>
      <c r="C19" s="627"/>
      <c r="D19" s="630"/>
      <c r="E19" s="630"/>
      <c r="F19" s="630"/>
      <c r="G19" s="631"/>
      <c r="H19" s="632"/>
    </row>
    <row r="20" customFormat="false" ht="15.75" hidden="false" customHeight="false" outlineLevel="0" collapsed="false">
      <c r="A20" s="626" t="n">
        <v>43787</v>
      </c>
      <c r="B20" s="627"/>
      <c r="C20" s="627"/>
      <c r="D20" s="630"/>
      <c r="E20" s="630"/>
      <c r="F20" s="630"/>
      <c r="G20" s="631"/>
      <c r="H20" s="632"/>
    </row>
    <row r="21" customFormat="false" ht="15.75" hidden="false" customHeight="false" outlineLevel="0" collapsed="false">
      <c r="A21" s="626" t="n">
        <v>43788</v>
      </c>
      <c r="B21" s="627"/>
      <c r="C21" s="627"/>
      <c r="D21" s="630"/>
      <c r="E21" s="630"/>
      <c r="F21" s="630"/>
      <c r="G21" s="631"/>
      <c r="H21" s="632"/>
    </row>
    <row r="22" customFormat="false" ht="15.75" hidden="false" customHeight="false" outlineLevel="0" collapsed="false">
      <c r="A22" s="626" t="n">
        <v>43789</v>
      </c>
      <c r="B22" s="627"/>
      <c r="C22" s="627"/>
      <c r="D22" s="630"/>
      <c r="E22" s="630"/>
      <c r="F22" s="630"/>
      <c r="G22" s="631"/>
      <c r="H22" s="632"/>
    </row>
    <row r="23" customFormat="false" ht="15.75" hidden="false" customHeight="false" outlineLevel="0" collapsed="false">
      <c r="A23" s="626" t="n">
        <v>43790</v>
      </c>
      <c r="B23" s="627"/>
      <c r="C23" s="627"/>
      <c r="D23" s="630"/>
      <c r="E23" s="630"/>
      <c r="F23" s="630"/>
      <c r="G23" s="631"/>
      <c r="H23" s="632"/>
    </row>
    <row r="24" customFormat="false" ht="15.75" hidden="false" customHeight="false" outlineLevel="0" collapsed="false">
      <c r="A24" s="626" t="n">
        <v>43791</v>
      </c>
      <c r="B24" s="627"/>
      <c r="C24" s="627"/>
      <c r="D24" s="630"/>
      <c r="E24" s="630"/>
      <c r="F24" s="630"/>
      <c r="G24" s="631"/>
      <c r="H24" s="632"/>
    </row>
    <row r="25" customFormat="false" ht="15.75" hidden="false" customHeight="false" outlineLevel="0" collapsed="false">
      <c r="A25" s="626" t="n">
        <v>43792</v>
      </c>
      <c r="B25" s="627"/>
      <c r="C25" s="627"/>
      <c r="D25" s="630"/>
      <c r="E25" s="630"/>
      <c r="F25" s="630"/>
      <c r="G25" s="631"/>
      <c r="H25" s="632"/>
    </row>
    <row r="26" customFormat="false" ht="15.75" hidden="false" customHeight="false" outlineLevel="0" collapsed="false">
      <c r="A26" s="626" t="n">
        <v>43793</v>
      </c>
      <c r="B26" s="627"/>
      <c r="C26" s="627"/>
      <c r="D26" s="630"/>
      <c r="E26" s="630"/>
      <c r="F26" s="630"/>
      <c r="G26" s="631"/>
      <c r="H26" s="632"/>
    </row>
    <row r="27" customFormat="false" ht="15.75" hidden="false" customHeight="false" outlineLevel="0" collapsed="false">
      <c r="A27" s="626" t="n">
        <v>43794</v>
      </c>
      <c r="B27" s="627"/>
      <c r="C27" s="627"/>
      <c r="D27" s="630"/>
      <c r="E27" s="630"/>
      <c r="F27" s="630"/>
      <c r="G27" s="631"/>
      <c r="H27" s="632"/>
    </row>
    <row r="28" customFormat="false" ht="15.75" hidden="false" customHeight="false" outlineLevel="0" collapsed="false">
      <c r="A28" s="626" t="n">
        <v>43795</v>
      </c>
      <c r="B28" s="627"/>
      <c r="C28" s="627"/>
      <c r="D28" s="630"/>
      <c r="E28" s="630"/>
      <c r="F28" s="630"/>
      <c r="G28" s="631"/>
      <c r="H28" s="632"/>
    </row>
    <row r="29" customFormat="false" ht="15.75" hidden="false" customHeight="false" outlineLevel="0" collapsed="false">
      <c r="A29" s="626" t="n">
        <v>43796</v>
      </c>
      <c r="B29" s="627"/>
      <c r="C29" s="627"/>
      <c r="D29" s="630"/>
      <c r="E29" s="630"/>
      <c r="F29" s="630"/>
      <c r="G29" s="631"/>
      <c r="H29" s="632"/>
    </row>
    <row r="30" customFormat="false" ht="15.75" hidden="false" customHeight="false" outlineLevel="0" collapsed="false">
      <c r="A30" s="626" t="n">
        <v>43797</v>
      </c>
      <c r="B30" s="627"/>
      <c r="C30" s="627"/>
      <c r="D30" s="630"/>
      <c r="E30" s="630"/>
      <c r="F30" s="630"/>
      <c r="G30" s="631"/>
      <c r="H30" s="632"/>
    </row>
    <row r="31" customFormat="false" ht="15.75" hidden="false" customHeight="false" outlineLevel="0" collapsed="false">
      <c r="A31" s="626" t="n">
        <v>43798</v>
      </c>
      <c r="B31" s="627"/>
      <c r="C31" s="627"/>
      <c r="D31" s="630"/>
      <c r="E31" s="630"/>
      <c r="F31" s="630"/>
      <c r="G31" s="631"/>
      <c r="H31" s="632"/>
    </row>
    <row r="32" customFormat="false" ht="15.75" hidden="false" customHeight="false" outlineLevel="0" collapsed="false">
      <c r="A32" s="626" t="n">
        <v>43799</v>
      </c>
      <c r="B32" s="627"/>
      <c r="C32" s="627"/>
      <c r="D32" s="630"/>
      <c r="E32" s="630"/>
      <c r="F32" s="630"/>
      <c r="G32" s="631"/>
      <c r="H32" s="632"/>
    </row>
    <row r="33" customFormat="false" ht="16.5" hidden="false" customHeight="false" outlineLevel="0" collapsed="false">
      <c r="A33" s="634" t="s">
        <v>432</v>
      </c>
      <c r="B33" s="635"/>
      <c r="C33" s="635"/>
      <c r="D33" s="636"/>
      <c r="E33" s="636"/>
      <c r="F33" s="636"/>
      <c r="G33" s="637"/>
      <c r="H33" s="639"/>
    </row>
  </sheetData>
  <mergeCells count="1">
    <mergeCell ref="A1:H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118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9.14453125" defaultRowHeight="21" zeroHeight="false" outlineLevelRow="0" outlineLevelCol="0"/>
  <cols>
    <col collapsed="false" customWidth="true" hidden="false" outlineLevel="0" max="1" min="1" style="24" width="18.71"/>
    <col collapsed="false" customWidth="true" hidden="false" outlineLevel="0" max="2" min="2" style="24" width="30.29"/>
    <col collapsed="false" customWidth="true" hidden="false" outlineLevel="0" max="3" min="3" style="25" width="19.57"/>
    <col collapsed="false" customWidth="true" hidden="false" outlineLevel="0" max="4" min="4" style="24" width="45.71"/>
    <col collapsed="false" customWidth="true" hidden="false" outlineLevel="0" max="5" min="5" style="24" width="36.7"/>
    <col collapsed="false" customWidth="true" hidden="false" outlineLevel="0" max="6" min="6" style="26" width="42.14"/>
    <col collapsed="false" customWidth="true" hidden="false" outlineLevel="0" max="7" min="7" style="26" width="55.85"/>
    <col collapsed="false" customWidth="true" hidden="false" outlineLevel="0" max="11" min="8" style="27" width="40.7"/>
    <col collapsed="false" customWidth="true" hidden="false" outlineLevel="0" max="12" min="12" style="28" width="27.72"/>
    <col collapsed="false" customWidth="true" hidden="false" outlineLevel="0" max="13" min="13" style="28" width="18.85"/>
    <col collapsed="false" customWidth="true" hidden="false" outlineLevel="0" max="14" min="14" style="28" width="33.28"/>
    <col collapsed="false" customWidth="true" hidden="false" outlineLevel="0" max="15" min="15" style="28" width="49.71"/>
    <col collapsed="false" customWidth="true" hidden="false" outlineLevel="0" max="16" min="16" style="28" width="39.28"/>
    <col collapsed="false" customWidth="true" hidden="false" outlineLevel="0" max="17" min="17" style="28" width="56.15"/>
    <col collapsed="false" customWidth="true" hidden="false" outlineLevel="0" max="18" min="18" style="28" width="28"/>
    <col collapsed="false" customWidth="true" hidden="false" outlineLevel="0" max="21" min="19" style="28" width="47.57"/>
    <col collapsed="false" customWidth="true" hidden="false" outlineLevel="0" max="22" min="22" style="28" width="51.71"/>
    <col collapsed="false" customWidth="true" hidden="false" outlineLevel="0" max="23" min="23" style="28" width="16.71"/>
    <col collapsed="false" customWidth="true" hidden="false" outlineLevel="0" max="24" min="24" style="28" width="40.43"/>
    <col collapsed="false" customWidth="true" hidden="false" outlineLevel="0" max="25" min="25" style="28" width="23.15"/>
    <col collapsed="false" customWidth="true" hidden="false" outlineLevel="0" max="26" min="26" style="28" width="19.14"/>
    <col collapsed="false" customWidth="true" hidden="false" outlineLevel="0" max="27" min="27" style="28" width="20.71"/>
    <col collapsed="false" customWidth="true" hidden="false" outlineLevel="0" max="28" min="28" style="28" width="28.72"/>
    <col collapsed="false" customWidth="true" hidden="false" outlineLevel="0" max="29" min="29" style="28" width="14.71"/>
    <col collapsed="false" customWidth="false" hidden="false" outlineLevel="0" max="1024" min="30" style="28" width="9.14"/>
  </cols>
  <sheetData>
    <row r="1" s="24" customFormat="true" ht="37.5" hidden="false" customHeight="true" outlineLevel="0" collapsed="false">
      <c r="A1" s="29" t="s">
        <v>6</v>
      </c>
      <c r="B1" s="29" t="s">
        <v>7</v>
      </c>
      <c r="C1" s="30" t="s">
        <v>130</v>
      </c>
      <c r="D1" s="29" t="s">
        <v>131</v>
      </c>
      <c r="E1" s="31" t="s">
        <v>11</v>
      </c>
      <c r="F1" s="32" t="s">
        <v>132</v>
      </c>
      <c r="G1" s="32" t="s">
        <v>133</v>
      </c>
      <c r="H1" s="33" t="s">
        <v>134</v>
      </c>
      <c r="I1" s="34"/>
      <c r="J1" s="34"/>
      <c r="K1" s="34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customFormat="false" ht="24.95" hidden="true" customHeight="true" outlineLevel="0" collapsed="false">
      <c r="A2" s="36" t="n">
        <v>44713</v>
      </c>
      <c r="B2" s="36" t="s">
        <v>135</v>
      </c>
      <c r="C2" s="37" t="s">
        <v>136</v>
      </c>
      <c r="D2" s="38" t="s">
        <v>137</v>
      </c>
      <c r="E2" s="38" t="s">
        <v>36</v>
      </c>
      <c r="F2" s="39" t="n">
        <v>0.119444444444444</v>
      </c>
      <c r="G2" s="39" t="n">
        <v>0.382638888888889</v>
      </c>
      <c r="H2" s="40" t="n">
        <v>12.5</v>
      </c>
      <c r="M2" s="41" t="n">
        <v>44621</v>
      </c>
      <c r="N2" s="42" t="n">
        <f aca="false">SUMIFS($H$2:$H$936,$A$2:$A$936,$M2,$D$2:$D$936,N$1)*1000</f>
        <v>0</v>
      </c>
      <c r="O2" s="42" t="n">
        <f aca="false">SUMIFS($H$2:$H$936,$A$2:$A$936,$M2,$D$2:$D$936,O$1)*1000</f>
        <v>0</v>
      </c>
      <c r="P2" s="42" t="n">
        <f aca="false">SUMIFS($H$2:$H$936,$A$2:$A$936,$M2,$D$2:$D$936,P$1)*1000</f>
        <v>0</v>
      </c>
      <c r="Q2" s="42" t="n">
        <f aca="false">SUMIFS($H$2:$H$936,$A$2:$A$936,$M2,$D$2:$D$936,Q$1)*1000</f>
        <v>0</v>
      </c>
      <c r="R2" s="42" t="n">
        <f aca="false">SUMIFS($H$2:$H$936,$A$2:$A$936,$M2,$D$2:$D$936,R$1)*1000</f>
        <v>0</v>
      </c>
      <c r="S2" s="42" t="n">
        <f aca="false">SUMIFS($H$2:$H$936,$A$2:$A$936,$M2,$D$2:$D$936,S$1)*1000</f>
        <v>0</v>
      </c>
      <c r="T2" s="42" t="n">
        <f aca="false">SUMIFS($H$2:$H$936,$A$2:$A$936,$M2,$D$2:$D$936,T$1)*1000</f>
        <v>0</v>
      </c>
      <c r="U2" s="42" t="n">
        <f aca="false">SUMIFS($H$2:$H$936,$A$2:$A$936,$M2,$D$2:$D$936,U$1)*1000</f>
        <v>0</v>
      </c>
      <c r="V2" s="42" t="n">
        <f aca="false">SUMIFS($H$2:$H$936,$A$2:$A$936,$M2,$D$2:$D$936,V$1)*1000</f>
        <v>0</v>
      </c>
      <c r="W2" s="42" t="n">
        <f aca="false">SUMIFS($H$2:$H$936,$A$2:$A$936,$M2,$D$2:$D$936,W$1)*1000</f>
        <v>0</v>
      </c>
      <c r="X2" s="42" t="n">
        <f aca="false">SUMIFS($H$2:$H$936,$A$2:$A$936,$M2,$D$2:$D$936,X$1)*1000</f>
        <v>0</v>
      </c>
      <c r="Y2" s="42" t="n">
        <f aca="false">SUM(N2:X2)</f>
        <v>0</v>
      </c>
      <c r="Z2" s="43" t="e">
        <f aca="false">setor_sangue!#ref!</f>
        <v>#NAME?</v>
      </c>
      <c r="AA2" s="44" t="e">
        <f aca="false">Y2+Z2</f>
        <v>#NAME?</v>
      </c>
      <c r="AB2" s="45"/>
    </row>
    <row r="3" customFormat="false" ht="24.95" hidden="true" customHeight="true" outlineLevel="0" collapsed="false">
      <c r="A3" s="36" t="n">
        <v>44713</v>
      </c>
      <c r="B3" s="36" t="s">
        <v>138</v>
      </c>
      <c r="C3" s="37" t="s">
        <v>136</v>
      </c>
      <c r="D3" s="38" t="s">
        <v>137</v>
      </c>
      <c r="E3" s="38" t="s">
        <v>28</v>
      </c>
      <c r="F3" s="39" t="n">
        <v>0.209027777777778</v>
      </c>
      <c r="G3" s="39" t="n">
        <v>0.2875</v>
      </c>
      <c r="H3" s="40" t="n">
        <v>7.8</v>
      </c>
      <c r="M3" s="41" t="n">
        <v>44622</v>
      </c>
      <c r="N3" s="42" t="n">
        <f aca="false">SUMIFS($H$2:$H$936,$A$2:$A$936,$M3,$D$2:$D$936,N$1)*1000</f>
        <v>0</v>
      </c>
      <c r="O3" s="42" t="n">
        <f aca="false">SUMIFS($H$2:$H$936,$A$2:$A$936,$M3,$D$2:$D$936,O$1)*1000</f>
        <v>0</v>
      </c>
      <c r="P3" s="42" t="n">
        <f aca="false">SUMIFS($H$2:$H$936,$A$2:$A$936,$M3,$D$2:$D$936,P$1)*1000</f>
        <v>0</v>
      </c>
      <c r="Q3" s="42" t="n">
        <f aca="false">SUMIFS($H$2:$H$936,$A$2:$A$936,$M3,$D$2:$D$936,Q$1)*1000</f>
        <v>0</v>
      </c>
      <c r="R3" s="42" t="n">
        <f aca="false">SUMIFS($H$2:$H$936,$A$2:$A$936,$M3,$D$2:$D$936,R$1)*1000</f>
        <v>0</v>
      </c>
      <c r="S3" s="42" t="n">
        <f aca="false">SUMIFS($H$2:$H$936,$A$2:$A$936,$M3,$D$2:$D$936,S$1)*1000</f>
        <v>0</v>
      </c>
      <c r="T3" s="42" t="n">
        <f aca="false">SUMIFS($H$2:$H$936,$A$2:$A$936,$M3,$D$2:$D$936,T$1)*1000</f>
        <v>0</v>
      </c>
      <c r="U3" s="42" t="n">
        <f aca="false">SUMIFS($H$2:$H$936,$A$2:$A$936,$M3,$D$2:$D$936,U$1)*1000</f>
        <v>0</v>
      </c>
      <c r="V3" s="42" t="n">
        <f aca="false">SUMIFS($H$2:$H$936,$A$2:$A$936,$M3,$D$2:$D$936,V$1)*1000</f>
        <v>0</v>
      </c>
      <c r="W3" s="42" t="n">
        <f aca="false">SUMIFS($H$2:$H$936,$A$2:$A$936,$M3,$D$2:$D$936,W$1)*1000</f>
        <v>0</v>
      </c>
      <c r="X3" s="42" t="n">
        <f aca="false">SUMIFS($H$2:$H$936,$A$2:$A$936,$M3,$D$2:$D$936,X$1)*1000</f>
        <v>0</v>
      </c>
      <c r="Y3" s="42" t="n">
        <f aca="false">SUM(N3:X3)</f>
        <v>0</v>
      </c>
      <c r="Z3" s="43" t="e">
        <f aca="false">setor_sangue!#ref!</f>
        <v>#NAME?</v>
      </c>
      <c r="AA3" s="44" t="e">
        <f aca="false">Y3+Z3</f>
        <v>#NAME?</v>
      </c>
      <c r="AB3" s="45"/>
      <c r="AC3" s="45"/>
    </row>
    <row r="4" customFormat="false" ht="24.95" hidden="true" customHeight="true" outlineLevel="0" collapsed="false">
      <c r="A4" s="36" t="n">
        <v>44713</v>
      </c>
      <c r="B4" s="36" t="s">
        <v>139</v>
      </c>
      <c r="C4" s="37" t="s">
        <v>136</v>
      </c>
      <c r="D4" s="38" t="s">
        <v>137</v>
      </c>
      <c r="E4" s="38" t="s">
        <v>36</v>
      </c>
      <c r="F4" s="39" t="n">
        <v>0.0368055555555556</v>
      </c>
      <c r="G4" s="39" t="n">
        <v>0.299305555555556</v>
      </c>
      <c r="H4" s="40" t="n">
        <v>11.48</v>
      </c>
      <c r="M4" s="41" t="n">
        <v>44623</v>
      </c>
      <c r="N4" s="42" t="n">
        <f aca="false">SUMIFS($H$2:$H$936,$A$2:$A$936,$M4,$D$2:$D$936,N$1)*1000</f>
        <v>0</v>
      </c>
      <c r="O4" s="42" t="n">
        <f aca="false">SUMIFS($H$2:$H$936,$A$2:$A$936,$M4,$D$2:$D$936,O$1)*1000</f>
        <v>0</v>
      </c>
      <c r="P4" s="42" t="n">
        <f aca="false">SUMIFS($H$2:$H$936,$A$2:$A$936,$M4,$D$2:$D$936,P$1)*1000</f>
        <v>0</v>
      </c>
      <c r="Q4" s="42" t="n">
        <f aca="false">SUMIFS($H$2:$H$936,$A$2:$A$936,$M4,$D$2:$D$936,Q$1)*1000</f>
        <v>0</v>
      </c>
      <c r="R4" s="42" t="n">
        <f aca="false">SUMIFS($H$2:$H$936,$A$2:$A$936,$M4,$D$2:$D$936,R$1)*1000</f>
        <v>0</v>
      </c>
      <c r="S4" s="42" t="n">
        <f aca="false">SUMIFS($H$2:$H$936,$A$2:$A$936,$M4,$D$2:$D$936,S$1)*1000</f>
        <v>0</v>
      </c>
      <c r="T4" s="42" t="n">
        <f aca="false">SUMIFS($H$2:$H$936,$A$2:$A$936,$M4,$D$2:$D$936,T$1)*1000</f>
        <v>0</v>
      </c>
      <c r="U4" s="42" t="n">
        <f aca="false">SUMIFS($H$2:$H$936,$A$2:$A$936,$M4,$D$2:$D$936,U$1)*1000</f>
        <v>0</v>
      </c>
      <c r="V4" s="42" t="n">
        <f aca="false">SUMIFS($H$2:$H$936,$A$2:$A$936,$M4,$D$2:$D$936,V$1)*1000</f>
        <v>0</v>
      </c>
      <c r="W4" s="42" t="n">
        <f aca="false">SUMIFS($H$2:$H$936,$A$2:$A$936,$M4,$D$2:$D$936,W$1)*1000</f>
        <v>0</v>
      </c>
      <c r="X4" s="42" t="n">
        <f aca="false">SUMIFS($H$2:$H$936,$A$2:$A$936,$M4,$D$2:$D$936,X$1)*1000</f>
        <v>0</v>
      </c>
      <c r="Y4" s="42" t="n">
        <f aca="false">SUM(N4:X4)</f>
        <v>0</v>
      </c>
      <c r="Z4" s="43" t="e">
        <f aca="false">setor_sangue!#ref!</f>
        <v>#NAME?</v>
      </c>
      <c r="AA4" s="44" t="e">
        <f aca="false">Y4+Z4</f>
        <v>#NAME?</v>
      </c>
      <c r="AB4" s="45"/>
      <c r="AC4" s="45"/>
    </row>
    <row r="5" customFormat="false" ht="24.95" hidden="true" customHeight="true" outlineLevel="0" collapsed="false">
      <c r="A5" s="46" t="n">
        <v>44713</v>
      </c>
      <c r="B5" s="46" t="s">
        <v>140</v>
      </c>
      <c r="C5" s="47" t="s">
        <v>136</v>
      </c>
      <c r="D5" s="48" t="s">
        <v>137</v>
      </c>
      <c r="E5" s="48" t="s">
        <v>28</v>
      </c>
      <c r="F5" s="49" t="n">
        <v>0.399305555555556</v>
      </c>
      <c r="G5" s="49" t="n">
        <v>0.418055555555556</v>
      </c>
      <c r="H5" s="50" t="n">
        <v>13.06</v>
      </c>
      <c r="M5" s="41" t="n">
        <v>44624</v>
      </c>
      <c r="N5" s="42" t="n">
        <f aca="false">SUMIFS($H$2:$H$936,$A$2:$A$936,$M5,$D$2:$D$936,N$1)*1000</f>
        <v>0</v>
      </c>
      <c r="O5" s="42" t="n">
        <f aca="false">SUMIFS($H$2:$H$936,$A$2:$A$936,$M5,$D$2:$D$936,O$1)*1000</f>
        <v>0</v>
      </c>
      <c r="P5" s="42" t="n">
        <f aca="false">SUMIFS($H$2:$H$936,$A$2:$A$936,$M5,$D$2:$D$936,P$1)*1000</f>
        <v>0</v>
      </c>
      <c r="Q5" s="42" t="n">
        <f aca="false">SUMIFS($H$2:$H$936,$A$2:$A$936,$M5,$D$2:$D$936,Q$1)*1000</f>
        <v>0</v>
      </c>
      <c r="R5" s="42" t="n">
        <f aca="false">SUMIFS($H$2:$H$936,$A$2:$A$936,$M5,$D$2:$D$936,R$1)*1000</f>
        <v>0</v>
      </c>
      <c r="S5" s="42" t="n">
        <f aca="false">SUMIFS($H$2:$H$936,$A$2:$A$936,$M5,$D$2:$D$936,S$1)*1000</f>
        <v>0</v>
      </c>
      <c r="T5" s="42" t="n">
        <f aca="false">SUMIFS($H$2:$H$936,$A$2:$A$936,$M5,$D$2:$D$936,T$1)*1000</f>
        <v>0</v>
      </c>
      <c r="U5" s="42" t="n">
        <f aca="false">SUMIFS($H$2:$H$936,$A$2:$A$936,$M5,$D$2:$D$936,U$1)*1000</f>
        <v>0</v>
      </c>
      <c r="V5" s="42" t="n">
        <f aca="false">SUMIFS($H$2:$H$936,$A$2:$A$936,$M5,$D$2:$D$936,V$1)*1000</f>
        <v>0</v>
      </c>
      <c r="W5" s="42" t="n">
        <f aca="false">SUMIFS($H$2:$H$936,$A$2:$A$936,$M5,$D$2:$D$936,W$1)*1000</f>
        <v>0</v>
      </c>
      <c r="X5" s="42" t="n">
        <f aca="false">SUMIFS($H$2:$H$936,$A$2:$A$936,$M5,$D$2:$D$936,X$1)*1000</f>
        <v>0</v>
      </c>
      <c r="Y5" s="42" t="n">
        <f aca="false">SUM(N5:X5)</f>
        <v>0</v>
      </c>
      <c r="Z5" s="43" t="e">
        <f aca="false">setor_sangue!#ref!</f>
        <v>#NAME?</v>
      </c>
      <c r="AA5" s="44" t="e">
        <f aca="false">Y5+Z5</f>
        <v>#NAME?</v>
      </c>
      <c r="AB5" s="45"/>
      <c r="AC5" s="45"/>
    </row>
    <row r="6" customFormat="false" ht="24.95" hidden="true" customHeight="true" outlineLevel="0" collapsed="false">
      <c r="A6" s="46" t="n">
        <v>44713</v>
      </c>
      <c r="B6" s="46" t="s">
        <v>141</v>
      </c>
      <c r="C6" s="47" t="s">
        <v>136</v>
      </c>
      <c r="D6" s="48" t="s">
        <v>105</v>
      </c>
      <c r="E6" s="48" t="s">
        <v>142</v>
      </c>
      <c r="F6" s="49" t="n">
        <v>0.41875</v>
      </c>
      <c r="G6" s="49" t="n">
        <v>0.438194444444444</v>
      </c>
      <c r="H6" s="50" t="n">
        <v>1.44</v>
      </c>
      <c r="M6" s="41" t="n">
        <v>44625</v>
      </c>
      <c r="N6" s="42" t="n">
        <f aca="false">SUMIFS($H$2:$H$936,$A$2:$A$936,$M6,$D$2:$D$936,N$1)*1000</f>
        <v>0</v>
      </c>
      <c r="O6" s="42" t="n">
        <f aca="false">SUMIFS($H$2:$H$936,$A$2:$A$936,$M6,$D$2:$D$936,O$1)*1000</f>
        <v>0</v>
      </c>
      <c r="P6" s="42" t="n">
        <f aca="false">SUMIFS($H$2:$H$936,$A$2:$A$936,$M6,$D$2:$D$936,P$1)*1000</f>
        <v>0</v>
      </c>
      <c r="Q6" s="42" t="n">
        <f aca="false">SUMIFS($H$2:$H$936,$A$2:$A$936,$M6,$D$2:$D$936,Q$1)*1000</f>
        <v>0</v>
      </c>
      <c r="R6" s="42" t="n">
        <f aca="false">SUMIFS($H$2:$H$936,$A$2:$A$936,$M6,$D$2:$D$936,R$1)*1000</f>
        <v>0</v>
      </c>
      <c r="S6" s="42" t="n">
        <f aca="false">SUMIFS($H$2:$H$936,$A$2:$A$936,$M6,$D$2:$D$936,S$1)*1000</f>
        <v>0</v>
      </c>
      <c r="T6" s="42" t="n">
        <f aca="false">SUMIFS($H$2:$H$936,$A$2:$A$936,$M6,$D$2:$D$936,T$1)*1000</f>
        <v>0</v>
      </c>
      <c r="U6" s="42" t="n">
        <f aca="false">SUMIFS($H$2:$H$936,$A$2:$A$936,$M6,$D$2:$D$936,U$1)*1000</f>
        <v>0</v>
      </c>
      <c r="V6" s="42" t="n">
        <f aca="false">SUMIFS($H$2:$H$936,$A$2:$A$936,$M6,$D$2:$D$936,V$1)*1000</f>
        <v>0</v>
      </c>
      <c r="W6" s="42" t="n">
        <f aca="false">SUMIFS($H$2:$H$936,$A$2:$A$936,$M6,$D$2:$D$936,W$1)*1000</f>
        <v>0</v>
      </c>
      <c r="X6" s="42" t="n">
        <f aca="false">SUMIFS($H$2:$H$936,$A$2:$A$936,$M6,$D$2:$D$936,X$1)*1000</f>
        <v>0</v>
      </c>
      <c r="Y6" s="42" t="n">
        <f aca="false">SUM(N6:X6)</f>
        <v>0</v>
      </c>
      <c r="Z6" s="43" t="e">
        <f aca="false">setor_sangue!#ref!</f>
        <v>#NAME?</v>
      </c>
      <c r="AA6" s="44" t="e">
        <f aca="false">Y6+Z6</f>
        <v>#NAME?</v>
      </c>
      <c r="AB6" s="45"/>
      <c r="AC6" s="45"/>
    </row>
    <row r="7" customFormat="false" ht="24.95" hidden="true" customHeight="true" outlineLevel="0" collapsed="false">
      <c r="A7" s="36" t="n">
        <v>44713</v>
      </c>
      <c r="B7" s="36" t="s">
        <v>143</v>
      </c>
      <c r="C7" s="37" t="s">
        <v>136</v>
      </c>
      <c r="D7" s="38" t="s">
        <v>137</v>
      </c>
      <c r="E7" s="38" t="s">
        <v>36</v>
      </c>
      <c r="F7" s="39" t="n">
        <v>0.221527777777778</v>
      </c>
      <c r="G7" s="39" t="n">
        <v>0.46875</v>
      </c>
      <c r="H7" s="40" t="n">
        <v>10.32</v>
      </c>
      <c r="M7" s="41" t="n">
        <v>44626</v>
      </c>
      <c r="N7" s="42" t="n">
        <f aca="false">SUMIFS($H$2:$H$936,$A$2:$A$936,$M7,$D$2:$D$936,N$1)*1000</f>
        <v>0</v>
      </c>
      <c r="O7" s="42" t="n">
        <f aca="false">SUMIFS($H$2:$H$936,$A$2:$A$936,$M7,$D$2:$D$936,O$1)*1000</f>
        <v>0</v>
      </c>
      <c r="P7" s="42" t="n">
        <f aca="false">SUMIFS($H$2:$H$936,$A$2:$A$936,$M7,$D$2:$D$936,P$1)*1000</f>
        <v>0</v>
      </c>
      <c r="Q7" s="42" t="n">
        <f aca="false">SUMIFS($H$2:$H$936,$A$2:$A$936,$M7,$D$2:$D$936,Q$1)*1000</f>
        <v>0</v>
      </c>
      <c r="R7" s="42" t="n">
        <f aca="false">SUMIFS($H$2:$H$936,$A$2:$A$936,$M7,$D$2:$D$936,R$1)*1000</f>
        <v>0</v>
      </c>
      <c r="S7" s="42" t="n">
        <f aca="false">SUMIFS($H$2:$H$936,$A$2:$A$936,$M7,$D$2:$D$936,S$1)*1000</f>
        <v>0</v>
      </c>
      <c r="T7" s="42" t="n">
        <f aca="false">SUMIFS($H$2:$H$936,$A$2:$A$936,$M7,$D$2:$D$936,T$1)*1000</f>
        <v>0</v>
      </c>
      <c r="U7" s="42" t="n">
        <f aca="false">SUMIFS($H$2:$H$936,$A$2:$A$936,$M7,$D$2:$D$936,U$1)*1000</f>
        <v>0</v>
      </c>
      <c r="V7" s="42" t="n">
        <f aca="false">SUMIFS($H$2:$H$936,$A$2:$A$936,$M7,$D$2:$D$936,V$1)*1000</f>
        <v>0</v>
      </c>
      <c r="W7" s="42" t="n">
        <f aca="false">SUMIFS($H$2:$H$936,$A$2:$A$936,$M7,$D$2:$D$936,W$1)*1000</f>
        <v>0</v>
      </c>
      <c r="X7" s="42" t="n">
        <f aca="false">SUMIFS($H$2:$H$936,$A$2:$A$936,$M7,$D$2:$D$936,X$1)*1000</f>
        <v>0</v>
      </c>
      <c r="Y7" s="42" t="n">
        <f aca="false">SUM(N7:X7)</f>
        <v>0</v>
      </c>
      <c r="Z7" s="43" t="e">
        <f aca="false">setor_sangue!#ref!</f>
        <v>#NAME?</v>
      </c>
      <c r="AA7" s="44" t="e">
        <f aca="false">Y7+Z7</f>
        <v>#NAME?</v>
      </c>
      <c r="AB7" s="45"/>
      <c r="AC7" s="45"/>
    </row>
    <row r="8" customFormat="false" ht="24.95" hidden="true" customHeight="true" outlineLevel="0" collapsed="false">
      <c r="A8" s="36" t="n">
        <v>44713</v>
      </c>
      <c r="B8" s="36" t="s">
        <v>144</v>
      </c>
      <c r="C8" s="37" t="s">
        <v>136</v>
      </c>
      <c r="D8" s="38" t="s">
        <v>137</v>
      </c>
      <c r="E8" s="38" t="s">
        <v>36</v>
      </c>
      <c r="F8" s="39" t="n">
        <v>0.238888888888889</v>
      </c>
      <c r="G8" s="39" t="n">
        <v>0.539583333333333</v>
      </c>
      <c r="H8" s="40" t="n">
        <v>13.2</v>
      </c>
      <c r="M8" s="41" t="n">
        <v>44627</v>
      </c>
      <c r="N8" s="42" t="n">
        <f aca="false">SUMIFS($H$2:$H$936,$A$2:$A$936,$M8,$D$2:$D$936,N$1)*1000</f>
        <v>0</v>
      </c>
      <c r="O8" s="42" t="n">
        <f aca="false">SUMIFS($H$2:$H$936,$A$2:$A$936,$M8,$D$2:$D$936,O$1)*1000</f>
        <v>0</v>
      </c>
      <c r="P8" s="42" t="n">
        <f aca="false">SUMIFS($H$2:$H$936,$A$2:$A$936,$M8,$D$2:$D$936,P$1)*1000</f>
        <v>0</v>
      </c>
      <c r="Q8" s="42" t="n">
        <f aca="false">SUMIFS($H$2:$H$936,$A$2:$A$936,$M8,$D$2:$D$936,Q$1)*1000</f>
        <v>0</v>
      </c>
      <c r="R8" s="42" t="n">
        <f aca="false">SUMIFS($H$2:$H$936,$A$2:$A$936,$M8,$D$2:$D$936,R$1)*1000</f>
        <v>0</v>
      </c>
      <c r="S8" s="42" t="n">
        <f aca="false">SUMIFS($H$2:$H$936,$A$2:$A$936,$M8,$D$2:$D$936,S$1)*1000</f>
        <v>0</v>
      </c>
      <c r="T8" s="42" t="n">
        <f aca="false">SUMIFS($H$2:$H$936,$A$2:$A$936,$M8,$D$2:$D$936,T$1)*1000</f>
        <v>0</v>
      </c>
      <c r="U8" s="42" t="n">
        <f aca="false">SUMIFS($H$2:$H$936,$A$2:$A$936,$M8,$D$2:$D$936,U$1)*1000</f>
        <v>0</v>
      </c>
      <c r="V8" s="42" t="n">
        <f aca="false">SUMIFS($H$2:$H$936,$A$2:$A$936,$M8,$D$2:$D$936,V$1)*1000</f>
        <v>0</v>
      </c>
      <c r="W8" s="42" t="n">
        <f aca="false">SUMIFS($H$2:$H$936,$A$2:$A$936,$M8,$D$2:$D$936,W$1)*1000</f>
        <v>0</v>
      </c>
      <c r="X8" s="42" t="n">
        <f aca="false">SUMIFS($H$2:$H$936,$A$2:$A$936,$M8,$D$2:$D$936,X$1)*1000</f>
        <v>0</v>
      </c>
      <c r="Y8" s="42" t="n">
        <f aca="false">SUM(N8:X8)</f>
        <v>0</v>
      </c>
      <c r="Z8" s="43" t="e">
        <f aca="false">setor_sangue!#ref!</f>
        <v>#NAME?</v>
      </c>
      <c r="AA8" s="44" t="e">
        <f aca="false">Y8+Z8</f>
        <v>#NAME?</v>
      </c>
      <c r="AB8" s="45"/>
      <c r="AC8" s="45"/>
    </row>
    <row r="9" customFormat="false" ht="24.95" hidden="true" customHeight="true" outlineLevel="0" collapsed="false">
      <c r="A9" s="36" t="n">
        <v>44713</v>
      </c>
      <c r="B9" s="36" t="s">
        <v>145</v>
      </c>
      <c r="C9" s="37" t="s">
        <v>136</v>
      </c>
      <c r="D9" s="38" t="s">
        <v>146</v>
      </c>
      <c r="E9" s="38" t="s">
        <v>36</v>
      </c>
      <c r="F9" s="39" t="n">
        <v>0.294444444444444</v>
      </c>
      <c r="G9" s="39" t="n">
        <v>0.571527777777778</v>
      </c>
      <c r="H9" s="40" t="n">
        <v>12.16</v>
      </c>
      <c r="M9" s="41" t="n">
        <v>44628</v>
      </c>
      <c r="N9" s="42" t="n">
        <f aca="false">SUMIFS($H$2:$H$936,$A$2:$A$936,$M9,$D$2:$D$936,N$1)*1000</f>
        <v>0</v>
      </c>
      <c r="O9" s="42" t="n">
        <f aca="false">SUMIFS($H$2:$H$936,$A$2:$A$936,$M9,$D$2:$D$936,O$1)*1000</f>
        <v>0</v>
      </c>
      <c r="P9" s="42" t="n">
        <f aca="false">SUMIFS($H$2:$H$936,$A$2:$A$936,$M9,$D$2:$D$936,P$1)*1000</f>
        <v>0</v>
      </c>
      <c r="Q9" s="42" t="n">
        <f aca="false">SUMIFS($H$2:$H$936,$A$2:$A$936,$M9,$D$2:$D$936,Q$1)*1000</f>
        <v>0</v>
      </c>
      <c r="R9" s="42" t="n">
        <f aca="false">SUMIFS($H$2:$H$936,$A$2:$A$936,$M9,$D$2:$D$936,R$1)*1000</f>
        <v>0</v>
      </c>
      <c r="S9" s="42" t="n">
        <f aca="false">SUMIFS($H$2:$H$936,$A$2:$A$936,$M9,$D$2:$D$936,S$1)*1000</f>
        <v>0</v>
      </c>
      <c r="T9" s="42" t="n">
        <f aca="false">SUMIFS($H$2:$H$936,$A$2:$A$936,$M9,$D$2:$D$936,T$1)*1000</f>
        <v>0</v>
      </c>
      <c r="U9" s="42" t="n">
        <f aca="false">SUMIFS($H$2:$H$936,$A$2:$A$936,$M9,$D$2:$D$936,U$1)*1000</f>
        <v>0</v>
      </c>
      <c r="V9" s="42" t="n">
        <f aca="false">SUMIFS($H$2:$H$936,$A$2:$A$936,$M9,$D$2:$D$936,V$1)*1000</f>
        <v>0</v>
      </c>
      <c r="W9" s="42" t="n">
        <f aca="false">SUMIFS($H$2:$H$936,$A$2:$A$936,$M9,$D$2:$D$936,W$1)*1000</f>
        <v>0</v>
      </c>
      <c r="X9" s="42" t="n">
        <f aca="false">SUMIFS($H$2:$H$936,$A$2:$A$936,$M9,$D$2:$D$936,X$1)*1000</f>
        <v>0</v>
      </c>
      <c r="Y9" s="42" t="n">
        <f aca="false">SUM(N9:X9)</f>
        <v>0</v>
      </c>
      <c r="Z9" s="43" t="e">
        <f aca="false">setor_sangue!#ref!</f>
        <v>#NAME?</v>
      </c>
      <c r="AA9" s="44" t="e">
        <f aca="false">Y9+Z9</f>
        <v>#NAME?</v>
      </c>
      <c r="AB9" s="45"/>
      <c r="AC9" s="45"/>
    </row>
    <row r="10" customFormat="false" ht="24.95" hidden="true" customHeight="true" outlineLevel="0" collapsed="false">
      <c r="A10" s="46" t="n">
        <v>44713</v>
      </c>
      <c r="B10" s="46" t="s">
        <v>147</v>
      </c>
      <c r="C10" s="47" t="s">
        <v>136</v>
      </c>
      <c r="D10" s="48" t="s">
        <v>148</v>
      </c>
      <c r="E10" s="48" t="s">
        <v>28</v>
      </c>
      <c r="F10" s="49" t="n">
        <v>0.636805555555555</v>
      </c>
      <c r="G10" s="49" t="n">
        <v>0.636805555555555</v>
      </c>
      <c r="H10" s="50" t="n">
        <v>3.4</v>
      </c>
      <c r="M10" s="41" t="n">
        <v>44629</v>
      </c>
      <c r="N10" s="42" t="n">
        <f aca="false">SUMIFS($H$2:$H$936,$A$2:$A$936,$M10,$D$2:$D$936,N$1)*1000</f>
        <v>0</v>
      </c>
      <c r="O10" s="42" t="n">
        <f aca="false">SUMIFS($H$2:$H$936,$A$2:$A$936,$M10,$D$2:$D$936,O$1)*1000</f>
        <v>0</v>
      </c>
      <c r="P10" s="42" t="n">
        <f aca="false">SUMIFS($H$2:$H$936,$A$2:$A$936,$M10,$D$2:$D$936,P$1)*1000</f>
        <v>0</v>
      </c>
      <c r="Q10" s="42" t="n">
        <f aca="false">SUMIFS($H$2:$H$936,$A$2:$A$936,$M10,$D$2:$D$936,Q$1)*1000</f>
        <v>0</v>
      </c>
      <c r="R10" s="42" t="n">
        <f aca="false">SUMIFS($H$2:$H$936,$A$2:$A$936,$M10,$D$2:$D$936,R$1)*1000</f>
        <v>0</v>
      </c>
      <c r="S10" s="42" t="n">
        <f aca="false">SUMIFS($H$2:$H$936,$A$2:$A$936,$M10,$D$2:$D$936,S$1)*1000</f>
        <v>0</v>
      </c>
      <c r="T10" s="42" t="n">
        <f aca="false">SUMIFS($H$2:$H$936,$A$2:$A$936,$M10,$D$2:$D$936,T$1)*1000</f>
        <v>0</v>
      </c>
      <c r="U10" s="42" t="n">
        <f aca="false">SUMIFS($H$2:$H$936,$A$2:$A$936,$M10,$D$2:$D$936,U$1)*1000</f>
        <v>0</v>
      </c>
      <c r="V10" s="42" t="n">
        <f aca="false">SUMIFS($H$2:$H$936,$A$2:$A$936,$M10,$D$2:$D$936,V$1)*1000</f>
        <v>0</v>
      </c>
      <c r="W10" s="42" t="n">
        <f aca="false">SUMIFS($H$2:$H$936,$A$2:$A$936,$M10,$D$2:$D$936,W$1)*1000</f>
        <v>0</v>
      </c>
      <c r="X10" s="42" t="n">
        <f aca="false">SUMIFS($H$2:$H$936,$A$2:$A$936,$M10,$D$2:$D$936,X$1)*1000</f>
        <v>0</v>
      </c>
      <c r="Y10" s="42" t="n">
        <f aca="false">SUM(N10:X10)</f>
        <v>0</v>
      </c>
      <c r="Z10" s="43" t="e">
        <f aca="false">setor_sangue!#ref!</f>
        <v>#NAME?</v>
      </c>
      <c r="AA10" s="44" t="e">
        <f aca="false">Y10+Z10</f>
        <v>#NAME?</v>
      </c>
      <c r="AB10" s="45"/>
      <c r="AC10" s="45"/>
    </row>
    <row r="11" customFormat="false" ht="24.95" hidden="true" customHeight="true" outlineLevel="0" collapsed="false">
      <c r="A11" s="46" t="n">
        <v>44713</v>
      </c>
      <c r="B11" s="46" t="s">
        <v>149</v>
      </c>
      <c r="C11" s="47" t="s">
        <v>136</v>
      </c>
      <c r="D11" s="48" t="s">
        <v>137</v>
      </c>
      <c r="E11" s="48" t="s">
        <v>28</v>
      </c>
      <c r="F11" s="49" t="n">
        <v>0.490972222222222</v>
      </c>
      <c r="G11" s="49" t="n">
        <v>0.665277777777778</v>
      </c>
      <c r="H11" s="50" t="n">
        <v>12.98</v>
      </c>
      <c r="M11" s="41" t="n">
        <v>44630</v>
      </c>
      <c r="N11" s="42" t="n">
        <f aca="false">SUMIFS($H$2:$H$936,$A$2:$A$936,$M11,$D$2:$D$936,N$1)*1000</f>
        <v>0</v>
      </c>
      <c r="O11" s="42" t="n">
        <f aca="false">SUMIFS($H$2:$H$936,$A$2:$A$936,$M11,$D$2:$D$936,O$1)*1000</f>
        <v>0</v>
      </c>
      <c r="P11" s="42" t="n">
        <f aca="false">SUMIFS($H$2:$H$936,$A$2:$A$936,$M11,$D$2:$D$936,P$1)*1000</f>
        <v>0</v>
      </c>
      <c r="Q11" s="42" t="n">
        <f aca="false">SUMIFS($H$2:$H$936,$A$2:$A$936,$M11,$D$2:$D$936,Q$1)*1000</f>
        <v>0</v>
      </c>
      <c r="R11" s="42" t="n">
        <f aca="false">SUMIFS($H$2:$H$936,$A$2:$A$936,$M11,$D$2:$D$936,R$1)*1000</f>
        <v>0</v>
      </c>
      <c r="S11" s="42" t="n">
        <f aca="false">SUMIFS($H$2:$H$936,$A$2:$A$936,$M11,$D$2:$D$936,S$1)*1000</f>
        <v>0</v>
      </c>
      <c r="T11" s="42" t="n">
        <f aca="false">SUMIFS($H$2:$H$936,$A$2:$A$936,$M11,$D$2:$D$936,T$1)*1000</f>
        <v>0</v>
      </c>
      <c r="U11" s="42" t="n">
        <f aca="false">SUMIFS($H$2:$H$936,$A$2:$A$936,$M11,$D$2:$D$936,U$1)*1000</f>
        <v>0</v>
      </c>
      <c r="V11" s="42" t="n">
        <f aca="false">SUMIFS($H$2:$H$936,$A$2:$A$936,$M11,$D$2:$D$936,V$1)*1000</f>
        <v>0</v>
      </c>
      <c r="W11" s="42" t="n">
        <f aca="false">SUMIFS($H$2:$H$936,$A$2:$A$936,$M11,$D$2:$D$936,W$1)*1000</f>
        <v>0</v>
      </c>
      <c r="X11" s="42" t="n">
        <f aca="false">SUMIFS($H$2:$H$936,$A$2:$A$936,$M11,$D$2:$D$936,X$1)*1000</f>
        <v>0</v>
      </c>
      <c r="Y11" s="42" t="n">
        <f aca="false">SUM(N11:X11)</f>
        <v>0</v>
      </c>
      <c r="Z11" s="43" t="e">
        <f aca="false">setor_sangue!#ref!</f>
        <v>#NAME?</v>
      </c>
      <c r="AA11" s="44" t="e">
        <f aca="false">Y11+Z11</f>
        <v>#NAME?</v>
      </c>
      <c r="AB11" s="45"/>
      <c r="AC11" s="45"/>
    </row>
    <row r="12" customFormat="false" ht="24.95" hidden="true" customHeight="true" outlineLevel="0" collapsed="false">
      <c r="A12" s="46" t="n">
        <v>44713</v>
      </c>
      <c r="B12" s="46" t="s">
        <v>150</v>
      </c>
      <c r="C12" s="47" t="s">
        <v>136</v>
      </c>
      <c r="D12" s="48" t="s">
        <v>151</v>
      </c>
      <c r="E12" s="48" t="s">
        <v>28</v>
      </c>
      <c r="F12" s="49" t="n">
        <v>0.524305555555556</v>
      </c>
      <c r="G12" s="49" t="n">
        <v>0.671527777777778</v>
      </c>
      <c r="H12" s="50" t="n">
        <v>8.74</v>
      </c>
      <c r="M12" s="41" t="n">
        <v>44631</v>
      </c>
      <c r="N12" s="42" t="n">
        <f aca="false">SUMIFS($H$2:$H$936,$A$2:$A$936,$M12,$D$2:$D$936,N$1)*1000</f>
        <v>0</v>
      </c>
      <c r="O12" s="42" t="n">
        <f aca="false">SUMIFS($H$2:$H$936,$A$2:$A$936,$M12,$D$2:$D$936,O$1)*1000</f>
        <v>0</v>
      </c>
      <c r="P12" s="42" t="n">
        <f aca="false">SUMIFS($H$2:$H$936,$A$2:$A$936,$M12,$D$2:$D$936,P$1)*1000</f>
        <v>0</v>
      </c>
      <c r="Q12" s="42" t="n">
        <f aca="false">SUMIFS($H$2:$H$936,$A$2:$A$936,$M12,$D$2:$D$936,Q$1)*1000</f>
        <v>0</v>
      </c>
      <c r="R12" s="42" t="n">
        <f aca="false">SUMIFS($H$2:$H$936,$A$2:$A$936,$M12,$D$2:$D$936,R$1)*1000</f>
        <v>0</v>
      </c>
      <c r="S12" s="42" t="n">
        <f aca="false">SUMIFS($H$2:$H$936,$A$2:$A$936,$M12,$D$2:$D$936,S$1)*1000</f>
        <v>0</v>
      </c>
      <c r="T12" s="42" t="n">
        <f aca="false">SUMIFS($H$2:$H$936,$A$2:$A$936,$M12,$D$2:$D$936,T$1)*1000</f>
        <v>0</v>
      </c>
      <c r="U12" s="42" t="n">
        <f aca="false">SUMIFS($H$2:$H$936,$A$2:$A$936,$M12,$D$2:$D$936,U$1)*1000</f>
        <v>0</v>
      </c>
      <c r="V12" s="42" t="n">
        <f aca="false">SUMIFS($H$2:$H$936,$A$2:$A$936,$M12,$D$2:$D$936,V$1)*1000</f>
        <v>0</v>
      </c>
      <c r="W12" s="42" t="n">
        <f aca="false">SUMIFS($H$2:$H$936,$A$2:$A$936,$M12,$D$2:$D$936,W$1)*1000</f>
        <v>0</v>
      </c>
      <c r="X12" s="42" t="n">
        <f aca="false">SUMIFS($H$2:$H$936,$A$2:$A$936,$M12,$D$2:$D$936,X$1)*1000</f>
        <v>0</v>
      </c>
      <c r="Y12" s="42" t="n">
        <f aca="false">SUM(N12:X12)</f>
        <v>0</v>
      </c>
      <c r="Z12" s="43" t="e">
        <f aca="false">setor_sangue!#ref!</f>
        <v>#NAME?</v>
      </c>
      <c r="AA12" s="44" t="e">
        <f aca="false">Y12+Z12</f>
        <v>#NAME?</v>
      </c>
      <c r="AB12" s="45"/>
      <c r="AC12" s="45"/>
    </row>
    <row r="13" customFormat="false" ht="24.95" hidden="true" customHeight="true" outlineLevel="0" collapsed="false">
      <c r="A13" s="46" t="n">
        <v>44713</v>
      </c>
      <c r="B13" s="46" t="s">
        <v>152</v>
      </c>
      <c r="C13" s="47" t="s">
        <v>136</v>
      </c>
      <c r="D13" s="48" t="s">
        <v>137</v>
      </c>
      <c r="E13" s="48" t="s">
        <v>36</v>
      </c>
      <c r="F13" s="49" t="n">
        <v>0.495138888888889</v>
      </c>
      <c r="G13" s="49" t="n">
        <v>0.688194444444445</v>
      </c>
      <c r="H13" s="50" t="n">
        <v>11.04</v>
      </c>
      <c r="M13" s="41" t="n">
        <v>44632</v>
      </c>
      <c r="N13" s="42" t="n">
        <f aca="false">SUMIFS($H$2:$H$936,$A$2:$A$936,$M13,$D$2:$D$936,N$1)*1000</f>
        <v>0</v>
      </c>
      <c r="O13" s="42" t="n">
        <f aca="false">SUMIFS($H$2:$H$936,$A$2:$A$936,$M13,$D$2:$D$936,O$1)*1000</f>
        <v>0</v>
      </c>
      <c r="P13" s="42" t="n">
        <f aca="false">SUMIFS($H$2:$H$936,$A$2:$A$936,$M13,$D$2:$D$936,P$1)*1000</f>
        <v>0</v>
      </c>
      <c r="Q13" s="42" t="n">
        <f aca="false">SUMIFS($H$2:$H$936,$A$2:$A$936,$M13,$D$2:$D$936,Q$1)*1000</f>
        <v>0</v>
      </c>
      <c r="R13" s="42" t="n">
        <f aca="false">SUMIFS($H$2:$H$936,$A$2:$A$936,$M13,$D$2:$D$936,R$1)*1000</f>
        <v>0</v>
      </c>
      <c r="S13" s="42" t="n">
        <f aca="false">SUMIFS($H$2:$H$936,$A$2:$A$936,$M13,$D$2:$D$936,S$1)*1000</f>
        <v>0</v>
      </c>
      <c r="T13" s="42" t="n">
        <f aca="false">SUMIFS($H$2:$H$936,$A$2:$A$936,$M13,$D$2:$D$936,T$1)*1000</f>
        <v>0</v>
      </c>
      <c r="U13" s="42" t="n">
        <f aca="false">SUMIFS($H$2:$H$936,$A$2:$A$936,$M13,$D$2:$D$936,U$1)*1000</f>
        <v>0</v>
      </c>
      <c r="V13" s="42" t="n">
        <f aca="false">SUMIFS($H$2:$H$936,$A$2:$A$936,$M13,$D$2:$D$936,V$1)*1000</f>
        <v>0</v>
      </c>
      <c r="W13" s="42" t="n">
        <f aca="false">SUMIFS($H$2:$H$936,$A$2:$A$936,$M13,$D$2:$D$936,W$1)*1000</f>
        <v>0</v>
      </c>
      <c r="X13" s="42" t="n">
        <f aca="false">SUMIFS($H$2:$H$936,$A$2:$A$936,$M13,$D$2:$D$936,X$1)*1000</f>
        <v>0</v>
      </c>
      <c r="Y13" s="42" t="n">
        <f aca="false">SUM(N13:X13)</f>
        <v>0</v>
      </c>
      <c r="Z13" s="43" t="e">
        <f aca="false">setor_sangue!#ref!</f>
        <v>#NAME?</v>
      </c>
      <c r="AA13" s="44" t="e">
        <f aca="false">Y13+Z13</f>
        <v>#NAME?</v>
      </c>
      <c r="AB13" s="45"/>
      <c r="AC13" s="45"/>
    </row>
    <row r="14" customFormat="false" ht="24.95" hidden="true" customHeight="true" outlineLevel="0" collapsed="false">
      <c r="A14" s="46" t="n">
        <v>44713</v>
      </c>
      <c r="B14" s="46" t="s">
        <v>153</v>
      </c>
      <c r="C14" s="47" t="s">
        <v>136</v>
      </c>
      <c r="D14" s="48" t="s">
        <v>137</v>
      </c>
      <c r="E14" s="48" t="s">
        <v>36</v>
      </c>
      <c r="F14" s="49" t="n">
        <v>0.529861111111111</v>
      </c>
      <c r="G14" s="49" t="n">
        <v>0.69375</v>
      </c>
      <c r="H14" s="50" t="n">
        <v>12.48</v>
      </c>
      <c r="M14" s="41" t="n">
        <v>44633</v>
      </c>
      <c r="N14" s="42" t="n">
        <f aca="false">SUMIFS($H$2:$H$936,$A$2:$A$936,$M14,$D$2:$D$936,N$1)*1000</f>
        <v>0</v>
      </c>
      <c r="O14" s="42" t="n">
        <f aca="false">SUMIFS($H$2:$H$936,$A$2:$A$936,$M14,$D$2:$D$936,O$1)*1000</f>
        <v>0</v>
      </c>
      <c r="P14" s="42" t="n">
        <f aca="false">SUMIFS($H$2:$H$936,$A$2:$A$936,$M14,$D$2:$D$936,P$1)*1000</f>
        <v>0</v>
      </c>
      <c r="Q14" s="42" t="n">
        <f aca="false">SUMIFS($H$2:$H$936,$A$2:$A$936,$M14,$D$2:$D$936,Q$1)*1000</f>
        <v>0</v>
      </c>
      <c r="R14" s="42" t="n">
        <f aca="false">SUMIFS($H$2:$H$936,$A$2:$A$936,$M14,$D$2:$D$936,R$1)*1000</f>
        <v>0</v>
      </c>
      <c r="S14" s="42" t="n">
        <f aca="false">SUMIFS($H$2:$H$936,$A$2:$A$936,$M14,$D$2:$D$936,S$1)*1000</f>
        <v>0</v>
      </c>
      <c r="T14" s="42" t="n">
        <f aca="false">SUMIFS($H$2:$H$936,$A$2:$A$936,$M14,$D$2:$D$936,T$1)*1000</f>
        <v>0</v>
      </c>
      <c r="U14" s="42" t="n">
        <f aca="false">SUMIFS($H$2:$H$936,$A$2:$A$936,$M14,$D$2:$D$936,U$1)*1000</f>
        <v>0</v>
      </c>
      <c r="V14" s="42" t="n">
        <f aca="false">SUMIFS($H$2:$H$936,$A$2:$A$936,$M14,$D$2:$D$936,V$1)*1000</f>
        <v>0</v>
      </c>
      <c r="W14" s="42" t="n">
        <f aca="false">SUMIFS($H$2:$H$936,$A$2:$A$936,$M14,$D$2:$D$936,W$1)*1000</f>
        <v>0</v>
      </c>
      <c r="X14" s="42" t="n">
        <f aca="false">SUMIFS($H$2:$H$936,$A$2:$A$936,$M14,$D$2:$D$936,X$1)*1000</f>
        <v>0</v>
      </c>
      <c r="Y14" s="42" t="n">
        <f aca="false">SUM(N14:X14)</f>
        <v>0</v>
      </c>
      <c r="Z14" s="43" t="e">
        <f aca="false">setor_sangue!#ref!</f>
        <v>#NAME?</v>
      </c>
      <c r="AA14" s="44" t="e">
        <f aca="false">Y14+Z14</f>
        <v>#NAME?</v>
      </c>
      <c r="AB14" s="45"/>
      <c r="AC14" s="45"/>
    </row>
    <row r="15" customFormat="false" ht="24.95" hidden="true" customHeight="true" outlineLevel="0" collapsed="false">
      <c r="A15" s="46" t="n">
        <v>44713</v>
      </c>
      <c r="B15" s="46" t="s">
        <v>154</v>
      </c>
      <c r="C15" s="47" t="s">
        <v>136</v>
      </c>
      <c r="D15" s="48" t="s">
        <v>137</v>
      </c>
      <c r="E15" s="48" t="s">
        <v>36</v>
      </c>
      <c r="F15" s="49" t="n">
        <v>0.635416666666667</v>
      </c>
      <c r="G15" s="49" t="n">
        <v>0.706944444444444</v>
      </c>
      <c r="H15" s="50" t="n">
        <v>11.2</v>
      </c>
      <c r="M15" s="41" t="n">
        <v>44634</v>
      </c>
      <c r="N15" s="42" t="n">
        <f aca="false">SUMIFS($H$2:$H$936,$A$2:$A$936,$M15,$D$2:$D$936,N$1)*1000</f>
        <v>0</v>
      </c>
      <c r="O15" s="42" t="n">
        <f aca="false">SUMIFS($H$2:$H$936,$A$2:$A$936,$M15,$D$2:$D$936,O$1)*1000</f>
        <v>0</v>
      </c>
      <c r="P15" s="42" t="n">
        <f aca="false">SUMIFS($H$2:$H$936,$A$2:$A$936,$M15,$D$2:$D$936,P$1)*1000</f>
        <v>0</v>
      </c>
      <c r="Q15" s="42" t="n">
        <f aca="false">SUMIFS($H$2:$H$936,$A$2:$A$936,$M15,$D$2:$D$936,Q$1)*1000</f>
        <v>0</v>
      </c>
      <c r="R15" s="42" t="n">
        <f aca="false">SUMIFS($H$2:$H$936,$A$2:$A$936,$M15,$D$2:$D$936,R$1)*1000</f>
        <v>0</v>
      </c>
      <c r="S15" s="42" t="n">
        <f aca="false">SUMIFS($H$2:$H$936,$A$2:$A$936,$M15,$D$2:$D$936,S$1)*1000</f>
        <v>0</v>
      </c>
      <c r="T15" s="42" t="n">
        <f aca="false">SUMIFS($H$2:$H$936,$A$2:$A$936,$M15,$D$2:$D$936,T$1)*1000</f>
        <v>0</v>
      </c>
      <c r="U15" s="42" t="n">
        <f aca="false">SUMIFS($H$2:$H$936,$A$2:$A$936,$M15,$D$2:$D$936,U$1)*1000</f>
        <v>0</v>
      </c>
      <c r="V15" s="42" t="n">
        <f aca="false">SUMIFS($H$2:$H$936,$A$2:$A$936,$M15,$D$2:$D$936,V$1)*1000</f>
        <v>0</v>
      </c>
      <c r="W15" s="42" t="n">
        <f aca="false">SUMIFS($H$2:$H$936,$A$2:$A$936,$M15,$D$2:$D$936,W$1)*1000</f>
        <v>0</v>
      </c>
      <c r="X15" s="42" t="n">
        <f aca="false">SUMIFS($H$2:$H$936,$A$2:$A$936,$M15,$D$2:$D$936,X$1)*1000</f>
        <v>0</v>
      </c>
      <c r="Y15" s="42" t="n">
        <f aca="false">SUM(N15:X15)</f>
        <v>0</v>
      </c>
      <c r="Z15" s="43" t="e">
        <f aca="false">setor_sangue!#ref!</f>
        <v>#NAME?</v>
      </c>
      <c r="AA15" s="44" t="e">
        <f aca="false">Y15+Z15</f>
        <v>#NAME?</v>
      </c>
      <c r="AB15" s="45"/>
      <c r="AC15" s="45"/>
    </row>
    <row r="16" customFormat="false" ht="24.95" hidden="true" customHeight="true" outlineLevel="0" collapsed="false">
      <c r="A16" s="46" t="n">
        <v>44713</v>
      </c>
      <c r="B16" s="46" t="s">
        <v>155</v>
      </c>
      <c r="C16" s="47" t="s">
        <v>136</v>
      </c>
      <c r="D16" s="48" t="s">
        <v>151</v>
      </c>
      <c r="E16" s="48" t="s">
        <v>36</v>
      </c>
      <c r="F16" s="49" t="n">
        <v>0.583333333333333</v>
      </c>
      <c r="G16" s="49" t="n">
        <v>0.8</v>
      </c>
      <c r="H16" s="50" t="n">
        <v>15.12</v>
      </c>
      <c r="M16" s="41" t="n">
        <v>44635</v>
      </c>
      <c r="N16" s="42" t="n">
        <f aca="false">SUMIFS($H$2:$H$936,$A$2:$A$936,$M16,$D$2:$D$936,N$1)*1000</f>
        <v>0</v>
      </c>
      <c r="O16" s="42" t="n">
        <f aca="false">SUMIFS($H$2:$H$936,$A$2:$A$936,$M16,$D$2:$D$936,O$1)*1000</f>
        <v>0</v>
      </c>
      <c r="P16" s="42" t="n">
        <f aca="false">SUMIFS($H$2:$H$936,$A$2:$A$936,$M16,$D$2:$D$936,P$1)*1000</f>
        <v>0</v>
      </c>
      <c r="Q16" s="42" t="n">
        <f aca="false">SUMIFS($H$2:$H$936,$A$2:$A$936,$M16,$D$2:$D$936,Q$1)*1000</f>
        <v>0</v>
      </c>
      <c r="R16" s="42" t="n">
        <f aca="false">SUMIFS($H$2:$H$936,$A$2:$A$936,$M16,$D$2:$D$936,R$1)*1000</f>
        <v>0</v>
      </c>
      <c r="S16" s="42" t="n">
        <f aca="false">SUMIFS($H$2:$H$936,$A$2:$A$936,$M16,$D$2:$D$936,S$1)*1000</f>
        <v>0</v>
      </c>
      <c r="T16" s="42" t="n">
        <f aca="false">SUMIFS($H$2:$H$936,$A$2:$A$936,$M16,$D$2:$D$936,T$1)*1000</f>
        <v>0</v>
      </c>
      <c r="U16" s="42" t="n">
        <f aca="false">SUMIFS($H$2:$H$936,$A$2:$A$936,$M16,$D$2:$D$936,U$1)*1000</f>
        <v>0</v>
      </c>
      <c r="V16" s="42" t="n">
        <f aca="false">SUMIFS($H$2:$H$936,$A$2:$A$936,$M16,$D$2:$D$936,V$1)*1000</f>
        <v>0</v>
      </c>
      <c r="W16" s="42" t="n">
        <f aca="false">SUMIFS($H$2:$H$936,$A$2:$A$936,$M16,$D$2:$D$936,W$1)*1000</f>
        <v>0</v>
      </c>
      <c r="X16" s="42" t="n">
        <f aca="false">SUMIFS($H$2:$H$936,$A$2:$A$936,$M16,$D$2:$D$936,X$1)*1000</f>
        <v>0</v>
      </c>
      <c r="Y16" s="42" t="n">
        <f aca="false">SUM(N16:X16)</f>
        <v>0</v>
      </c>
      <c r="Z16" s="43" t="e">
        <f aca="false">setor_sangue!#ref!</f>
        <v>#NAME?</v>
      </c>
      <c r="AA16" s="44" t="e">
        <f aca="false">Y16+Z16</f>
        <v>#NAME?</v>
      </c>
      <c r="AB16" s="45"/>
      <c r="AC16" s="45"/>
    </row>
    <row r="17" customFormat="false" ht="24.95" hidden="true" customHeight="true" outlineLevel="0" collapsed="false">
      <c r="A17" s="46" t="n">
        <v>44713</v>
      </c>
      <c r="B17" s="46" t="s">
        <v>156</v>
      </c>
      <c r="C17" s="47" t="s">
        <v>136</v>
      </c>
      <c r="D17" s="48" t="s">
        <v>151</v>
      </c>
      <c r="E17" s="48" t="s">
        <v>36</v>
      </c>
      <c r="F17" s="49" t="n">
        <v>0.732638888888889</v>
      </c>
      <c r="G17" s="49" t="n">
        <v>0.888888888888889</v>
      </c>
      <c r="H17" s="50" t="n">
        <v>14.5</v>
      </c>
      <c r="M17" s="41" t="n">
        <v>44636</v>
      </c>
      <c r="N17" s="42" t="n">
        <f aca="false">SUMIFS($H$2:$H$936,$A$2:$A$936,$M17,$D$2:$D$936,N$1)*1000</f>
        <v>0</v>
      </c>
      <c r="O17" s="42" t="n">
        <f aca="false">SUMIFS($H$2:$H$936,$A$2:$A$936,$M17,$D$2:$D$936,O$1)*1000</f>
        <v>0</v>
      </c>
      <c r="P17" s="42" t="n">
        <f aca="false">SUMIFS($H$2:$H$936,$A$2:$A$936,$M17,$D$2:$D$936,P$1)*1000</f>
        <v>0</v>
      </c>
      <c r="Q17" s="42" t="n">
        <f aca="false">SUMIFS($H$2:$H$936,$A$2:$A$936,$M17,$D$2:$D$936,Q$1)*1000</f>
        <v>0</v>
      </c>
      <c r="R17" s="42" t="n">
        <f aca="false">SUMIFS($H$2:$H$936,$A$2:$A$936,$M17,$D$2:$D$936,R$1)*1000</f>
        <v>0</v>
      </c>
      <c r="S17" s="42" t="n">
        <f aca="false">SUMIFS($H$2:$H$936,$A$2:$A$936,$M17,$D$2:$D$936,S$1)*1000</f>
        <v>0</v>
      </c>
      <c r="T17" s="42" t="n">
        <f aca="false">SUMIFS($H$2:$H$936,$A$2:$A$936,$M17,$D$2:$D$936,T$1)*1000</f>
        <v>0</v>
      </c>
      <c r="U17" s="42" t="n">
        <f aca="false">SUMIFS($H$2:$H$936,$A$2:$A$936,$M17,$D$2:$D$936,U$1)*1000</f>
        <v>0</v>
      </c>
      <c r="V17" s="42" t="n">
        <f aca="false">SUMIFS($H$2:$H$936,$A$2:$A$936,$M17,$D$2:$D$936,V$1)*1000</f>
        <v>0</v>
      </c>
      <c r="W17" s="42" t="n">
        <f aca="false">SUMIFS($H$2:$H$936,$A$2:$A$936,$M17,$D$2:$D$936,W$1)*1000</f>
        <v>0</v>
      </c>
      <c r="X17" s="42" t="n">
        <f aca="false">SUMIFS($H$2:$H$936,$A$2:$A$936,$M17,$D$2:$D$936,X$1)*1000</f>
        <v>0</v>
      </c>
      <c r="Y17" s="42" t="n">
        <f aca="false">SUM(N17:X17)</f>
        <v>0</v>
      </c>
      <c r="Z17" s="43" t="e">
        <f aca="false">setor_sangue!#ref!</f>
        <v>#NAME?</v>
      </c>
      <c r="AA17" s="44" t="e">
        <f aca="false">Y17+Z17</f>
        <v>#NAME?</v>
      </c>
      <c r="AB17" s="45"/>
      <c r="AC17" s="45"/>
    </row>
    <row r="18" customFormat="false" ht="24.95" hidden="true" customHeight="true" outlineLevel="0" collapsed="false">
      <c r="A18" s="46" t="n">
        <v>44713</v>
      </c>
      <c r="B18" s="46" t="s">
        <v>157</v>
      </c>
      <c r="C18" s="47" t="s">
        <v>136</v>
      </c>
      <c r="D18" s="48" t="s">
        <v>137</v>
      </c>
      <c r="E18" s="48" t="s">
        <v>36</v>
      </c>
      <c r="F18" s="49" t="n">
        <v>0.752083333333333</v>
      </c>
      <c r="G18" s="49" t="n">
        <v>0.893055555555556</v>
      </c>
      <c r="H18" s="50" t="n">
        <v>13.22</v>
      </c>
      <c r="M18" s="41" t="n">
        <v>44637</v>
      </c>
      <c r="N18" s="42" t="n">
        <f aca="false">SUMIFS($H$2:$H$936,$A$2:$A$936,$M18,$D$2:$D$936,N$1)*1000</f>
        <v>0</v>
      </c>
      <c r="O18" s="42" t="n">
        <f aca="false">SUMIFS($H$2:$H$936,$A$2:$A$936,$M18,$D$2:$D$936,O$1)*1000</f>
        <v>0</v>
      </c>
      <c r="P18" s="42" t="n">
        <f aca="false">SUMIFS($H$2:$H$936,$A$2:$A$936,$M18,$D$2:$D$936,P$1)*1000</f>
        <v>0</v>
      </c>
      <c r="Q18" s="42" t="n">
        <f aca="false">SUMIFS($H$2:$H$936,$A$2:$A$936,$M18,$D$2:$D$936,Q$1)*1000</f>
        <v>0</v>
      </c>
      <c r="R18" s="42" t="n">
        <f aca="false">SUMIFS($H$2:$H$936,$A$2:$A$936,$M18,$D$2:$D$936,R$1)*1000</f>
        <v>0</v>
      </c>
      <c r="S18" s="42" t="n">
        <f aca="false">SUMIFS($H$2:$H$936,$A$2:$A$936,$M18,$D$2:$D$936,S$1)*1000</f>
        <v>0</v>
      </c>
      <c r="T18" s="42" t="n">
        <f aca="false">SUMIFS($H$2:$H$936,$A$2:$A$936,$M18,$D$2:$D$936,T$1)*1000</f>
        <v>0</v>
      </c>
      <c r="U18" s="42" t="n">
        <f aca="false">SUMIFS($H$2:$H$936,$A$2:$A$936,$M18,$D$2:$D$936,U$1)*1000</f>
        <v>0</v>
      </c>
      <c r="V18" s="42" t="n">
        <f aca="false">SUMIFS($H$2:$H$936,$A$2:$A$936,$M18,$D$2:$D$936,V$1)*1000</f>
        <v>0</v>
      </c>
      <c r="W18" s="42" t="n">
        <f aca="false">SUMIFS($H$2:$H$936,$A$2:$A$936,$M18,$D$2:$D$936,W$1)*1000</f>
        <v>0</v>
      </c>
      <c r="X18" s="42" t="n">
        <f aca="false">SUMIFS($H$2:$H$936,$A$2:$A$936,$M18,$D$2:$D$936,X$1)*1000</f>
        <v>0</v>
      </c>
      <c r="Y18" s="42" t="n">
        <f aca="false">SUM(N18:X18)</f>
        <v>0</v>
      </c>
      <c r="Z18" s="43" t="e">
        <f aca="false">setor_sangue!#ref!</f>
        <v>#NAME?</v>
      </c>
      <c r="AA18" s="44" t="e">
        <f aca="false">Y18+Z18</f>
        <v>#NAME?</v>
      </c>
      <c r="AB18" s="45"/>
      <c r="AC18" s="45"/>
    </row>
    <row r="19" customFormat="false" ht="24.95" hidden="true" customHeight="true" outlineLevel="0" collapsed="false">
      <c r="A19" s="46" t="n">
        <v>44713</v>
      </c>
      <c r="B19" s="46" t="s">
        <v>158</v>
      </c>
      <c r="C19" s="47" t="s">
        <v>136</v>
      </c>
      <c r="D19" s="48" t="s">
        <v>159</v>
      </c>
      <c r="E19" s="48" t="s">
        <v>28</v>
      </c>
      <c r="F19" s="49" t="n">
        <v>0.890277777777778</v>
      </c>
      <c r="G19" s="49" t="n">
        <v>0.921527777777778</v>
      </c>
      <c r="H19" s="50" t="n">
        <v>0.42</v>
      </c>
      <c r="M19" s="41" t="n">
        <v>44638</v>
      </c>
      <c r="N19" s="42" t="n">
        <f aca="false">SUMIFS($H$2:$H$936,$A$2:$A$936,$M19,$D$2:$D$936,N$1)*1000</f>
        <v>0</v>
      </c>
      <c r="O19" s="42" t="n">
        <f aca="false">SUMIFS($H$2:$H$936,$A$2:$A$936,$M19,$D$2:$D$936,O$1)*1000</f>
        <v>0</v>
      </c>
      <c r="P19" s="42" t="n">
        <f aca="false">SUMIFS($H$2:$H$936,$A$2:$A$936,$M19,$D$2:$D$936,P$1)*1000</f>
        <v>0</v>
      </c>
      <c r="Q19" s="42" t="n">
        <f aca="false">SUMIFS($H$2:$H$936,$A$2:$A$936,$M19,$D$2:$D$936,Q$1)*1000</f>
        <v>0</v>
      </c>
      <c r="R19" s="42" t="n">
        <f aca="false">SUMIFS($H$2:$H$936,$A$2:$A$936,$M19,$D$2:$D$936,R$1)*1000</f>
        <v>0</v>
      </c>
      <c r="S19" s="42" t="n">
        <f aca="false">SUMIFS($H$2:$H$936,$A$2:$A$936,$M19,$D$2:$D$936,S$1)*1000</f>
        <v>0</v>
      </c>
      <c r="T19" s="42" t="n">
        <f aca="false">SUMIFS($H$2:$H$936,$A$2:$A$936,$M19,$D$2:$D$936,T$1)*1000</f>
        <v>0</v>
      </c>
      <c r="U19" s="42" t="n">
        <f aca="false">SUMIFS($H$2:$H$936,$A$2:$A$936,$M19,$D$2:$D$936,U$1)*1000</f>
        <v>0</v>
      </c>
      <c r="V19" s="42" t="n">
        <f aca="false">SUMIFS($H$2:$H$936,$A$2:$A$936,$M19,$D$2:$D$936,V$1)*1000</f>
        <v>0</v>
      </c>
      <c r="W19" s="42" t="n">
        <f aca="false">SUMIFS($H$2:$H$936,$A$2:$A$936,$M19,$D$2:$D$936,W$1)*1000</f>
        <v>0</v>
      </c>
      <c r="X19" s="42" t="n">
        <f aca="false">SUMIFS($H$2:$H$936,$A$2:$A$936,$M19,$D$2:$D$936,X$1)*1000</f>
        <v>0</v>
      </c>
      <c r="Y19" s="42" t="n">
        <f aca="false">SUM(N19:X19)</f>
        <v>0</v>
      </c>
      <c r="Z19" s="43" t="e">
        <f aca="false">setor_sangue!#ref!</f>
        <v>#NAME?</v>
      </c>
      <c r="AA19" s="44" t="e">
        <f aca="false">Y19+Z19</f>
        <v>#NAME?</v>
      </c>
      <c r="AB19" s="45"/>
      <c r="AC19" s="45"/>
    </row>
    <row r="20" customFormat="false" ht="24.95" hidden="true" customHeight="true" outlineLevel="0" collapsed="false">
      <c r="A20" s="46" t="n">
        <v>44713</v>
      </c>
      <c r="B20" s="46" t="s">
        <v>160</v>
      </c>
      <c r="C20" s="47" t="s">
        <v>136</v>
      </c>
      <c r="D20" s="48" t="s">
        <v>137</v>
      </c>
      <c r="E20" s="48" t="s">
        <v>36</v>
      </c>
      <c r="F20" s="49" t="n">
        <v>0.729166666666667</v>
      </c>
      <c r="G20" s="49" t="n">
        <v>0.927083333333333</v>
      </c>
      <c r="H20" s="50" t="n">
        <v>14.14</v>
      </c>
      <c r="M20" s="41" t="n">
        <v>44639</v>
      </c>
      <c r="N20" s="42" t="n">
        <f aca="false">SUMIFS($H$2:$H$936,$A$2:$A$936,$M20,$D$2:$D$936,N$1)*1000</f>
        <v>0</v>
      </c>
      <c r="O20" s="42" t="n">
        <f aca="false">SUMIFS($H$2:$H$936,$A$2:$A$936,$M20,$D$2:$D$936,O$1)*1000</f>
        <v>0</v>
      </c>
      <c r="P20" s="42" t="n">
        <f aca="false">SUMIFS($H$2:$H$936,$A$2:$A$936,$M20,$D$2:$D$936,P$1)*1000</f>
        <v>0</v>
      </c>
      <c r="Q20" s="42" t="n">
        <f aca="false">SUMIFS($H$2:$H$936,$A$2:$A$936,$M20,$D$2:$D$936,Q$1)*1000</f>
        <v>0</v>
      </c>
      <c r="R20" s="42" t="n">
        <f aca="false">SUMIFS($H$2:$H$936,$A$2:$A$936,$M20,$D$2:$D$936,R$1)*1000</f>
        <v>0</v>
      </c>
      <c r="S20" s="42" t="n">
        <f aca="false">SUMIFS($H$2:$H$936,$A$2:$A$936,$M20,$D$2:$D$936,S$1)*1000</f>
        <v>0</v>
      </c>
      <c r="T20" s="42" t="n">
        <f aca="false">SUMIFS($H$2:$H$936,$A$2:$A$936,$M20,$D$2:$D$936,T$1)*1000</f>
        <v>0</v>
      </c>
      <c r="U20" s="42" t="n">
        <f aca="false">SUMIFS($H$2:$H$936,$A$2:$A$936,$M20,$D$2:$D$936,U$1)*1000</f>
        <v>0</v>
      </c>
      <c r="V20" s="42" t="n">
        <f aca="false">SUMIFS($H$2:$H$936,$A$2:$A$936,$M20,$D$2:$D$936,V$1)*1000</f>
        <v>0</v>
      </c>
      <c r="W20" s="42" t="n">
        <f aca="false">SUMIFS($H$2:$H$936,$A$2:$A$936,$M20,$D$2:$D$936,W$1)*1000</f>
        <v>0</v>
      </c>
      <c r="X20" s="42" t="n">
        <f aca="false">SUMIFS($H$2:$H$936,$A$2:$A$936,$M20,$D$2:$D$936,X$1)*1000</f>
        <v>0</v>
      </c>
      <c r="Y20" s="42" t="n">
        <f aca="false">SUM(N20:X20)</f>
        <v>0</v>
      </c>
      <c r="Z20" s="43" t="e">
        <f aca="false">setor_sangue!#ref!</f>
        <v>#NAME?</v>
      </c>
      <c r="AA20" s="44" t="e">
        <f aca="false">Y20+Z20</f>
        <v>#NAME?</v>
      </c>
      <c r="AB20" s="45"/>
      <c r="AC20" s="45"/>
    </row>
    <row r="21" customFormat="false" ht="24.95" hidden="true" customHeight="true" outlineLevel="0" collapsed="false">
      <c r="A21" s="46" t="n">
        <v>44713</v>
      </c>
      <c r="B21" s="46" t="s">
        <v>161</v>
      </c>
      <c r="C21" s="47" t="s">
        <v>136</v>
      </c>
      <c r="D21" s="48" t="s">
        <v>137</v>
      </c>
      <c r="E21" s="48" t="s">
        <v>28</v>
      </c>
      <c r="F21" s="49" t="n">
        <v>0.529166666666667</v>
      </c>
      <c r="G21" s="49" t="n">
        <v>0.00625</v>
      </c>
      <c r="H21" s="50" t="n">
        <v>9.74</v>
      </c>
      <c r="M21" s="41" t="n">
        <v>44640</v>
      </c>
      <c r="N21" s="42" t="n">
        <f aca="false">SUMIFS($H$2:$H$936,$A$2:$A$936,$M21,$D$2:$D$936,N$1)*1000</f>
        <v>0</v>
      </c>
      <c r="O21" s="42" t="n">
        <f aca="false">SUMIFS($H$2:$H$936,$A$2:$A$936,$M21,$D$2:$D$936,O$1)*1000</f>
        <v>0</v>
      </c>
      <c r="P21" s="42" t="n">
        <f aca="false">SUMIFS($H$2:$H$936,$A$2:$A$936,$M21,$D$2:$D$936,P$1)*1000</f>
        <v>0</v>
      </c>
      <c r="Q21" s="42" t="n">
        <f aca="false">SUMIFS($H$2:$H$936,$A$2:$A$936,$M21,$D$2:$D$936,Q$1)*1000</f>
        <v>0</v>
      </c>
      <c r="R21" s="42" t="n">
        <f aca="false">SUMIFS($H$2:$H$936,$A$2:$A$936,$M21,$D$2:$D$936,R$1)*1000</f>
        <v>0</v>
      </c>
      <c r="S21" s="42" t="n">
        <f aca="false">SUMIFS($H$2:$H$936,$A$2:$A$936,$M21,$D$2:$D$936,S$1)*1000</f>
        <v>0</v>
      </c>
      <c r="T21" s="42" t="n">
        <f aca="false">SUMIFS($H$2:$H$936,$A$2:$A$936,$M21,$D$2:$D$936,T$1)*1000</f>
        <v>0</v>
      </c>
      <c r="U21" s="42" t="n">
        <f aca="false">SUMIFS($H$2:$H$936,$A$2:$A$936,$M21,$D$2:$D$936,U$1)*1000</f>
        <v>0</v>
      </c>
      <c r="V21" s="42" t="n">
        <f aca="false">SUMIFS($H$2:$H$936,$A$2:$A$936,$M21,$D$2:$D$936,V$1)*1000</f>
        <v>0</v>
      </c>
      <c r="W21" s="42" t="n">
        <f aca="false">SUMIFS($H$2:$H$936,$A$2:$A$936,$M21,$D$2:$D$936,W$1)*1000</f>
        <v>0</v>
      </c>
      <c r="X21" s="42" t="n">
        <f aca="false">SUMIFS($H$2:$H$936,$A$2:$A$936,$M21,$D$2:$D$936,X$1)*1000</f>
        <v>0</v>
      </c>
      <c r="Y21" s="42" t="n">
        <f aca="false">SUM(N21:X21)</f>
        <v>0</v>
      </c>
      <c r="Z21" s="43" t="e">
        <f aca="false">setor_sangue!#ref!</f>
        <v>#NAME?</v>
      </c>
      <c r="AA21" s="44" t="e">
        <f aca="false">Y21+Z21</f>
        <v>#NAME?</v>
      </c>
      <c r="AB21" s="45"/>
      <c r="AC21" s="45"/>
    </row>
    <row r="22" customFormat="false" ht="24.95" hidden="true" customHeight="true" outlineLevel="0" collapsed="false">
      <c r="A22" s="46" t="n">
        <v>44713</v>
      </c>
      <c r="B22" s="46" t="s">
        <v>162</v>
      </c>
      <c r="C22" s="47" t="s">
        <v>136</v>
      </c>
      <c r="D22" s="48" t="s">
        <v>146</v>
      </c>
      <c r="E22" s="48" t="s">
        <v>36</v>
      </c>
      <c r="F22" s="49" t="n">
        <v>0.655555555555556</v>
      </c>
      <c r="G22" s="49" t="n">
        <v>0.0208333333333333</v>
      </c>
      <c r="H22" s="50" t="n">
        <v>13</v>
      </c>
      <c r="M22" s="41" t="n">
        <v>44641</v>
      </c>
      <c r="N22" s="42" t="n">
        <f aca="false">SUMIFS($H$2:$H$936,$A$2:$A$936,$M22,$D$2:$D$936,N$1)*1000</f>
        <v>0</v>
      </c>
      <c r="O22" s="42" t="n">
        <f aca="false">SUMIFS($H$2:$H$936,$A$2:$A$936,$M22,$D$2:$D$936,O$1)*1000</f>
        <v>0</v>
      </c>
      <c r="P22" s="42" t="n">
        <f aca="false">SUMIFS($H$2:$H$936,$A$2:$A$936,$M22,$D$2:$D$936,P$1)*1000</f>
        <v>0</v>
      </c>
      <c r="Q22" s="42" t="n">
        <f aca="false">SUMIFS($H$2:$H$936,$A$2:$A$936,$M22,$D$2:$D$936,Q$1)*1000</f>
        <v>0</v>
      </c>
      <c r="R22" s="42" t="n">
        <f aca="false">SUMIFS($H$2:$H$936,$A$2:$A$936,$M22,$D$2:$D$936,R$1)*1000</f>
        <v>0</v>
      </c>
      <c r="S22" s="42" t="n">
        <f aca="false">SUMIFS($H$2:$H$936,$A$2:$A$936,$M22,$D$2:$D$936,S$1)*1000</f>
        <v>0</v>
      </c>
      <c r="T22" s="42" t="n">
        <f aca="false">SUMIFS($H$2:$H$936,$A$2:$A$936,$M22,$D$2:$D$936,T$1)*1000</f>
        <v>0</v>
      </c>
      <c r="U22" s="42" t="n">
        <f aca="false">SUMIFS($H$2:$H$936,$A$2:$A$936,$M22,$D$2:$D$936,U$1)*1000</f>
        <v>0</v>
      </c>
      <c r="V22" s="42" t="n">
        <f aca="false">SUMIFS($H$2:$H$936,$A$2:$A$936,$M22,$D$2:$D$936,V$1)*1000</f>
        <v>0</v>
      </c>
      <c r="W22" s="42" t="n">
        <f aca="false">SUMIFS($H$2:$H$936,$A$2:$A$936,$M22,$D$2:$D$936,W$1)*1000</f>
        <v>0</v>
      </c>
      <c r="X22" s="42" t="n">
        <f aca="false">SUMIFS($H$2:$H$936,$A$2:$A$936,$M22,$D$2:$D$936,X$1)*1000</f>
        <v>0</v>
      </c>
      <c r="Y22" s="42" t="n">
        <f aca="false">SUM(N22:X22)</f>
        <v>0</v>
      </c>
      <c r="Z22" s="43" t="e">
        <f aca="false">setor_sangue!#ref!</f>
        <v>#NAME?</v>
      </c>
      <c r="AA22" s="44" t="e">
        <f aca="false">Y22+Z22</f>
        <v>#NAME?</v>
      </c>
      <c r="AB22" s="45"/>
      <c r="AC22" s="45"/>
    </row>
    <row r="23" customFormat="false" ht="24.95" hidden="true" customHeight="true" outlineLevel="0" collapsed="false">
      <c r="A23" s="46" t="n">
        <v>44713</v>
      </c>
      <c r="B23" s="46" t="s">
        <v>163</v>
      </c>
      <c r="C23" s="47" t="s">
        <v>136</v>
      </c>
      <c r="D23" s="48" t="s">
        <v>148</v>
      </c>
      <c r="E23" s="48" t="s">
        <v>28</v>
      </c>
      <c r="F23" s="49" t="n">
        <v>0.714583333333333</v>
      </c>
      <c r="G23" s="49" t="n">
        <v>0.0597222222222222</v>
      </c>
      <c r="H23" s="50" t="n">
        <v>5.62</v>
      </c>
      <c r="M23" s="41" t="n">
        <v>44642</v>
      </c>
      <c r="N23" s="42" t="n">
        <f aca="false">SUMIFS($H$2:$H$936,$A$2:$A$936,$M23,$D$2:$D$936,N$1)*1000</f>
        <v>0</v>
      </c>
      <c r="O23" s="42" t="n">
        <f aca="false">SUMIFS($H$2:$H$936,$A$2:$A$936,$M23,$D$2:$D$936,O$1)*1000</f>
        <v>0</v>
      </c>
      <c r="P23" s="42" t="n">
        <f aca="false">SUMIFS($H$2:$H$936,$A$2:$A$936,$M23,$D$2:$D$936,P$1)*1000</f>
        <v>0</v>
      </c>
      <c r="Q23" s="42" t="n">
        <f aca="false">SUMIFS($H$2:$H$936,$A$2:$A$936,$M23,$D$2:$D$936,Q$1)*1000</f>
        <v>0</v>
      </c>
      <c r="R23" s="42" t="n">
        <f aca="false">SUMIFS($H$2:$H$936,$A$2:$A$936,$M23,$D$2:$D$936,R$1)*1000</f>
        <v>0</v>
      </c>
      <c r="S23" s="42" t="n">
        <f aca="false">SUMIFS($H$2:$H$936,$A$2:$A$936,$M23,$D$2:$D$936,S$1)*1000</f>
        <v>0</v>
      </c>
      <c r="T23" s="42" t="n">
        <f aca="false">SUMIFS($H$2:$H$936,$A$2:$A$936,$M23,$D$2:$D$936,T$1)*1000</f>
        <v>0</v>
      </c>
      <c r="U23" s="42" t="n">
        <f aca="false">SUMIFS($H$2:$H$936,$A$2:$A$936,$M23,$D$2:$D$936,U$1)*1000</f>
        <v>0</v>
      </c>
      <c r="V23" s="42" t="n">
        <f aca="false">SUMIFS($H$2:$H$936,$A$2:$A$936,$M23,$D$2:$D$936,V$1)*1000</f>
        <v>0</v>
      </c>
      <c r="W23" s="42" t="n">
        <f aca="false">SUMIFS($H$2:$H$936,$A$2:$A$936,$M23,$D$2:$D$936,W$1)*1000</f>
        <v>0</v>
      </c>
      <c r="X23" s="42" t="n">
        <f aca="false">SUMIFS($H$2:$H$936,$A$2:$A$936,$M23,$D$2:$D$936,X$1)*1000</f>
        <v>0</v>
      </c>
      <c r="Y23" s="42" t="n">
        <f aca="false">SUM(N23:X23)</f>
        <v>0</v>
      </c>
      <c r="Z23" s="43" t="e">
        <f aca="false">setor_sangue!#ref!</f>
        <v>#NAME?</v>
      </c>
      <c r="AA23" s="44" t="e">
        <f aca="false">Y23+Z23</f>
        <v>#NAME?</v>
      </c>
      <c r="AB23" s="45"/>
      <c r="AC23" s="45"/>
    </row>
    <row r="24" customFormat="false" ht="24.95" hidden="true" customHeight="true" outlineLevel="0" collapsed="false">
      <c r="A24" s="46" t="n">
        <v>44713</v>
      </c>
      <c r="B24" s="46" t="s">
        <v>164</v>
      </c>
      <c r="C24" s="47" t="s">
        <v>136</v>
      </c>
      <c r="D24" s="48" t="s">
        <v>146</v>
      </c>
      <c r="E24" s="48" t="s">
        <v>36</v>
      </c>
      <c r="F24" s="49" t="n">
        <v>0.745138888888889</v>
      </c>
      <c r="G24" s="49" t="n">
        <v>0.0875</v>
      </c>
      <c r="H24" s="50" t="n">
        <v>11.56</v>
      </c>
      <c r="M24" s="41" t="n">
        <v>44643</v>
      </c>
      <c r="N24" s="42" t="n">
        <f aca="false">SUMIFS($H$2:$H$936,$A$2:$A$936,$M24,$D$2:$D$936,N$1)*1000</f>
        <v>0</v>
      </c>
      <c r="O24" s="42" t="n">
        <f aca="false">SUMIFS($H$2:$H$936,$A$2:$A$936,$M24,$D$2:$D$936,O$1)*1000</f>
        <v>0</v>
      </c>
      <c r="P24" s="42" t="n">
        <f aca="false">SUMIFS($H$2:$H$936,$A$2:$A$936,$M24,$D$2:$D$936,P$1)*1000</f>
        <v>0</v>
      </c>
      <c r="Q24" s="42" t="n">
        <f aca="false">SUMIFS($H$2:$H$936,$A$2:$A$936,$M24,$D$2:$D$936,Q$1)*1000</f>
        <v>0</v>
      </c>
      <c r="R24" s="42" t="n">
        <f aca="false">SUMIFS($H$2:$H$936,$A$2:$A$936,$M24,$D$2:$D$936,R$1)*1000</f>
        <v>0</v>
      </c>
      <c r="S24" s="42" t="n">
        <f aca="false">SUMIFS($H$2:$H$936,$A$2:$A$936,$M24,$D$2:$D$936,S$1)*1000</f>
        <v>0</v>
      </c>
      <c r="T24" s="42" t="n">
        <f aca="false">SUMIFS($H$2:$H$936,$A$2:$A$936,$M24,$D$2:$D$936,T$1)*1000</f>
        <v>0</v>
      </c>
      <c r="U24" s="42" t="n">
        <f aca="false">SUMIFS($H$2:$H$936,$A$2:$A$936,$M24,$D$2:$D$936,U$1)*1000</f>
        <v>0</v>
      </c>
      <c r="V24" s="42" t="n">
        <f aca="false">SUMIFS($H$2:$H$936,$A$2:$A$936,$M24,$D$2:$D$936,V$1)*1000</f>
        <v>0</v>
      </c>
      <c r="W24" s="42" t="n">
        <f aca="false">SUMIFS($H$2:$H$936,$A$2:$A$936,$M24,$D$2:$D$936,W$1)*1000</f>
        <v>0</v>
      </c>
      <c r="X24" s="42" t="n">
        <f aca="false">SUMIFS($H$2:$H$936,$A$2:$A$936,$M24,$D$2:$D$936,X$1)*1000</f>
        <v>0</v>
      </c>
      <c r="Y24" s="42" t="n">
        <f aca="false">SUM(N24:X24)</f>
        <v>0</v>
      </c>
      <c r="Z24" s="43" t="e">
        <f aca="false">setor_sangue!#ref!</f>
        <v>#NAME?</v>
      </c>
      <c r="AA24" s="44" t="e">
        <f aca="false">Y24+Z24</f>
        <v>#NAME?</v>
      </c>
      <c r="AB24" s="45"/>
      <c r="AC24" s="45"/>
    </row>
    <row r="25" customFormat="false" ht="24.95" hidden="true" customHeight="true" outlineLevel="0" collapsed="false">
      <c r="A25" s="46" t="n">
        <v>44713</v>
      </c>
      <c r="B25" s="46" t="s">
        <v>165</v>
      </c>
      <c r="C25" s="47" t="s">
        <v>136</v>
      </c>
      <c r="D25" s="48" t="s">
        <v>148</v>
      </c>
      <c r="E25" s="48" t="s">
        <v>28</v>
      </c>
      <c r="F25" s="49" t="n">
        <v>0.710416666666667</v>
      </c>
      <c r="G25" s="49" t="n">
        <v>0.0875</v>
      </c>
      <c r="H25" s="50" t="n">
        <v>4.04</v>
      </c>
      <c r="M25" s="41" t="n">
        <v>44644</v>
      </c>
      <c r="N25" s="42" t="n">
        <f aca="false">SUMIFS($H$2:$H$936,$A$2:$A$936,$M25,$D$2:$D$936,N$1)*1000</f>
        <v>0</v>
      </c>
      <c r="O25" s="42" t="n">
        <f aca="false">SUMIFS($H$2:$H$936,$A$2:$A$936,$M25,$D$2:$D$936,O$1)*1000</f>
        <v>0</v>
      </c>
      <c r="P25" s="42" t="n">
        <f aca="false">SUMIFS($H$2:$H$936,$A$2:$A$936,$M25,$D$2:$D$936,P$1)*1000</f>
        <v>0</v>
      </c>
      <c r="Q25" s="42" t="n">
        <f aca="false">SUMIFS($H$2:$H$936,$A$2:$A$936,$M25,$D$2:$D$936,Q$1)*1000</f>
        <v>0</v>
      </c>
      <c r="R25" s="42" t="n">
        <f aca="false">SUMIFS($H$2:$H$936,$A$2:$A$936,$M25,$D$2:$D$936,R$1)*1000</f>
        <v>0</v>
      </c>
      <c r="S25" s="42" t="n">
        <f aca="false">SUMIFS($H$2:$H$936,$A$2:$A$936,$M25,$D$2:$D$936,S$1)*1000</f>
        <v>0</v>
      </c>
      <c r="T25" s="42" t="n">
        <f aca="false">SUMIFS($H$2:$H$936,$A$2:$A$936,$M25,$D$2:$D$936,T$1)*1000</f>
        <v>0</v>
      </c>
      <c r="U25" s="42" t="n">
        <f aca="false">SUMIFS($H$2:$H$936,$A$2:$A$936,$M25,$D$2:$D$936,U$1)*1000</f>
        <v>0</v>
      </c>
      <c r="V25" s="42" t="n">
        <f aca="false">SUMIFS($H$2:$H$936,$A$2:$A$936,$M25,$D$2:$D$936,V$1)*1000</f>
        <v>0</v>
      </c>
      <c r="W25" s="42" t="n">
        <f aca="false">SUMIFS($H$2:$H$936,$A$2:$A$936,$M25,$D$2:$D$936,W$1)*1000</f>
        <v>0</v>
      </c>
      <c r="X25" s="42" t="n">
        <f aca="false">SUMIFS($H$2:$H$936,$A$2:$A$936,$M25,$D$2:$D$936,X$1)*1000</f>
        <v>0</v>
      </c>
      <c r="Y25" s="42" t="n">
        <f aca="false">SUM(N25:X25)</f>
        <v>0</v>
      </c>
      <c r="Z25" s="43" t="e">
        <f aca="false">setor_sangue!#ref!</f>
        <v>#NAME?</v>
      </c>
      <c r="AA25" s="44" t="e">
        <f aca="false">Y25+Z25</f>
        <v>#NAME?</v>
      </c>
      <c r="AB25" s="45"/>
      <c r="AC25" s="45"/>
    </row>
    <row r="26" customFormat="false" ht="24.95" hidden="true" customHeight="true" outlineLevel="0" collapsed="false">
      <c r="A26" s="46" t="n">
        <v>44713</v>
      </c>
      <c r="B26" s="46" t="s">
        <v>166</v>
      </c>
      <c r="C26" s="47" t="s">
        <v>136</v>
      </c>
      <c r="D26" s="48" t="s">
        <v>148</v>
      </c>
      <c r="E26" s="48" t="s">
        <v>28</v>
      </c>
      <c r="F26" s="49" t="n">
        <v>0.6625</v>
      </c>
      <c r="G26" s="49" t="n">
        <v>0.10625</v>
      </c>
      <c r="H26" s="50" t="n">
        <v>2.12</v>
      </c>
      <c r="M26" s="41" t="n">
        <v>44645</v>
      </c>
      <c r="N26" s="42" t="n">
        <f aca="false">SUMIFS($H$2:$H$936,$A$2:$A$936,$M26,$D$2:$D$936,N$1)*1000</f>
        <v>0</v>
      </c>
      <c r="O26" s="42" t="n">
        <f aca="false">SUMIFS($H$2:$H$936,$A$2:$A$936,$M26,$D$2:$D$936,O$1)*1000</f>
        <v>0</v>
      </c>
      <c r="P26" s="42" t="n">
        <f aca="false">SUMIFS($H$2:$H$936,$A$2:$A$936,$M26,$D$2:$D$936,P$1)*1000</f>
        <v>0</v>
      </c>
      <c r="Q26" s="42" t="n">
        <f aca="false">SUMIFS($H$2:$H$936,$A$2:$A$936,$M26,$D$2:$D$936,Q$1)*1000</f>
        <v>0</v>
      </c>
      <c r="R26" s="42" t="n">
        <f aca="false">SUMIFS($H$2:$H$936,$A$2:$A$936,$M26,$D$2:$D$936,R$1)*1000</f>
        <v>0</v>
      </c>
      <c r="S26" s="42" t="n">
        <f aca="false">SUMIFS($H$2:$H$936,$A$2:$A$936,$M26,$D$2:$D$936,S$1)*1000</f>
        <v>0</v>
      </c>
      <c r="T26" s="42" t="n">
        <f aca="false">SUMIFS($H$2:$H$936,$A$2:$A$936,$M26,$D$2:$D$936,T$1)*1000</f>
        <v>0</v>
      </c>
      <c r="U26" s="42" t="n">
        <f aca="false">SUMIFS($H$2:$H$936,$A$2:$A$936,$M26,$D$2:$D$936,U$1)*1000</f>
        <v>0</v>
      </c>
      <c r="V26" s="42" t="n">
        <f aca="false">SUMIFS($H$2:$H$936,$A$2:$A$936,$M26,$D$2:$D$936,V$1)*1000</f>
        <v>0</v>
      </c>
      <c r="W26" s="42" t="n">
        <f aca="false">SUMIFS($H$2:$H$936,$A$2:$A$936,$M26,$D$2:$D$936,W$1)*1000</f>
        <v>0</v>
      </c>
      <c r="X26" s="42" t="n">
        <f aca="false">SUMIFS($H$2:$H$936,$A$2:$A$936,$M26,$D$2:$D$936,X$1)*1000</f>
        <v>0</v>
      </c>
      <c r="Y26" s="42" t="n">
        <f aca="false">SUM(N26:X26)</f>
        <v>0</v>
      </c>
      <c r="Z26" s="43" t="e">
        <f aca="false">setor_sangue!#ref!</f>
        <v>#NAME?</v>
      </c>
      <c r="AA26" s="44" t="e">
        <f aca="false">Y26+Z26</f>
        <v>#NAME?</v>
      </c>
      <c r="AB26" s="45"/>
      <c r="AC26" s="45"/>
    </row>
    <row r="27" customFormat="false" ht="24.95" hidden="true" customHeight="true" outlineLevel="0" collapsed="false">
      <c r="A27" s="46" t="n">
        <v>44713</v>
      </c>
      <c r="B27" s="46" t="s">
        <v>167</v>
      </c>
      <c r="C27" s="47" t="s">
        <v>136</v>
      </c>
      <c r="D27" s="48" t="s">
        <v>146</v>
      </c>
      <c r="E27" s="48" t="s">
        <v>36</v>
      </c>
      <c r="F27" s="49" t="n">
        <v>0.749305555555556</v>
      </c>
      <c r="G27" s="49" t="n">
        <v>0.147916666666667</v>
      </c>
      <c r="H27" s="50" t="n">
        <v>12.6</v>
      </c>
      <c r="M27" s="41" t="n">
        <v>44646</v>
      </c>
      <c r="N27" s="42" t="n">
        <f aca="false">SUMIFS($H$2:$H$936,$A$2:$A$936,$M27,$D$2:$D$936,N$1)*1000</f>
        <v>0</v>
      </c>
      <c r="O27" s="42" t="n">
        <f aca="false">SUMIFS($H$2:$H$936,$A$2:$A$936,$M27,$D$2:$D$936,O$1)*1000</f>
        <v>0</v>
      </c>
      <c r="P27" s="42" t="n">
        <f aca="false">SUMIFS($H$2:$H$936,$A$2:$A$936,$M27,$D$2:$D$936,P$1)*1000</f>
        <v>0</v>
      </c>
      <c r="Q27" s="42" t="n">
        <f aca="false">SUMIFS($H$2:$H$936,$A$2:$A$936,$M27,$D$2:$D$936,Q$1)*1000</f>
        <v>0</v>
      </c>
      <c r="R27" s="42" t="n">
        <f aca="false">SUMIFS($H$2:$H$936,$A$2:$A$936,$M27,$D$2:$D$936,R$1)*1000</f>
        <v>0</v>
      </c>
      <c r="S27" s="42" t="n">
        <f aca="false">SUMIFS($H$2:$H$936,$A$2:$A$936,$M27,$D$2:$D$936,S$1)*1000</f>
        <v>0</v>
      </c>
      <c r="T27" s="42" t="n">
        <f aca="false">SUMIFS($H$2:$H$936,$A$2:$A$936,$M27,$D$2:$D$936,T$1)*1000</f>
        <v>0</v>
      </c>
      <c r="U27" s="42" t="n">
        <f aca="false">SUMIFS($H$2:$H$936,$A$2:$A$936,$M27,$D$2:$D$936,U$1)*1000</f>
        <v>0</v>
      </c>
      <c r="V27" s="42" t="n">
        <f aca="false">SUMIFS($H$2:$H$936,$A$2:$A$936,$M27,$D$2:$D$936,V$1)*1000</f>
        <v>0</v>
      </c>
      <c r="W27" s="42" t="n">
        <f aca="false">SUMIFS($H$2:$H$936,$A$2:$A$936,$M27,$D$2:$D$936,W$1)*1000</f>
        <v>0</v>
      </c>
      <c r="X27" s="42" t="n">
        <f aca="false">SUMIFS($H$2:$H$936,$A$2:$A$936,$M27,$D$2:$D$936,X$1)*1000</f>
        <v>0</v>
      </c>
      <c r="Y27" s="42" t="n">
        <f aca="false">SUM(N27:X27)</f>
        <v>0</v>
      </c>
      <c r="Z27" s="43" t="e">
        <f aca="false">setor_sangue!#ref!</f>
        <v>#NAME?</v>
      </c>
      <c r="AA27" s="44" t="e">
        <f aca="false">Y27+Z27</f>
        <v>#NAME?</v>
      </c>
      <c r="AB27" s="45"/>
      <c r="AC27" s="45"/>
    </row>
    <row r="28" customFormat="false" ht="24.95" hidden="true" customHeight="true" outlineLevel="0" collapsed="false">
      <c r="A28" s="46" t="n">
        <v>44713</v>
      </c>
      <c r="B28" s="46" t="s">
        <v>168</v>
      </c>
      <c r="C28" s="47" t="s">
        <v>136</v>
      </c>
      <c r="D28" s="48" t="s">
        <v>137</v>
      </c>
      <c r="E28" s="48" t="s">
        <v>36</v>
      </c>
      <c r="F28" s="49" t="n">
        <v>0.826388888888889</v>
      </c>
      <c r="G28" s="49" t="n">
        <v>0.157638888888889</v>
      </c>
      <c r="H28" s="50" t="n">
        <v>12.38</v>
      </c>
      <c r="M28" s="41" t="n">
        <v>44647</v>
      </c>
      <c r="N28" s="42" t="n">
        <f aca="false">SUMIFS($H$2:$H$936,$A$2:$A$936,$M28,$D$2:$D$936,N$1)*1000</f>
        <v>0</v>
      </c>
      <c r="O28" s="42" t="n">
        <f aca="false">SUMIFS($H$2:$H$936,$A$2:$A$936,$M28,$D$2:$D$936,O$1)*1000</f>
        <v>0</v>
      </c>
      <c r="P28" s="42" t="n">
        <f aca="false">SUMIFS($H$2:$H$936,$A$2:$A$936,$M28,$D$2:$D$936,P$1)*1000</f>
        <v>0</v>
      </c>
      <c r="Q28" s="42" t="n">
        <f aca="false">SUMIFS($H$2:$H$936,$A$2:$A$936,$M28,$D$2:$D$936,Q$1)*1000</f>
        <v>0</v>
      </c>
      <c r="R28" s="42" t="n">
        <f aca="false">SUMIFS($H$2:$H$936,$A$2:$A$936,$M28,$D$2:$D$936,R$1)*1000</f>
        <v>0</v>
      </c>
      <c r="S28" s="42" t="n">
        <f aca="false">SUMIFS($H$2:$H$936,$A$2:$A$936,$M28,$D$2:$D$936,S$1)*1000</f>
        <v>0</v>
      </c>
      <c r="T28" s="42" t="n">
        <f aca="false">SUMIFS($H$2:$H$936,$A$2:$A$936,$M28,$D$2:$D$936,T$1)*1000</f>
        <v>0</v>
      </c>
      <c r="U28" s="42" t="n">
        <f aca="false">SUMIFS($H$2:$H$936,$A$2:$A$936,$M28,$D$2:$D$936,U$1)*1000</f>
        <v>0</v>
      </c>
      <c r="V28" s="42" t="n">
        <f aca="false">SUMIFS($H$2:$H$936,$A$2:$A$936,$M28,$D$2:$D$936,V$1)*1000</f>
        <v>0</v>
      </c>
      <c r="W28" s="42" t="n">
        <f aca="false">SUMIFS($H$2:$H$936,$A$2:$A$936,$M28,$D$2:$D$936,W$1)*1000</f>
        <v>0</v>
      </c>
      <c r="X28" s="42" t="n">
        <f aca="false">SUMIFS($H$2:$H$936,$A$2:$A$936,$M28,$D$2:$D$936,X$1)*1000</f>
        <v>0</v>
      </c>
      <c r="Y28" s="42" t="n">
        <f aca="false">SUM(N28:X28)</f>
        <v>0</v>
      </c>
      <c r="Z28" s="43" t="e">
        <f aca="false">setor_sangue!#ref!</f>
        <v>#NAME?</v>
      </c>
      <c r="AA28" s="44" t="e">
        <f aca="false">Y28+Z28</f>
        <v>#NAME?</v>
      </c>
      <c r="AB28" s="45"/>
      <c r="AC28" s="45" t="n">
        <v>0</v>
      </c>
    </row>
    <row r="29" customFormat="false" ht="24.95" hidden="true" customHeight="true" outlineLevel="0" collapsed="false">
      <c r="A29" s="46" t="n">
        <v>44713</v>
      </c>
      <c r="B29" s="46" t="s">
        <v>169</v>
      </c>
      <c r="C29" s="47" t="s">
        <v>136</v>
      </c>
      <c r="D29" s="48" t="s">
        <v>137</v>
      </c>
      <c r="E29" s="48" t="s">
        <v>28</v>
      </c>
      <c r="F29" s="49" t="n">
        <v>0.634722222222222</v>
      </c>
      <c r="G29" s="49" t="n">
        <v>0.158333333333333</v>
      </c>
      <c r="H29" s="50" t="n">
        <v>14.4</v>
      </c>
      <c r="M29" s="41" t="n">
        <v>44648</v>
      </c>
      <c r="N29" s="42" t="n">
        <f aca="false">SUMIFS($H$2:$H$936,$A$2:$A$936,$M29,$D$2:$D$936,N$1)*1000</f>
        <v>0</v>
      </c>
      <c r="O29" s="42" t="n">
        <f aca="false">SUMIFS($H$2:$H$936,$A$2:$A$936,$M29,$D$2:$D$936,O$1)*1000</f>
        <v>0</v>
      </c>
      <c r="P29" s="42" t="n">
        <f aca="false">SUMIFS($H$2:$H$936,$A$2:$A$936,$M29,$D$2:$D$936,P$1)*1000</f>
        <v>0</v>
      </c>
      <c r="Q29" s="42" t="n">
        <f aca="false">SUMIFS($H$2:$H$936,$A$2:$A$936,$M29,$D$2:$D$936,Q$1)*1000</f>
        <v>0</v>
      </c>
      <c r="R29" s="42" t="n">
        <f aca="false">SUMIFS($H$2:$H$936,$A$2:$A$936,$M29,$D$2:$D$936,R$1)*1000</f>
        <v>0</v>
      </c>
      <c r="S29" s="42" t="n">
        <f aca="false">SUMIFS($H$2:$H$936,$A$2:$A$936,$M29,$D$2:$D$936,S$1)*1000</f>
        <v>0</v>
      </c>
      <c r="T29" s="42" t="n">
        <f aca="false">SUMIFS($H$2:$H$936,$A$2:$A$936,$M29,$D$2:$D$936,T$1)*1000</f>
        <v>0</v>
      </c>
      <c r="U29" s="42" t="n">
        <f aca="false">SUMIFS($H$2:$H$936,$A$2:$A$936,$M29,$D$2:$D$936,U$1)*1000</f>
        <v>0</v>
      </c>
      <c r="V29" s="42" t="n">
        <f aca="false">SUMIFS($H$2:$H$936,$A$2:$A$936,$M29,$D$2:$D$936,V$1)*1000</f>
        <v>0</v>
      </c>
      <c r="W29" s="42" t="n">
        <f aca="false">SUMIFS($H$2:$H$936,$A$2:$A$936,$M29,$D$2:$D$936,W$1)*1000</f>
        <v>0</v>
      </c>
      <c r="X29" s="42" t="n">
        <f aca="false">SUMIFS($H$2:$H$936,$A$2:$A$936,$M29,$D$2:$D$936,X$1)*1000</f>
        <v>0</v>
      </c>
      <c r="Y29" s="42" t="n">
        <f aca="false">SUM(N29:X29)</f>
        <v>0</v>
      </c>
      <c r="Z29" s="43" t="e">
        <f aca="false">setor_sangue!#ref!</f>
        <v>#NAME?</v>
      </c>
      <c r="AA29" s="44" t="e">
        <f aca="false">Y29+Z29</f>
        <v>#NAME?</v>
      </c>
      <c r="AB29" s="45"/>
      <c r="AC29" s="45"/>
    </row>
    <row r="30" customFormat="false" ht="24.95" hidden="true" customHeight="true" outlineLevel="0" collapsed="false">
      <c r="A30" s="46" t="n">
        <v>44713</v>
      </c>
      <c r="B30" s="46" t="s">
        <v>170</v>
      </c>
      <c r="C30" s="47" t="s">
        <v>136</v>
      </c>
      <c r="D30" s="48" t="s">
        <v>151</v>
      </c>
      <c r="E30" s="48" t="s">
        <v>28</v>
      </c>
      <c r="F30" s="49" t="n">
        <v>0.713888888888889</v>
      </c>
      <c r="G30" s="49" t="n">
        <v>0.173611111111111</v>
      </c>
      <c r="H30" s="50" t="n">
        <v>8.42</v>
      </c>
      <c r="M30" s="41" t="n">
        <v>44649</v>
      </c>
      <c r="N30" s="42" t="n">
        <f aca="false">SUMIFS($H$2:$H$936,$A$2:$A$936,$M30,$D$2:$D$936,N$1)*1000</f>
        <v>0</v>
      </c>
      <c r="O30" s="42" t="n">
        <f aca="false">SUMIFS($H$2:$H$936,$A$2:$A$936,$M30,$D$2:$D$936,O$1)*1000</f>
        <v>0</v>
      </c>
      <c r="P30" s="42" t="n">
        <f aca="false">SUMIFS($H$2:$H$936,$A$2:$A$936,$M30,$D$2:$D$936,P$1)*1000</f>
        <v>0</v>
      </c>
      <c r="Q30" s="42" t="n">
        <f aca="false">SUMIFS($H$2:$H$936,$A$2:$A$936,$M30,$D$2:$D$936,Q$1)*1000</f>
        <v>0</v>
      </c>
      <c r="R30" s="42" t="n">
        <f aca="false">SUMIFS($H$2:$H$936,$A$2:$A$936,$M30,$D$2:$D$936,R$1)*1000</f>
        <v>0</v>
      </c>
      <c r="S30" s="42" t="n">
        <f aca="false">SUMIFS($H$2:$H$936,$A$2:$A$936,$M30,$D$2:$D$936,S$1)*1000</f>
        <v>0</v>
      </c>
      <c r="T30" s="42" t="n">
        <f aca="false">SUMIFS($H$2:$H$936,$A$2:$A$936,$M30,$D$2:$D$936,T$1)*1000</f>
        <v>0</v>
      </c>
      <c r="U30" s="42" t="n">
        <f aca="false">SUMIFS($H$2:$H$936,$A$2:$A$936,$M30,$D$2:$D$936,U$1)*1000</f>
        <v>0</v>
      </c>
      <c r="V30" s="42" t="n">
        <f aca="false">SUMIFS($H$2:$H$936,$A$2:$A$936,$M30,$D$2:$D$936,V$1)*1000</f>
        <v>0</v>
      </c>
      <c r="W30" s="42" t="n">
        <f aca="false">SUMIFS($H$2:$H$936,$A$2:$A$936,$M30,$D$2:$D$936,W$1)*1000</f>
        <v>0</v>
      </c>
      <c r="X30" s="42" t="n">
        <f aca="false">SUMIFS($H$2:$H$936,$A$2:$A$936,$M30,$D$2:$D$936,X$1)*1000</f>
        <v>0</v>
      </c>
      <c r="Y30" s="42" t="n">
        <f aca="false">SUM(N30:X30)</f>
        <v>0</v>
      </c>
      <c r="Z30" s="43" t="e">
        <f aca="false">setor_sangue!#ref!</f>
        <v>#NAME?</v>
      </c>
      <c r="AA30" s="44" t="e">
        <f aca="false">Y30+Z30</f>
        <v>#NAME?</v>
      </c>
      <c r="AB30" s="45"/>
      <c r="AC30" s="45"/>
    </row>
    <row r="31" customFormat="false" ht="24.95" hidden="true" customHeight="true" outlineLevel="0" collapsed="false">
      <c r="A31" s="46" t="n">
        <v>44713</v>
      </c>
      <c r="B31" s="46" t="s">
        <v>150</v>
      </c>
      <c r="C31" s="47" t="s">
        <v>136</v>
      </c>
      <c r="D31" s="48" t="s">
        <v>151</v>
      </c>
      <c r="E31" s="48" t="s">
        <v>28</v>
      </c>
      <c r="F31" s="49" t="n">
        <v>0.763888888888889</v>
      </c>
      <c r="G31" s="49" t="n">
        <v>0.197222222222222</v>
      </c>
      <c r="H31" s="50" t="n">
        <v>4.44</v>
      </c>
      <c r="M31" s="41" t="n">
        <v>44650</v>
      </c>
      <c r="N31" s="42" t="n">
        <f aca="false">SUMIFS($H$2:$H$936,$A$2:$A$936,$M31,$D$2:$D$936,N$1)*1000</f>
        <v>0</v>
      </c>
      <c r="O31" s="42" t="n">
        <f aca="false">SUMIFS($H$2:$H$936,$A$2:$A$936,$M31,$D$2:$D$936,O$1)*1000</f>
        <v>0</v>
      </c>
      <c r="P31" s="42" t="n">
        <f aca="false">SUMIFS($H$2:$H$936,$A$2:$A$936,$M31,$D$2:$D$936,P$1)*1000</f>
        <v>0</v>
      </c>
      <c r="Q31" s="42" t="n">
        <f aca="false">SUMIFS($H$2:$H$936,$A$2:$A$936,$M31,$D$2:$D$936,Q$1)*1000</f>
        <v>0</v>
      </c>
      <c r="R31" s="42" t="n">
        <f aca="false">SUMIFS($H$2:$H$936,$A$2:$A$936,$M31,$D$2:$D$936,R$1)*1000</f>
        <v>0</v>
      </c>
      <c r="S31" s="42" t="n">
        <f aca="false">SUMIFS($H$2:$H$936,$A$2:$A$936,$M31,$D$2:$D$936,S$1)*1000</f>
        <v>0</v>
      </c>
      <c r="T31" s="42" t="n">
        <f aca="false">SUMIFS($H$2:$H$936,$A$2:$A$936,$M31,$D$2:$D$936,T$1)*1000</f>
        <v>0</v>
      </c>
      <c r="U31" s="42" t="n">
        <f aca="false">SUMIFS($H$2:$H$936,$A$2:$A$936,$M31,$D$2:$D$936,U$1)*1000</f>
        <v>0</v>
      </c>
      <c r="V31" s="42" t="n">
        <f aca="false">SUMIFS($H$2:$H$936,$A$2:$A$936,$M31,$D$2:$D$936,V$1)*1000</f>
        <v>0</v>
      </c>
      <c r="W31" s="42" t="n">
        <f aca="false">SUMIFS($H$2:$H$936,$A$2:$A$936,$M31,$D$2:$D$936,W$1)*1000</f>
        <v>0</v>
      </c>
      <c r="X31" s="42" t="n">
        <f aca="false">SUMIFS($H$2:$H$936,$A$2:$A$936,$M31,$D$2:$D$936,X$1)*1000</f>
        <v>0</v>
      </c>
      <c r="Y31" s="42" t="n">
        <f aca="false">SUM(N31:X31)</f>
        <v>0</v>
      </c>
      <c r="Z31" s="43" t="e">
        <f aca="false">setor_sangue!#ref!</f>
        <v>#NAME?</v>
      </c>
      <c r="AA31" s="44" t="e">
        <f aca="false">Y31+Z31</f>
        <v>#NAME?</v>
      </c>
      <c r="AB31" s="45"/>
      <c r="AC31" s="45"/>
    </row>
    <row r="32" customFormat="false" ht="24.95" hidden="true" customHeight="true" outlineLevel="0" collapsed="false">
      <c r="A32" s="46" t="n">
        <v>44713</v>
      </c>
      <c r="B32" s="46" t="s">
        <v>152</v>
      </c>
      <c r="C32" s="47" t="s">
        <v>136</v>
      </c>
      <c r="D32" s="48" t="s">
        <v>137</v>
      </c>
      <c r="E32" s="48" t="s">
        <v>36</v>
      </c>
      <c r="F32" s="49" t="n">
        <v>0.0368055555555556</v>
      </c>
      <c r="G32" s="49" t="n">
        <v>0.198611111111111</v>
      </c>
      <c r="H32" s="50" t="n">
        <v>11.62</v>
      </c>
      <c r="M32" s="41" t="n">
        <v>44651</v>
      </c>
      <c r="N32" s="42" t="n">
        <f aca="false">SUMIFS($H$2:$H$936,$A$2:$A$936,$M32,$D$2:$D$936,N$1)*1000</f>
        <v>0</v>
      </c>
      <c r="O32" s="42" t="n">
        <f aca="false">SUMIFS($H$2:$H$936,$A$2:$A$936,$M32,$D$2:$D$936,O$1)*1000</f>
        <v>0</v>
      </c>
      <c r="P32" s="42" t="n">
        <f aca="false">SUMIFS($H$2:$H$936,$A$2:$A$936,$M32,$D$2:$D$936,P$1)*1000</f>
        <v>0</v>
      </c>
      <c r="Q32" s="42" t="n">
        <f aca="false">SUMIFS($H$2:$H$9333,$A$2:$A$9333,$M32,$D$2:$D$9333,Q$1)*1000</f>
        <v>0</v>
      </c>
      <c r="R32" s="42" t="n">
        <f aca="false">SUMIFS($H$2:$H$936,$A$2:$A$936,$M32,$D$2:$D$936,R$1)*1000</f>
        <v>0</v>
      </c>
      <c r="S32" s="42" t="n">
        <f aca="false">SUMIFS($H$2:$H$936,$A$2:$A$936,$M32,$D$2:$D$936,S$1)*1000</f>
        <v>0</v>
      </c>
      <c r="T32" s="42" t="n">
        <f aca="false">SUMIFS($H$2:$H$936,$A$2:$A$936,$M32,$D$2:$D$936,T$1)*1000</f>
        <v>0</v>
      </c>
      <c r="U32" s="42" t="n">
        <f aca="false">SUMIFS($H$2:$H$936,$A$2:$A$936,$M32,$D$2:$D$936,U$1)*1000</f>
        <v>0</v>
      </c>
      <c r="V32" s="42" t="n">
        <f aca="false">SUMIFS($H$2:$H$936,$A$2:$A$936,$M32,$D$2:$D$936,V$1)*1000</f>
        <v>0</v>
      </c>
      <c r="W32" s="42" t="n">
        <f aca="false">SUMIFS($H$2:$H$936,$A$2:$A$936,$M32,$D$2:$D$936,W$1)*1000</f>
        <v>0</v>
      </c>
      <c r="X32" s="42" t="n">
        <f aca="false">SUMIFS($H$2:$H$936,$A$2:$A$936,$M32,$D$2:$D$936,X$1)*1000</f>
        <v>0</v>
      </c>
      <c r="Y32" s="42" t="n">
        <f aca="false">SUM(N32:X32)</f>
        <v>0</v>
      </c>
      <c r="Z32" s="43" t="e">
        <f aca="false">setor_sangue!#ref!</f>
        <v>#NAME?</v>
      </c>
      <c r="AA32" s="44" t="e">
        <f aca="false">Y32+Z32</f>
        <v>#NAME?</v>
      </c>
      <c r="AB32" s="45"/>
      <c r="AC32" s="45"/>
    </row>
    <row r="33" customFormat="false" ht="24.95" hidden="true" customHeight="true" outlineLevel="0" collapsed="false">
      <c r="A33" s="36" t="n">
        <v>44714</v>
      </c>
      <c r="B33" s="36" t="s">
        <v>144</v>
      </c>
      <c r="C33" s="37" t="s">
        <v>171</v>
      </c>
      <c r="D33" s="38" t="s">
        <v>137</v>
      </c>
      <c r="E33" s="38" t="s">
        <v>36</v>
      </c>
      <c r="F33" s="39" t="n">
        <v>0.0972222222222222</v>
      </c>
      <c r="G33" s="39" t="n">
        <v>0.256944444444444</v>
      </c>
      <c r="H33" s="40" t="n">
        <v>10.74</v>
      </c>
      <c r="M33" s="41" t="s">
        <v>172</v>
      </c>
      <c r="N33" s="42" t="n">
        <f aca="false">SUM(N2:N32)</f>
        <v>0</v>
      </c>
      <c r="O33" s="42" t="n">
        <f aca="false">SUM(O2:O32)</f>
        <v>0</v>
      </c>
      <c r="P33" s="42" t="n">
        <f aca="false">SUM(P2:P32)</f>
        <v>0</v>
      </c>
      <c r="Q33" s="42" t="n">
        <f aca="false">SUM(Q2:Q32)</f>
        <v>0</v>
      </c>
      <c r="R33" s="42" t="n">
        <f aca="false">SUM(R2:R32)</f>
        <v>0</v>
      </c>
      <c r="S33" s="42" t="n">
        <f aca="false">SUM(S2:S32)</f>
        <v>0</v>
      </c>
      <c r="T33" s="42" t="n">
        <f aca="false">SUMIFS($H$2:$H$936,$A$2:$A$936,$M33,$D$2:$D$936,T$1)*1000</f>
        <v>0</v>
      </c>
      <c r="U33" s="42" t="n">
        <f aca="false">SUM(U2:U32)</f>
        <v>0</v>
      </c>
      <c r="V33" s="42" t="n">
        <f aca="false">SUM(V2:V32)</f>
        <v>0</v>
      </c>
      <c r="W33" s="42" t="n">
        <f aca="false">SUM(W2:W32)</f>
        <v>0</v>
      </c>
      <c r="X33" s="42" t="n">
        <f aca="false">SUM(X2:X32)</f>
        <v>0</v>
      </c>
      <c r="Y33" s="51" t="n">
        <f aca="false">SUM(Y2:Y32)</f>
        <v>0</v>
      </c>
      <c r="Z33" s="52" t="e">
        <f aca="false">SUM(Z2:Z32)</f>
        <v>#NAME?</v>
      </c>
      <c r="AA33" s="53" t="e">
        <f aca="false">Y33+Z33</f>
        <v>#NAME?</v>
      </c>
      <c r="AB33" s="45"/>
      <c r="AC33" s="45"/>
    </row>
    <row r="34" customFormat="false" ht="24.95" hidden="true" customHeight="true" outlineLevel="0" collapsed="false">
      <c r="A34" s="36" t="n">
        <v>44714</v>
      </c>
      <c r="B34" s="36" t="s">
        <v>173</v>
      </c>
      <c r="C34" s="37" t="s">
        <v>171</v>
      </c>
      <c r="D34" s="38" t="s">
        <v>148</v>
      </c>
      <c r="E34" s="38" t="s">
        <v>28</v>
      </c>
      <c r="F34" s="39" t="n">
        <v>0.56875</v>
      </c>
      <c r="G34" s="39" t="n">
        <v>0.273611111111111</v>
      </c>
      <c r="H34" s="40" t="n">
        <v>4.36</v>
      </c>
      <c r="M34" s="35" t="s">
        <v>172</v>
      </c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42" t="n">
        <f aca="false">SUM(N34:X34)</f>
        <v>0</v>
      </c>
      <c r="Z34" s="54"/>
      <c r="AA34" s="54"/>
      <c r="AB34" s="45"/>
      <c r="AC34" s="45"/>
    </row>
    <row r="35" customFormat="false" ht="24.95" hidden="true" customHeight="true" outlineLevel="0" collapsed="false">
      <c r="A35" s="36" t="n">
        <v>44714</v>
      </c>
      <c r="B35" s="36" t="s">
        <v>174</v>
      </c>
      <c r="C35" s="37" t="s">
        <v>171</v>
      </c>
      <c r="D35" s="38" t="s">
        <v>146</v>
      </c>
      <c r="E35" s="38" t="s">
        <v>36</v>
      </c>
      <c r="F35" s="39" t="n">
        <v>0.955555555555556</v>
      </c>
      <c r="G35" s="39" t="n">
        <v>0.280555555555556</v>
      </c>
      <c r="H35" s="40" t="n">
        <v>11.48</v>
      </c>
      <c r="Z35" s="45"/>
    </row>
    <row r="36" customFormat="false" ht="24.95" hidden="true" customHeight="true" outlineLevel="0" collapsed="false">
      <c r="A36" s="36" t="n">
        <v>44714</v>
      </c>
      <c r="B36" s="36" t="s">
        <v>175</v>
      </c>
      <c r="C36" s="37" t="s">
        <v>171</v>
      </c>
      <c r="D36" s="38" t="s">
        <v>148</v>
      </c>
      <c r="E36" s="38" t="s">
        <v>28</v>
      </c>
      <c r="F36" s="39" t="n">
        <v>0.702083333333333</v>
      </c>
      <c r="G36" s="39" t="n">
        <v>0.284027777777778</v>
      </c>
      <c r="H36" s="40" t="n">
        <v>2.36</v>
      </c>
      <c r="Z36" s="45"/>
      <c r="AA36" s="45" t="e">
        <f aca="false">AA33</f>
        <v>#NAME?</v>
      </c>
    </row>
    <row r="37" customFormat="false" ht="24.95" hidden="true" customHeight="true" outlineLevel="0" collapsed="false">
      <c r="A37" s="36" t="n">
        <v>44714</v>
      </c>
      <c r="B37" s="36" t="s">
        <v>176</v>
      </c>
      <c r="C37" s="37" t="s">
        <v>171</v>
      </c>
      <c r="D37" s="38" t="s">
        <v>137</v>
      </c>
      <c r="E37" s="38" t="s">
        <v>36</v>
      </c>
      <c r="F37" s="39" t="n">
        <v>0.0979166666666667</v>
      </c>
      <c r="G37" s="39" t="n">
        <v>0.293055555555556</v>
      </c>
      <c r="H37" s="40" t="n">
        <v>11.6</v>
      </c>
      <c r="Z37" s="45"/>
      <c r="AA37" s="45" t="e">
        <f aca="false">#REF!</f>
        <v>#REF!</v>
      </c>
    </row>
    <row r="38" customFormat="false" ht="24.95" hidden="true" customHeight="true" outlineLevel="0" collapsed="false">
      <c r="A38" s="36" t="n">
        <v>44714</v>
      </c>
      <c r="B38" s="36" t="s">
        <v>177</v>
      </c>
      <c r="C38" s="37" t="s">
        <v>171</v>
      </c>
      <c r="D38" s="38" t="s">
        <v>148</v>
      </c>
      <c r="E38" s="38" t="s">
        <v>28</v>
      </c>
      <c r="F38" s="39" t="n">
        <v>0.716666666666667</v>
      </c>
      <c r="G38" s="39" t="n">
        <v>0.310416666666667</v>
      </c>
      <c r="H38" s="40" t="n">
        <v>4.16</v>
      </c>
      <c r="AA38" s="45" t="e">
        <f aca="false">AA36-AA37</f>
        <v>#NAME?</v>
      </c>
    </row>
    <row r="39" customFormat="false" ht="24.95" hidden="true" customHeight="true" outlineLevel="0" collapsed="false">
      <c r="A39" s="36" t="n">
        <v>44714</v>
      </c>
      <c r="B39" s="36" t="s">
        <v>138</v>
      </c>
      <c r="C39" s="37" t="s">
        <v>178</v>
      </c>
      <c r="D39" s="38" t="s">
        <v>137</v>
      </c>
      <c r="E39" s="38" t="s">
        <v>28</v>
      </c>
      <c r="F39" s="39" t="n">
        <v>0.730555555555556</v>
      </c>
      <c r="G39" s="39" t="n">
        <v>0.329166666666667</v>
      </c>
      <c r="H39" s="40" t="n">
        <v>11.98</v>
      </c>
    </row>
    <row r="40" customFormat="false" ht="24.95" hidden="true" customHeight="true" outlineLevel="0" collapsed="false">
      <c r="A40" s="36" t="n">
        <v>44714</v>
      </c>
      <c r="B40" s="36" t="s">
        <v>179</v>
      </c>
      <c r="C40" s="37" t="s">
        <v>171</v>
      </c>
      <c r="D40" s="38" t="s">
        <v>137</v>
      </c>
      <c r="E40" s="38" t="s">
        <v>36</v>
      </c>
      <c r="F40" s="39" t="n">
        <v>0.178472222222222</v>
      </c>
      <c r="G40" s="39" t="n">
        <v>0.345138888888889</v>
      </c>
      <c r="H40" s="40" t="n">
        <v>12.52</v>
      </c>
      <c r="M40" s="55"/>
      <c r="N40" s="55" t="s">
        <v>49</v>
      </c>
      <c r="O40" s="55" t="s">
        <v>180</v>
      </c>
      <c r="P40" s="55" t="s">
        <v>181</v>
      </c>
      <c r="Q40" s="55" t="s">
        <v>182</v>
      </c>
      <c r="R40" s="55" t="s">
        <v>148</v>
      </c>
      <c r="S40" s="55"/>
      <c r="T40" s="55"/>
      <c r="U40" s="55"/>
      <c r="V40" s="55"/>
      <c r="W40" s="55"/>
      <c r="X40" s="55"/>
    </row>
    <row r="41" customFormat="false" ht="24.95" hidden="true" customHeight="true" outlineLevel="0" collapsed="false">
      <c r="A41" s="36" t="n">
        <v>44714</v>
      </c>
      <c r="B41" s="36" t="s">
        <v>183</v>
      </c>
      <c r="C41" s="37" t="s">
        <v>171</v>
      </c>
      <c r="D41" s="38" t="s">
        <v>137</v>
      </c>
      <c r="E41" s="38" t="s">
        <v>28</v>
      </c>
      <c r="F41" s="39" t="n">
        <v>0.226388888888889</v>
      </c>
      <c r="G41" s="39" t="n">
        <v>0.358333333333333</v>
      </c>
      <c r="H41" s="40" t="n">
        <v>4.62</v>
      </c>
      <c r="M41" s="56"/>
      <c r="N41" s="44" t="n">
        <f aca="false">N33</f>
        <v>0</v>
      </c>
      <c r="O41" s="44" t="n">
        <f aca="false">Q33</f>
        <v>0</v>
      </c>
      <c r="P41" s="44" t="n">
        <f aca="false">R33</f>
        <v>0</v>
      </c>
      <c r="Q41" s="44" t="n">
        <f aca="false">V33</f>
        <v>0</v>
      </c>
      <c r="R41" s="44" t="n">
        <f aca="false">W33</f>
        <v>0</v>
      </c>
      <c r="S41" s="44"/>
      <c r="T41" s="44"/>
      <c r="U41" s="44"/>
      <c r="V41" s="44"/>
      <c r="W41" s="44"/>
      <c r="X41" s="44"/>
    </row>
    <row r="42" customFormat="false" ht="24.95" hidden="true" customHeight="true" outlineLevel="0" collapsed="false">
      <c r="A42" s="36" t="n">
        <v>44714</v>
      </c>
      <c r="B42" s="36" t="s">
        <v>135</v>
      </c>
      <c r="C42" s="37" t="s">
        <v>171</v>
      </c>
      <c r="D42" s="38" t="s">
        <v>137</v>
      </c>
      <c r="E42" s="38" t="s">
        <v>36</v>
      </c>
      <c r="F42" s="39" t="n">
        <v>0.259027777777778</v>
      </c>
      <c r="G42" s="39" t="n">
        <v>0.364583333333333</v>
      </c>
      <c r="H42" s="40" t="n">
        <v>7.88</v>
      </c>
      <c r="N42" s="57"/>
      <c r="V42" s="45"/>
    </row>
    <row r="43" customFormat="false" ht="24.95" hidden="true" customHeight="true" outlineLevel="0" collapsed="false">
      <c r="A43" s="46" t="n">
        <v>44714</v>
      </c>
      <c r="B43" s="46" t="s">
        <v>184</v>
      </c>
      <c r="C43" s="47" t="s">
        <v>171</v>
      </c>
      <c r="D43" s="48" t="s">
        <v>105</v>
      </c>
      <c r="E43" s="48" t="s">
        <v>142</v>
      </c>
      <c r="F43" s="49" t="n">
        <v>0.367361111111111</v>
      </c>
      <c r="G43" s="49" t="n">
        <v>0.40625</v>
      </c>
      <c r="H43" s="50" t="n">
        <v>1.74</v>
      </c>
      <c r="N43" s="58"/>
    </row>
    <row r="44" customFormat="false" ht="21" hidden="true" customHeight="false" outlineLevel="0" collapsed="false">
      <c r="A44" s="46" t="n">
        <v>44714</v>
      </c>
      <c r="B44" s="46" t="s">
        <v>152</v>
      </c>
      <c r="C44" s="47" t="s">
        <v>171</v>
      </c>
      <c r="D44" s="48" t="s">
        <v>151</v>
      </c>
      <c r="E44" s="48" t="s">
        <v>36</v>
      </c>
      <c r="F44" s="49" t="n">
        <v>0.432638888888889</v>
      </c>
      <c r="G44" s="49" t="n">
        <v>0.458333333333333</v>
      </c>
      <c r="H44" s="50" t="n">
        <v>12.08</v>
      </c>
    </row>
    <row r="45" customFormat="false" ht="24.95" hidden="true" customHeight="true" outlineLevel="0" collapsed="false">
      <c r="A45" s="36" t="n">
        <v>44714</v>
      </c>
      <c r="B45" s="36" t="s">
        <v>140</v>
      </c>
      <c r="C45" s="37" t="s">
        <v>171</v>
      </c>
      <c r="D45" s="38" t="s">
        <v>137</v>
      </c>
      <c r="E45" s="38" t="s">
        <v>28</v>
      </c>
      <c r="F45" s="39" t="n">
        <v>0.816666666666667</v>
      </c>
      <c r="G45" s="39" t="n">
        <v>0.488888888888889</v>
      </c>
      <c r="H45" s="40" t="n">
        <v>13.62</v>
      </c>
    </row>
    <row r="46" customFormat="false" ht="24.95" hidden="true" customHeight="true" outlineLevel="0" collapsed="false">
      <c r="A46" s="46" t="n">
        <v>44714</v>
      </c>
      <c r="B46" s="46" t="s">
        <v>185</v>
      </c>
      <c r="C46" s="47" t="s">
        <v>171</v>
      </c>
      <c r="D46" s="48" t="s">
        <v>137</v>
      </c>
      <c r="E46" s="48" t="s">
        <v>36</v>
      </c>
      <c r="F46" s="49" t="n">
        <v>0.479861111111111</v>
      </c>
      <c r="G46" s="49" t="n">
        <v>0.497916666666667</v>
      </c>
      <c r="H46" s="50" t="n">
        <v>11.12</v>
      </c>
    </row>
    <row r="47" customFormat="false" ht="24.95" hidden="true" customHeight="true" outlineLevel="0" collapsed="false">
      <c r="A47" s="46" t="n">
        <v>44714</v>
      </c>
      <c r="B47" s="46" t="s">
        <v>157</v>
      </c>
      <c r="C47" s="47" t="s">
        <v>171</v>
      </c>
      <c r="D47" s="48" t="s">
        <v>151</v>
      </c>
      <c r="E47" s="48" t="s">
        <v>36</v>
      </c>
      <c r="F47" s="49" t="n">
        <v>0.504861111111111</v>
      </c>
      <c r="G47" s="49" t="n">
        <v>0.571527777777778</v>
      </c>
      <c r="H47" s="50" t="n">
        <v>12.32</v>
      </c>
    </row>
    <row r="48" customFormat="false" ht="24.95" hidden="true" customHeight="true" outlineLevel="0" collapsed="false">
      <c r="A48" s="46" t="n">
        <v>44714</v>
      </c>
      <c r="B48" s="46" t="s">
        <v>168</v>
      </c>
      <c r="C48" s="47" t="s">
        <v>171</v>
      </c>
      <c r="D48" s="48" t="s">
        <v>137</v>
      </c>
      <c r="E48" s="48" t="s">
        <v>36</v>
      </c>
      <c r="F48" s="49" t="n">
        <v>0.55625</v>
      </c>
      <c r="G48" s="49" t="n">
        <v>0.584722222222222</v>
      </c>
      <c r="H48" s="50" t="n">
        <v>11.84</v>
      </c>
    </row>
    <row r="49" customFormat="false" ht="24.95" hidden="true" customHeight="true" outlineLevel="0" collapsed="false">
      <c r="A49" s="46" t="n">
        <v>44714</v>
      </c>
      <c r="B49" s="46" t="s">
        <v>170</v>
      </c>
      <c r="C49" s="47" t="s">
        <v>171</v>
      </c>
      <c r="D49" s="48" t="s">
        <v>49</v>
      </c>
      <c r="E49" s="48" t="s">
        <v>36</v>
      </c>
      <c r="F49" s="49" t="n">
        <v>0.592361111111111</v>
      </c>
      <c r="G49" s="49" t="n">
        <v>0.604861111111111</v>
      </c>
      <c r="H49" s="50" t="n">
        <v>13.96</v>
      </c>
    </row>
    <row r="50" customFormat="false" ht="24.95" hidden="true" customHeight="true" outlineLevel="0" collapsed="false">
      <c r="A50" s="46" t="n">
        <v>44714</v>
      </c>
      <c r="B50" s="46" t="s">
        <v>186</v>
      </c>
      <c r="C50" s="47" t="s">
        <v>171</v>
      </c>
      <c r="D50" s="48" t="s">
        <v>137</v>
      </c>
      <c r="E50" s="48" t="s">
        <v>36</v>
      </c>
      <c r="F50" s="49" t="n">
        <v>0.636111111111111</v>
      </c>
      <c r="G50" s="49" t="n">
        <v>0.670833333333333</v>
      </c>
      <c r="H50" s="50" t="n">
        <v>10.4</v>
      </c>
    </row>
    <row r="51" customFormat="false" ht="24.95" hidden="true" customHeight="true" outlineLevel="0" collapsed="false">
      <c r="A51" s="36" t="n">
        <v>44714</v>
      </c>
      <c r="B51" s="36" t="s">
        <v>187</v>
      </c>
      <c r="C51" s="37" t="s">
        <v>178</v>
      </c>
      <c r="D51" s="38" t="s">
        <v>137</v>
      </c>
      <c r="E51" s="38" t="s">
        <v>28</v>
      </c>
      <c r="F51" s="39" t="n">
        <v>0.0555555555555556</v>
      </c>
      <c r="G51" s="39" t="n">
        <v>0.718055555555556</v>
      </c>
      <c r="H51" s="40" t="n">
        <v>10.84</v>
      </c>
    </row>
    <row r="52" customFormat="false" ht="24.95" hidden="true" customHeight="true" outlineLevel="0" collapsed="false">
      <c r="A52" s="46" t="n">
        <v>44714</v>
      </c>
      <c r="B52" s="48" t="s">
        <v>152</v>
      </c>
      <c r="C52" s="47" t="s">
        <v>171</v>
      </c>
      <c r="D52" s="48" t="s">
        <v>151</v>
      </c>
      <c r="E52" s="48" t="s">
        <v>36</v>
      </c>
      <c r="F52" s="49" t="n">
        <v>0.638888888888889</v>
      </c>
      <c r="G52" s="49" t="n">
        <v>0.759027777777778</v>
      </c>
      <c r="H52" s="50" t="n">
        <v>11.8</v>
      </c>
    </row>
    <row r="53" customFormat="false" ht="24.95" hidden="true" customHeight="true" outlineLevel="0" collapsed="false">
      <c r="A53" s="46" t="n">
        <v>44714</v>
      </c>
      <c r="B53" s="48" t="s">
        <v>153</v>
      </c>
      <c r="C53" s="47" t="s">
        <v>171</v>
      </c>
      <c r="D53" s="48" t="s">
        <v>137</v>
      </c>
      <c r="E53" s="48" t="s">
        <v>36</v>
      </c>
      <c r="F53" s="49" t="n">
        <v>0.720833333333333</v>
      </c>
      <c r="G53" s="49" t="n">
        <v>0.820833333333333</v>
      </c>
      <c r="H53" s="50" t="n">
        <v>11.56</v>
      </c>
    </row>
    <row r="54" customFormat="false" ht="24.95" hidden="true" customHeight="true" outlineLevel="0" collapsed="false">
      <c r="A54" s="46" t="n">
        <v>44714</v>
      </c>
      <c r="B54" s="46" t="s">
        <v>170</v>
      </c>
      <c r="C54" s="47" t="s">
        <v>171</v>
      </c>
      <c r="D54" s="48" t="s">
        <v>151</v>
      </c>
      <c r="E54" s="48" t="s">
        <v>36</v>
      </c>
      <c r="F54" s="49" t="n">
        <v>0.726388888888889</v>
      </c>
      <c r="G54" s="49" t="n">
        <v>0.838194444444444</v>
      </c>
      <c r="H54" s="50" t="n">
        <v>5.98</v>
      </c>
    </row>
    <row r="55" customFormat="false" ht="24.95" hidden="true" customHeight="true" outlineLevel="0" collapsed="false">
      <c r="A55" s="46" t="n">
        <v>44714</v>
      </c>
      <c r="B55" s="46" t="s">
        <v>150</v>
      </c>
      <c r="C55" s="47" t="s">
        <v>171</v>
      </c>
      <c r="D55" s="48" t="s">
        <v>151</v>
      </c>
      <c r="E55" s="48" t="s">
        <v>28</v>
      </c>
      <c r="F55" s="49" t="n">
        <v>0.505555555555556</v>
      </c>
      <c r="G55" s="49" t="n">
        <v>0.846527777777778</v>
      </c>
      <c r="H55" s="50" t="n">
        <v>12.06</v>
      </c>
    </row>
    <row r="56" customFormat="false" ht="24.95" hidden="true" customHeight="true" outlineLevel="0" collapsed="false">
      <c r="A56" s="46" t="n">
        <v>44714</v>
      </c>
      <c r="B56" s="46" t="s">
        <v>156</v>
      </c>
      <c r="C56" s="47" t="s">
        <v>171</v>
      </c>
      <c r="D56" s="48" t="s">
        <v>137</v>
      </c>
      <c r="E56" s="48" t="s">
        <v>36</v>
      </c>
      <c r="F56" s="49" t="n">
        <v>0.764583333333334</v>
      </c>
      <c r="G56" s="49" t="n">
        <v>0.851388888888889</v>
      </c>
      <c r="H56" s="50" t="n">
        <v>13.92</v>
      </c>
    </row>
    <row r="57" customFormat="false" ht="24.95" hidden="true" customHeight="true" outlineLevel="0" collapsed="false">
      <c r="A57" s="46" t="n">
        <v>44714</v>
      </c>
      <c r="B57" s="59" t="s">
        <v>188</v>
      </c>
      <c r="C57" s="47" t="s">
        <v>171</v>
      </c>
      <c r="D57" s="48" t="s">
        <v>137</v>
      </c>
      <c r="E57" s="60" t="s">
        <v>36</v>
      </c>
      <c r="F57" s="61" t="n">
        <v>0.876388888888889</v>
      </c>
      <c r="G57" s="61" t="n">
        <v>0.913194444444444</v>
      </c>
      <c r="H57" s="62" t="n">
        <v>12.86</v>
      </c>
    </row>
    <row r="58" customFormat="false" ht="24.95" hidden="true" customHeight="true" outlineLevel="0" collapsed="false">
      <c r="A58" s="46" t="n">
        <v>44714</v>
      </c>
      <c r="B58" s="63" t="s">
        <v>189</v>
      </c>
      <c r="C58" s="47" t="s">
        <v>171</v>
      </c>
      <c r="D58" s="48" t="s">
        <v>137</v>
      </c>
      <c r="E58" s="63" t="s">
        <v>28</v>
      </c>
      <c r="F58" s="49" t="n">
        <v>0.921527777777778</v>
      </c>
      <c r="G58" s="49" t="n">
        <v>0.922222222222222</v>
      </c>
      <c r="H58" s="50" t="n">
        <v>12.82</v>
      </c>
    </row>
    <row r="59" customFormat="false" ht="24.95" hidden="true" customHeight="true" outlineLevel="0" collapsed="false">
      <c r="A59" s="46" t="n">
        <v>44714</v>
      </c>
      <c r="B59" s="63" t="s">
        <v>185</v>
      </c>
      <c r="C59" s="47" t="s">
        <v>171</v>
      </c>
      <c r="D59" s="48" t="s">
        <v>137</v>
      </c>
      <c r="E59" s="63" t="s">
        <v>36</v>
      </c>
      <c r="F59" s="49" t="n">
        <v>0.789583333333333</v>
      </c>
      <c r="G59" s="49" t="n">
        <v>0.915972222222222</v>
      </c>
      <c r="H59" s="50" t="n">
        <v>13.96</v>
      </c>
    </row>
    <row r="60" customFormat="false" ht="24.95" hidden="true" customHeight="true" outlineLevel="0" collapsed="false">
      <c r="A60" s="46" t="n">
        <v>44714</v>
      </c>
      <c r="B60" s="64" t="s">
        <v>161</v>
      </c>
      <c r="C60" s="47" t="s">
        <v>171</v>
      </c>
      <c r="D60" s="64" t="s">
        <v>137</v>
      </c>
      <c r="E60" s="64" t="s">
        <v>28</v>
      </c>
      <c r="F60" s="49" t="n">
        <v>0.658333333333333</v>
      </c>
      <c r="G60" s="49" t="n">
        <v>0.926388888888889</v>
      </c>
      <c r="H60" s="50" t="n">
        <v>10</v>
      </c>
    </row>
    <row r="61" customFormat="false" ht="24.95" hidden="true" customHeight="true" outlineLevel="0" collapsed="false">
      <c r="A61" s="46" t="n">
        <v>44714</v>
      </c>
      <c r="B61" s="63" t="s">
        <v>154</v>
      </c>
      <c r="C61" s="47" t="s">
        <v>171</v>
      </c>
      <c r="D61" s="48" t="s">
        <v>137</v>
      </c>
      <c r="E61" s="63" t="s">
        <v>36</v>
      </c>
      <c r="F61" s="49" t="n">
        <v>0.979166666666667</v>
      </c>
      <c r="G61" s="49" t="n">
        <v>0.00833333333333333</v>
      </c>
      <c r="H61" s="50" t="n">
        <v>10.7</v>
      </c>
    </row>
    <row r="62" customFormat="false" ht="24.95" hidden="true" customHeight="true" outlineLevel="0" collapsed="false">
      <c r="A62" s="46" t="n">
        <v>44714</v>
      </c>
      <c r="B62" s="63" t="s">
        <v>140</v>
      </c>
      <c r="C62" s="47" t="s">
        <v>171</v>
      </c>
      <c r="D62" s="48" t="s">
        <v>151</v>
      </c>
      <c r="E62" s="63" t="s">
        <v>28</v>
      </c>
      <c r="F62" s="49" t="n">
        <v>0.724305555555556</v>
      </c>
      <c r="G62" s="49" t="n">
        <v>0.0173611111111111</v>
      </c>
      <c r="H62" s="50" t="n">
        <v>10.94</v>
      </c>
    </row>
    <row r="63" customFormat="false" ht="24.95" hidden="true" customHeight="true" outlineLevel="0" collapsed="false">
      <c r="A63" s="46" t="n">
        <v>44714</v>
      </c>
      <c r="B63" s="46" t="s">
        <v>190</v>
      </c>
      <c r="C63" s="47" t="s">
        <v>171</v>
      </c>
      <c r="D63" s="48" t="s">
        <v>137</v>
      </c>
      <c r="E63" s="48" t="s">
        <v>28</v>
      </c>
      <c r="F63" s="49" t="n">
        <v>0.8875</v>
      </c>
      <c r="G63" s="49" t="n">
        <v>0.0243055555555556</v>
      </c>
      <c r="H63" s="50" t="n">
        <v>12.9</v>
      </c>
    </row>
    <row r="64" customFormat="false" ht="24.95" hidden="true" customHeight="true" outlineLevel="0" collapsed="false">
      <c r="A64" s="46" t="n">
        <v>44714</v>
      </c>
      <c r="B64" s="46" t="s">
        <v>147</v>
      </c>
      <c r="C64" s="47" t="s">
        <v>171</v>
      </c>
      <c r="D64" s="48" t="s">
        <v>148</v>
      </c>
      <c r="E64" s="48" t="s">
        <v>28</v>
      </c>
      <c r="F64" s="49" t="n">
        <v>0.619444444444445</v>
      </c>
      <c r="G64" s="49" t="n">
        <v>0.05</v>
      </c>
      <c r="H64" s="50" t="n">
        <v>2.84</v>
      </c>
    </row>
    <row r="65" customFormat="false" ht="24.95" hidden="true" customHeight="true" outlineLevel="0" collapsed="false">
      <c r="A65" s="46" t="n">
        <v>44714</v>
      </c>
      <c r="B65" s="46" t="s">
        <v>166</v>
      </c>
      <c r="C65" s="47" t="s">
        <v>171</v>
      </c>
      <c r="D65" s="48" t="s">
        <v>148</v>
      </c>
      <c r="E65" s="48" t="s">
        <v>28</v>
      </c>
      <c r="F65" s="49" t="n">
        <v>0.653472222222222</v>
      </c>
      <c r="G65" s="49" t="n">
        <v>0.0625</v>
      </c>
      <c r="H65" s="50" t="n">
        <v>1.52</v>
      </c>
    </row>
    <row r="66" customFormat="false" ht="24.95" hidden="true" customHeight="true" outlineLevel="0" collapsed="false">
      <c r="A66" s="36" t="n">
        <v>44714</v>
      </c>
      <c r="B66" s="36" t="s">
        <v>191</v>
      </c>
      <c r="C66" s="37" t="s">
        <v>171</v>
      </c>
      <c r="D66" s="38" t="s">
        <v>137</v>
      </c>
      <c r="E66" s="38" t="s">
        <v>28</v>
      </c>
      <c r="F66" s="39" t="n">
        <v>12.16</v>
      </c>
      <c r="G66" s="39" t="n">
        <v>0.0833333333333333</v>
      </c>
      <c r="H66" s="40" t="n">
        <v>12.28</v>
      </c>
    </row>
    <row r="67" customFormat="false" ht="24.95" hidden="true" customHeight="true" outlineLevel="0" collapsed="false">
      <c r="A67" s="46" t="n">
        <v>44714</v>
      </c>
      <c r="B67" s="46" t="s">
        <v>163</v>
      </c>
      <c r="C67" s="47" t="s">
        <v>171</v>
      </c>
      <c r="D67" s="48" t="s">
        <v>148</v>
      </c>
      <c r="E67" s="48" t="s">
        <v>28</v>
      </c>
      <c r="F67" s="49" t="n">
        <v>0.676388888888889</v>
      </c>
      <c r="G67" s="49" t="n">
        <v>0.113194444444444</v>
      </c>
      <c r="H67" s="50" t="n">
        <v>3.76</v>
      </c>
    </row>
    <row r="68" customFormat="false" ht="24.95" hidden="true" customHeight="true" outlineLevel="0" collapsed="false">
      <c r="A68" s="46" t="n">
        <v>44714</v>
      </c>
      <c r="B68" s="46" t="s">
        <v>186</v>
      </c>
      <c r="C68" s="47" t="s">
        <v>171</v>
      </c>
      <c r="D68" s="48" t="s">
        <v>137</v>
      </c>
      <c r="E68" s="48" t="s">
        <v>36</v>
      </c>
      <c r="F68" s="49" t="n">
        <v>0.0993055555555556</v>
      </c>
      <c r="G68" s="49" t="n">
        <v>0.122916666666667</v>
      </c>
      <c r="H68" s="50" t="n">
        <v>12.34</v>
      </c>
    </row>
    <row r="69" customFormat="false" ht="24.95" hidden="true" customHeight="true" outlineLevel="0" collapsed="false">
      <c r="A69" s="46" t="n">
        <v>44714</v>
      </c>
      <c r="B69" s="46" t="s">
        <v>155</v>
      </c>
      <c r="C69" s="47" t="s">
        <v>171</v>
      </c>
      <c r="D69" s="48" t="s">
        <v>137</v>
      </c>
      <c r="E69" s="48" t="s">
        <v>28</v>
      </c>
      <c r="F69" s="49" t="n">
        <v>0.8125</v>
      </c>
      <c r="G69" s="49" t="n">
        <v>0.14375</v>
      </c>
      <c r="H69" s="50" t="n">
        <v>13.68</v>
      </c>
    </row>
    <row r="70" customFormat="false" ht="24.95" hidden="true" customHeight="true" outlineLevel="0" collapsed="false">
      <c r="A70" s="46" t="n">
        <v>44714</v>
      </c>
      <c r="B70" s="46" t="s">
        <v>157</v>
      </c>
      <c r="C70" s="47" t="s">
        <v>171</v>
      </c>
      <c r="D70" s="48" t="s">
        <v>137</v>
      </c>
      <c r="E70" s="48" t="s">
        <v>28</v>
      </c>
      <c r="F70" s="49" t="n">
        <v>0.845833333333333</v>
      </c>
      <c r="G70" s="49" t="n">
        <v>0.177083333333333</v>
      </c>
      <c r="H70" s="50" t="n">
        <v>9.52</v>
      </c>
    </row>
    <row r="71" customFormat="false" ht="24.95" hidden="true" customHeight="true" outlineLevel="0" collapsed="false">
      <c r="A71" s="46" t="n">
        <v>44714</v>
      </c>
      <c r="B71" s="46" t="s">
        <v>149</v>
      </c>
      <c r="C71" s="47" t="s">
        <v>171</v>
      </c>
      <c r="D71" s="48" t="s">
        <v>137</v>
      </c>
      <c r="E71" s="48" t="s">
        <v>28</v>
      </c>
      <c r="F71" s="49" t="n">
        <v>0.889583333333333</v>
      </c>
      <c r="G71" s="49" t="n">
        <v>0.177777777777778</v>
      </c>
      <c r="H71" s="50" t="n">
        <v>14.66</v>
      </c>
    </row>
    <row r="72" customFormat="false" ht="24.95" hidden="true" customHeight="true" outlineLevel="0" collapsed="false">
      <c r="A72" s="46" t="n">
        <v>44714</v>
      </c>
      <c r="B72" s="46" t="s">
        <v>192</v>
      </c>
      <c r="C72" s="47" t="s">
        <v>171</v>
      </c>
      <c r="D72" s="48" t="s">
        <v>148</v>
      </c>
      <c r="E72" s="48" t="s">
        <v>28</v>
      </c>
      <c r="F72" s="49" t="n">
        <v>0.629861111111111</v>
      </c>
      <c r="G72" s="49" t="n">
        <v>0.182638888888889</v>
      </c>
      <c r="H72" s="50" t="n">
        <v>3.86</v>
      </c>
    </row>
    <row r="73" customFormat="false" ht="24.95" hidden="true" customHeight="true" outlineLevel="0" collapsed="false">
      <c r="A73" s="46" t="n">
        <v>44714</v>
      </c>
      <c r="B73" s="46" t="s">
        <v>169</v>
      </c>
      <c r="C73" s="47" t="s">
        <v>171</v>
      </c>
      <c r="D73" s="48" t="s">
        <v>137</v>
      </c>
      <c r="E73" s="48" t="s">
        <v>28</v>
      </c>
      <c r="F73" s="49" t="n">
        <v>0.0541666666666667</v>
      </c>
      <c r="G73" s="49" t="n">
        <v>0.201388888888889</v>
      </c>
      <c r="H73" s="50" t="n">
        <v>14.32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 customFormat="false" ht="24.95" hidden="true" customHeight="true" outlineLevel="0" collapsed="false">
      <c r="A74" s="46" t="n">
        <v>44714</v>
      </c>
      <c r="B74" s="46" t="s">
        <v>156</v>
      </c>
      <c r="C74" s="47" t="s">
        <v>171</v>
      </c>
      <c r="D74" s="48" t="s">
        <v>137</v>
      </c>
      <c r="E74" s="48" t="s">
        <v>28</v>
      </c>
      <c r="F74" s="49" t="n">
        <v>0.188888888888889</v>
      </c>
      <c r="G74" s="49" t="n">
        <v>0.202777777777778</v>
      </c>
      <c r="H74" s="50" t="n">
        <v>9.96</v>
      </c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</row>
    <row r="75" customFormat="false" ht="24.95" hidden="true" customHeight="true" outlineLevel="0" collapsed="false">
      <c r="A75" s="46" t="n">
        <v>44714</v>
      </c>
      <c r="B75" s="46" t="s">
        <v>153</v>
      </c>
      <c r="C75" s="47" t="s">
        <v>171</v>
      </c>
      <c r="D75" s="48" t="s">
        <v>137</v>
      </c>
      <c r="E75" s="48" t="s">
        <v>36</v>
      </c>
      <c r="F75" s="49" t="n">
        <v>0.195138888888889</v>
      </c>
      <c r="G75" s="49" t="n">
        <v>0.203472222222222</v>
      </c>
      <c r="H75" s="50" t="n">
        <v>5.92</v>
      </c>
    </row>
    <row r="76" customFormat="false" ht="24.95" hidden="true" customHeight="true" outlineLevel="0" collapsed="false">
      <c r="A76" s="36" t="n">
        <v>44715</v>
      </c>
      <c r="B76" s="36" t="s">
        <v>193</v>
      </c>
      <c r="C76" s="65" t="s">
        <v>194</v>
      </c>
      <c r="D76" s="38" t="s">
        <v>137</v>
      </c>
      <c r="E76" s="38" t="s">
        <v>36</v>
      </c>
      <c r="F76" s="39" t="n">
        <v>0.218055555555556</v>
      </c>
      <c r="G76" s="39" t="n">
        <v>0.251388888888889</v>
      </c>
      <c r="H76" s="40" t="n">
        <v>8.06</v>
      </c>
    </row>
    <row r="77" customFormat="false" ht="24.95" hidden="true" customHeight="true" outlineLevel="0" collapsed="false">
      <c r="A77" s="36" t="n">
        <v>44715</v>
      </c>
      <c r="B77" s="36" t="s">
        <v>138</v>
      </c>
      <c r="C77" s="65" t="s">
        <v>194</v>
      </c>
      <c r="D77" s="38" t="s">
        <v>137</v>
      </c>
      <c r="E77" s="38" t="s">
        <v>28</v>
      </c>
      <c r="F77" s="39" t="n">
        <v>0.225694444444444</v>
      </c>
      <c r="G77" s="39" t="n">
        <v>0.261805555555556</v>
      </c>
      <c r="H77" s="40" t="n">
        <v>6.48</v>
      </c>
    </row>
    <row r="78" customFormat="false" ht="24.95" hidden="true" customHeight="true" outlineLevel="0" collapsed="false">
      <c r="A78" s="36" t="n">
        <v>44715</v>
      </c>
      <c r="B78" s="36" t="s">
        <v>173</v>
      </c>
      <c r="C78" s="65" t="s">
        <v>194</v>
      </c>
      <c r="D78" s="38" t="s">
        <v>148</v>
      </c>
      <c r="E78" s="38" t="s">
        <v>28</v>
      </c>
      <c r="F78" s="39" t="n">
        <v>0.611111111111111</v>
      </c>
      <c r="G78" s="39" t="n">
        <v>0.266666666666667</v>
      </c>
      <c r="H78" s="40" t="n">
        <v>2.9</v>
      </c>
    </row>
    <row r="79" customFormat="false" ht="24.95" hidden="true" customHeight="true" outlineLevel="0" collapsed="false">
      <c r="A79" s="36" t="n">
        <v>44715</v>
      </c>
      <c r="B79" s="36" t="s">
        <v>195</v>
      </c>
      <c r="C79" s="65" t="s">
        <v>194</v>
      </c>
      <c r="D79" s="38" t="s">
        <v>148</v>
      </c>
      <c r="E79" s="38" t="s">
        <v>28</v>
      </c>
      <c r="F79" s="39" t="n">
        <v>0.702083333333333</v>
      </c>
      <c r="G79" s="39" t="n">
        <v>0.281944444444444</v>
      </c>
      <c r="H79" s="40" t="n">
        <v>1.78</v>
      </c>
    </row>
    <row r="80" customFormat="false" ht="24.95" hidden="true" customHeight="true" outlineLevel="0" collapsed="false">
      <c r="A80" s="36" t="n">
        <v>44715</v>
      </c>
      <c r="B80" s="36" t="s">
        <v>177</v>
      </c>
      <c r="C80" s="65" t="s">
        <v>194</v>
      </c>
      <c r="D80" s="38" t="s">
        <v>148</v>
      </c>
      <c r="E80" s="38" t="s">
        <v>28</v>
      </c>
      <c r="F80" s="39" t="n">
        <v>0.68125</v>
      </c>
      <c r="G80" s="39" t="n">
        <v>0.310416666666667</v>
      </c>
      <c r="H80" s="40" t="n">
        <v>2.14</v>
      </c>
    </row>
    <row r="81" customFormat="false" ht="24.95" hidden="true" customHeight="true" outlineLevel="0" collapsed="false">
      <c r="A81" s="36" t="n">
        <v>44715</v>
      </c>
      <c r="B81" s="36" t="s">
        <v>143</v>
      </c>
      <c r="C81" s="65" t="s">
        <v>194</v>
      </c>
      <c r="D81" s="38" t="s">
        <v>137</v>
      </c>
      <c r="E81" s="38" t="s">
        <v>36</v>
      </c>
      <c r="F81" s="39" t="n">
        <v>0.255555555555556</v>
      </c>
      <c r="G81" s="39" t="n">
        <v>0.334722222222222</v>
      </c>
      <c r="H81" s="40" t="n">
        <v>8.86</v>
      </c>
    </row>
    <row r="82" customFormat="false" ht="24.95" hidden="true" customHeight="true" outlineLevel="0" collapsed="false">
      <c r="A82" s="36" t="n">
        <v>44715</v>
      </c>
      <c r="B82" s="36" t="s">
        <v>196</v>
      </c>
      <c r="C82" s="65" t="s">
        <v>194</v>
      </c>
      <c r="D82" s="38" t="s">
        <v>137</v>
      </c>
      <c r="E82" s="38" t="s">
        <v>36</v>
      </c>
      <c r="F82" s="39" t="n">
        <v>0.257638888888889</v>
      </c>
      <c r="G82" s="39" t="n">
        <v>0.378472222222222</v>
      </c>
      <c r="H82" s="40" t="n">
        <v>7.28</v>
      </c>
    </row>
    <row r="83" customFormat="false" ht="24.95" hidden="true" customHeight="true" outlineLevel="0" collapsed="false">
      <c r="A83" s="46" t="n">
        <v>44715</v>
      </c>
      <c r="B83" s="66" t="s">
        <v>161</v>
      </c>
      <c r="C83" s="67" t="s">
        <v>194</v>
      </c>
      <c r="D83" s="48" t="s">
        <v>137</v>
      </c>
      <c r="E83" s="48" t="s">
        <v>28</v>
      </c>
      <c r="F83" s="49" t="n">
        <v>0.376388888888889</v>
      </c>
      <c r="G83" s="49" t="n">
        <v>0.392361111111111</v>
      </c>
      <c r="H83" s="50" t="n">
        <v>9.88</v>
      </c>
    </row>
    <row r="84" customFormat="false" ht="24.95" hidden="true" customHeight="true" outlineLevel="0" collapsed="false">
      <c r="A84" s="36" t="n">
        <v>44715</v>
      </c>
      <c r="B84" s="36" t="s">
        <v>197</v>
      </c>
      <c r="C84" s="65" t="s">
        <v>194</v>
      </c>
      <c r="D84" s="38" t="s">
        <v>137</v>
      </c>
      <c r="E84" s="38" t="s">
        <v>36</v>
      </c>
      <c r="F84" s="39" t="n">
        <v>0.265972222222222</v>
      </c>
      <c r="G84" s="39" t="n">
        <v>0.405555555555555</v>
      </c>
      <c r="H84" s="40" t="n">
        <v>12.9</v>
      </c>
    </row>
    <row r="85" customFormat="false" ht="24.95" hidden="true" customHeight="true" outlineLevel="0" collapsed="false">
      <c r="A85" s="46" t="n">
        <v>44715</v>
      </c>
      <c r="B85" s="46" t="s">
        <v>198</v>
      </c>
      <c r="C85" s="67" t="s">
        <v>194</v>
      </c>
      <c r="D85" s="48" t="s">
        <v>105</v>
      </c>
      <c r="E85" s="48" t="s">
        <v>142</v>
      </c>
      <c r="F85" s="49" t="n">
        <v>0.384027777777778</v>
      </c>
      <c r="G85" s="49" t="n">
        <v>0.411805555555556</v>
      </c>
      <c r="H85" s="50" t="n">
        <v>2.16</v>
      </c>
    </row>
    <row r="86" customFormat="false" ht="24.95" hidden="true" customHeight="true" outlineLevel="0" collapsed="false">
      <c r="A86" s="36" t="n">
        <v>44715</v>
      </c>
      <c r="B86" s="68" t="s">
        <v>199</v>
      </c>
      <c r="C86" s="65" t="s">
        <v>194</v>
      </c>
      <c r="D86" s="38" t="s">
        <v>137</v>
      </c>
      <c r="E86" s="38" t="s">
        <v>28</v>
      </c>
      <c r="F86" s="39" t="n">
        <v>0.0576388888888889</v>
      </c>
      <c r="G86" s="39" t="n">
        <v>0.4625</v>
      </c>
      <c r="H86" s="40" t="n">
        <v>11</v>
      </c>
    </row>
    <row r="87" customFormat="false" ht="24.95" hidden="true" customHeight="true" outlineLevel="0" collapsed="false">
      <c r="A87" s="46" t="n">
        <v>44715</v>
      </c>
      <c r="B87" s="66" t="s">
        <v>200</v>
      </c>
      <c r="C87" s="67" t="s">
        <v>194</v>
      </c>
      <c r="D87" s="48" t="s">
        <v>137</v>
      </c>
      <c r="E87" s="48" t="s">
        <v>36</v>
      </c>
      <c r="F87" s="49" t="n">
        <v>0.453472222222222</v>
      </c>
      <c r="G87" s="49" t="n">
        <v>0.474305555555556</v>
      </c>
      <c r="H87" s="50" t="n">
        <v>10.84</v>
      </c>
    </row>
    <row r="88" customFormat="false" ht="24.95" hidden="true" customHeight="true" outlineLevel="0" collapsed="false">
      <c r="A88" s="46" t="n">
        <v>44715</v>
      </c>
      <c r="B88" s="46" t="s">
        <v>201</v>
      </c>
      <c r="C88" s="67" t="s">
        <v>194</v>
      </c>
      <c r="D88" s="48" t="s">
        <v>137</v>
      </c>
      <c r="E88" s="48" t="s">
        <v>28</v>
      </c>
      <c r="F88" s="49" t="n">
        <v>0.699305555555556</v>
      </c>
      <c r="G88" s="49" t="n">
        <v>0.479861111111111</v>
      </c>
      <c r="H88" s="50" t="n">
        <v>12.44</v>
      </c>
    </row>
    <row r="89" customFormat="false" ht="24.95" hidden="true" customHeight="true" outlineLevel="0" collapsed="false">
      <c r="A89" s="46" t="n">
        <v>44715</v>
      </c>
      <c r="B89" s="46" t="s">
        <v>202</v>
      </c>
      <c r="C89" s="67" t="s">
        <v>194</v>
      </c>
      <c r="D89" s="48" t="s">
        <v>151</v>
      </c>
      <c r="E89" s="48" t="s">
        <v>36</v>
      </c>
      <c r="F89" s="49" t="n">
        <v>0.465277777777778</v>
      </c>
      <c r="G89" s="49" t="n">
        <v>0.500694444444445</v>
      </c>
      <c r="H89" s="50" t="n">
        <v>7.46</v>
      </c>
    </row>
    <row r="90" customFormat="false" ht="24.95" hidden="true" customHeight="true" outlineLevel="0" collapsed="false">
      <c r="A90" s="46" t="n">
        <v>44715</v>
      </c>
      <c r="B90" s="46" t="s">
        <v>140</v>
      </c>
      <c r="C90" s="67" t="s">
        <v>194</v>
      </c>
      <c r="D90" s="48" t="s">
        <v>137</v>
      </c>
      <c r="E90" s="48" t="s">
        <v>28</v>
      </c>
      <c r="F90" s="49" t="n">
        <v>0.472916666666667</v>
      </c>
      <c r="G90" s="49" t="n">
        <v>0.552083333333333</v>
      </c>
      <c r="H90" s="50" t="n">
        <v>13.46</v>
      </c>
    </row>
    <row r="91" customFormat="false" ht="24.95" hidden="true" customHeight="true" outlineLevel="0" collapsed="false">
      <c r="A91" s="46" t="n">
        <v>44715</v>
      </c>
      <c r="B91" s="46" t="s">
        <v>185</v>
      </c>
      <c r="C91" s="67" t="s">
        <v>194</v>
      </c>
      <c r="D91" s="48" t="s">
        <v>151</v>
      </c>
      <c r="E91" s="48" t="s">
        <v>36</v>
      </c>
      <c r="F91" s="49" t="n">
        <v>0.550694444444444</v>
      </c>
      <c r="G91" s="49" t="n">
        <v>0.61875</v>
      </c>
      <c r="H91" s="50" t="n">
        <v>11.78</v>
      </c>
    </row>
    <row r="92" customFormat="false" ht="24.95" hidden="true" customHeight="true" outlineLevel="0" collapsed="false">
      <c r="A92" s="46" t="n">
        <v>44715</v>
      </c>
      <c r="B92" s="46" t="s">
        <v>149</v>
      </c>
      <c r="C92" s="67" t="s">
        <v>194</v>
      </c>
      <c r="D92" s="48" t="s">
        <v>137</v>
      </c>
      <c r="E92" s="48" t="s">
        <v>28</v>
      </c>
      <c r="F92" s="49" t="n">
        <v>0.58125</v>
      </c>
      <c r="G92" s="49" t="n">
        <v>0.627083333333333</v>
      </c>
      <c r="H92" s="50" t="n">
        <v>13.4</v>
      </c>
    </row>
    <row r="93" customFormat="false" ht="24.95" hidden="true" customHeight="true" outlineLevel="0" collapsed="false">
      <c r="A93" s="46" t="n">
        <v>44715</v>
      </c>
      <c r="B93" s="46" t="s">
        <v>154</v>
      </c>
      <c r="C93" s="67" t="s">
        <v>194</v>
      </c>
      <c r="D93" s="48" t="s">
        <v>137</v>
      </c>
      <c r="E93" s="48" t="s">
        <v>36</v>
      </c>
      <c r="F93" s="49" t="n">
        <v>0.602083333333333</v>
      </c>
      <c r="G93" s="49" t="n">
        <v>0.650694444444445</v>
      </c>
      <c r="H93" s="50" t="n">
        <v>11.12</v>
      </c>
    </row>
    <row r="94" customFormat="false" ht="24.95" hidden="true" customHeight="true" outlineLevel="0" collapsed="false">
      <c r="A94" s="46" t="n">
        <v>44715</v>
      </c>
      <c r="B94" s="46" t="s">
        <v>186</v>
      </c>
      <c r="C94" s="67" t="s">
        <v>194</v>
      </c>
      <c r="D94" s="48" t="s">
        <v>137</v>
      </c>
      <c r="E94" s="48" t="s">
        <v>36</v>
      </c>
      <c r="F94" s="49" t="n">
        <v>0.630555555555556</v>
      </c>
      <c r="G94" s="49" t="n">
        <v>0.661805555555556</v>
      </c>
      <c r="H94" s="50" t="n">
        <v>12.98</v>
      </c>
    </row>
    <row r="95" customFormat="false" ht="24.95" hidden="true" customHeight="true" outlineLevel="0" collapsed="false">
      <c r="A95" s="46" t="n">
        <v>44715</v>
      </c>
      <c r="B95" s="46" t="s">
        <v>150</v>
      </c>
      <c r="C95" s="67" t="s">
        <v>194</v>
      </c>
      <c r="D95" s="48" t="s">
        <v>151</v>
      </c>
      <c r="E95" s="48" t="s">
        <v>28</v>
      </c>
      <c r="F95" s="49" t="n">
        <v>0.508333333333333</v>
      </c>
      <c r="G95" s="49" t="n">
        <v>0.672916666666667</v>
      </c>
      <c r="H95" s="50" t="n">
        <v>10.12</v>
      </c>
    </row>
    <row r="96" customFormat="false" ht="24.95" hidden="true" customHeight="true" outlineLevel="0" collapsed="false">
      <c r="A96" s="46" t="n">
        <v>44715</v>
      </c>
      <c r="B96" s="46" t="s">
        <v>203</v>
      </c>
      <c r="C96" s="67" t="s">
        <v>194</v>
      </c>
      <c r="D96" s="48" t="s">
        <v>146</v>
      </c>
      <c r="E96" s="48" t="s">
        <v>36</v>
      </c>
      <c r="F96" s="49" t="n">
        <v>0.652777777777778</v>
      </c>
      <c r="G96" s="49" t="n">
        <v>0.696527777777778</v>
      </c>
      <c r="H96" s="50" t="n">
        <v>11.16</v>
      </c>
    </row>
    <row r="97" customFormat="false" ht="24.95" hidden="true" customHeight="true" outlineLevel="0" collapsed="false">
      <c r="A97" s="46" t="n">
        <v>44715</v>
      </c>
      <c r="B97" s="46" t="s">
        <v>155</v>
      </c>
      <c r="C97" s="67" t="s">
        <v>194</v>
      </c>
      <c r="D97" s="48" t="s">
        <v>137</v>
      </c>
      <c r="E97" s="48" t="s">
        <v>28</v>
      </c>
      <c r="F97" s="49" t="n">
        <v>0.644444444444444</v>
      </c>
      <c r="G97" s="49" t="n">
        <v>0.7</v>
      </c>
      <c r="H97" s="50" t="n">
        <v>13.56</v>
      </c>
    </row>
    <row r="98" customFormat="false" ht="24.95" hidden="true" customHeight="true" outlineLevel="0" collapsed="false">
      <c r="A98" s="46" t="n">
        <v>44715</v>
      </c>
      <c r="B98" s="46" t="s">
        <v>200</v>
      </c>
      <c r="C98" s="67" t="s">
        <v>194</v>
      </c>
      <c r="D98" s="48" t="s">
        <v>151</v>
      </c>
      <c r="E98" s="48" t="s">
        <v>36</v>
      </c>
      <c r="F98" s="49" t="n">
        <v>0.677083333333333</v>
      </c>
      <c r="G98" s="49" t="n">
        <v>0.701388888888889</v>
      </c>
      <c r="H98" s="50" t="n">
        <v>10.38</v>
      </c>
    </row>
    <row r="99" customFormat="false" ht="24.95" hidden="true" customHeight="true" outlineLevel="0" collapsed="false">
      <c r="A99" s="46" t="n">
        <v>44715</v>
      </c>
      <c r="B99" s="46" t="s">
        <v>153</v>
      </c>
      <c r="C99" s="67" t="s">
        <v>194</v>
      </c>
      <c r="D99" s="48" t="s">
        <v>137</v>
      </c>
      <c r="E99" s="48" t="s">
        <v>36</v>
      </c>
      <c r="F99" s="49" t="n">
        <v>0.674305555555556</v>
      </c>
      <c r="G99" s="49" t="n">
        <v>0.813194444444444</v>
      </c>
      <c r="H99" s="50" t="n">
        <v>12.56</v>
      </c>
    </row>
    <row r="100" customFormat="false" ht="24.95" hidden="true" customHeight="true" outlineLevel="0" collapsed="false">
      <c r="A100" s="46" t="n">
        <v>44715</v>
      </c>
      <c r="B100" s="46" t="s">
        <v>204</v>
      </c>
      <c r="C100" s="67" t="s">
        <v>194</v>
      </c>
      <c r="D100" s="48" t="s">
        <v>137</v>
      </c>
      <c r="E100" s="48" t="s">
        <v>36</v>
      </c>
      <c r="F100" s="49" t="n">
        <v>0.781944444444445</v>
      </c>
      <c r="G100" s="49" t="n">
        <v>0.859027777777778</v>
      </c>
      <c r="H100" s="50" t="n">
        <v>14.7</v>
      </c>
    </row>
    <row r="101" customFormat="false" ht="24.95" hidden="true" customHeight="true" outlineLevel="0" collapsed="false">
      <c r="A101" s="46" t="n">
        <v>44715</v>
      </c>
      <c r="B101" s="46" t="s">
        <v>205</v>
      </c>
      <c r="C101" s="67" t="s">
        <v>194</v>
      </c>
      <c r="D101" s="48" t="s">
        <v>159</v>
      </c>
      <c r="E101" s="48" t="s">
        <v>28</v>
      </c>
      <c r="F101" s="49" t="n">
        <v>0.863194444444444</v>
      </c>
      <c r="G101" s="49" t="n">
        <v>0.875694444444444</v>
      </c>
      <c r="H101" s="50" t="n">
        <v>0.34</v>
      </c>
    </row>
    <row r="102" customFormat="false" ht="24.95" hidden="true" customHeight="true" outlineLevel="0" collapsed="false">
      <c r="A102" s="46" t="n">
        <v>44715</v>
      </c>
      <c r="B102" s="46" t="s">
        <v>169</v>
      </c>
      <c r="C102" s="67" t="s">
        <v>194</v>
      </c>
      <c r="D102" s="48" t="s">
        <v>137</v>
      </c>
      <c r="E102" s="48" t="s">
        <v>28</v>
      </c>
      <c r="F102" s="49" t="n">
        <v>0.756944444444444</v>
      </c>
      <c r="G102" s="49" t="n">
        <v>0.909722222222222</v>
      </c>
      <c r="H102" s="50" t="n">
        <v>13.12</v>
      </c>
    </row>
    <row r="103" customFormat="false" ht="24.95" hidden="true" customHeight="true" outlineLevel="0" collapsed="false">
      <c r="A103" s="46" t="n">
        <v>44715</v>
      </c>
      <c r="B103" s="46" t="s">
        <v>206</v>
      </c>
      <c r="C103" s="67" t="s">
        <v>194</v>
      </c>
      <c r="D103" s="48" t="s">
        <v>137</v>
      </c>
      <c r="E103" s="48" t="s">
        <v>36</v>
      </c>
      <c r="F103" s="49" t="n">
        <v>0.780555555555556</v>
      </c>
      <c r="G103" s="49" t="n">
        <v>0.915277777777778</v>
      </c>
      <c r="H103" s="50" t="n">
        <v>12.1</v>
      </c>
    </row>
    <row r="104" customFormat="false" ht="24.95" hidden="true" customHeight="true" outlineLevel="0" collapsed="false">
      <c r="A104" s="46" t="n">
        <v>44715</v>
      </c>
      <c r="B104" s="46" t="s">
        <v>170</v>
      </c>
      <c r="C104" s="67" t="s">
        <v>194</v>
      </c>
      <c r="D104" s="48" t="s">
        <v>49</v>
      </c>
      <c r="E104" s="48" t="s">
        <v>36</v>
      </c>
      <c r="F104" s="49" t="n">
        <v>0.660416666666667</v>
      </c>
      <c r="G104" s="49" t="n">
        <v>0.963888888888889</v>
      </c>
      <c r="H104" s="50" t="n">
        <v>14.86</v>
      </c>
    </row>
    <row r="105" customFormat="false" ht="24.95" hidden="true" customHeight="true" outlineLevel="0" collapsed="false">
      <c r="A105" s="46" t="n">
        <v>44715</v>
      </c>
      <c r="B105" s="46" t="s">
        <v>207</v>
      </c>
      <c r="C105" s="67" t="s">
        <v>194</v>
      </c>
      <c r="D105" s="48" t="s">
        <v>146</v>
      </c>
      <c r="E105" s="48" t="s">
        <v>36</v>
      </c>
      <c r="F105" s="49" t="n">
        <v>0.703472222222222</v>
      </c>
      <c r="G105" s="49" t="n">
        <v>0.00694444444444444</v>
      </c>
      <c r="H105" s="50" t="n">
        <v>12.84</v>
      </c>
    </row>
    <row r="106" customFormat="false" ht="24.95" hidden="true" customHeight="true" outlineLevel="0" collapsed="false">
      <c r="A106" s="46" t="n">
        <v>44715</v>
      </c>
      <c r="B106" s="46" t="s">
        <v>208</v>
      </c>
      <c r="C106" s="67" t="s">
        <v>194</v>
      </c>
      <c r="D106" s="48" t="s">
        <v>146</v>
      </c>
      <c r="E106" s="48" t="s">
        <v>36</v>
      </c>
      <c r="F106" s="49" t="n">
        <v>0.792361111111111</v>
      </c>
      <c r="G106" s="49" t="n">
        <v>0.0118055555555556</v>
      </c>
      <c r="H106" s="50" t="n">
        <v>12.44</v>
      </c>
    </row>
    <row r="107" customFormat="false" ht="24.95" hidden="true" customHeight="true" outlineLevel="0" collapsed="false">
      <c r="A107" s="46" t="n">
        <v>44715</v>
      </c>
      <c r="B107" s="46" t="s">
        <v>156</v>
      </c>
      <c r="C107" s="67" t="s">
        <v>194</v>
      </c>
      <c r="D107" s="48" t="s">
        <v>137</v>
      </c>
      <c r="E107" s="48" t="s">
        <v>36</v>
      </c>
      <c r="F107" s="49" t="n">
        <v>0.851388888888889</v>
      </c>
      <c r="G107" s="49" t="n">
        <v>0.105555555555556</v>
      </c>
      <c r="H107" s="50" t="n">
        <v>14.36</v>
      </c>
    </row>
    <row r="108" customFormat="false" ht="24.95" hidden="true" customHeight="true" outlineLevel="0" collapsed="false">
      <c r="A108" s="46" t="n">
        <v>44715</v>
      </c>
      <c r="B108" s="46" t="s">
        <v>165</v>
      </c>
      <c r="C108" s="67" t="s">
        <v>194</v>
      </c>
      <c r="D108" s="48" t="s">
        <v>148</v>
      </c>
      <c r="E108" s="48" t="s">
        <v>28</v>
      </c>
      <c r="F108" s="49" t="n">
        <v>0.776388888888889</v>
      </c>
      <c r="G108" s="49" t="n">
        <v>0.113194444444444</v>
      </c>
      <c r="H108" s="50" t="n">
        <v>4.62</v>
      </c>
    </row>
    <row r="109" customFormat="false" ht="24.95" hidden="true" customHeight="true" outlineLevel="0" collapsed="false">
      <c r="A109" s="46" t="n">
        <v>44715</v>
      </c>
      <c r="B109" s="46" t="s">
        <v>162</v>
      </c>
      <c r="C109" s="67" t="s">
        <v>194</v>
      </c>
      <c r="D109" s="48" t="s">
        <v>146</v>
      </c>
      <c r="E109" s="48" t="s">
        <v>36</v>
      </c>
      <c r="F109" s="49" t="n">
        <v>0.922916666666667</v>
      </c>
      <c r="G109" s="49" t="n">
        <v>0.125694444444444</v>
      </c>
      <c r="H109" s="50" t="n">
        <v>13.7</v>
      </c>
    </row>
    <row r="110" customFormat="false" ht="24.95" hidden="true" customHeight="true" outlineLevel="0" collapsed="false">
      <c r="A110" s="46" t="n">
        <v>44715</v>
      </c>
      <c r="B110" s="46" t="s">
        <v>147</v>
      </c>
      <c r="C110" s="67" t="s">
        <v>194</v>
      </c>
      <c r="D110" s="48" t="s">
        <v>148</v>
      </c>
      <c r="E110" s="48" t="s">
        <v>28</v>
      </c>
      <c r="F110" s="49" t="n">
        <v>0.694444444444444</v>
      </c>
      <c r="G110" s="49" t="n">
        <v>0.127083333333333</v>
      </c>
      <c r="H110" s="50" t="n">
        <v>3.84</v>
      </c>
    </row>
    <row r="111" customFormat="false" ht="24.95" hidden="true" customHeight="true" outlineLevel="0" collapsed="false">
      <c r="A111" s="46" t="n">
        <v>44715</v>
      </c>
      <c r="B111" s="46" t="s">
        <v>185</v>
      </c>
      <c r="C111" s="67" t="s">
        <v>194</v>
      </c>
      <c r="D111" s="48" t="s">
        <v>151</v>
      </c>
      <c r="E111" s="48" t="s">
        <v>36</v>
      </c>
      <c r="F111" s="49" t="n">
        <v>0.743055555555555</v>
      </c>
      <c r="G111" s="49" t="n">
        <v>0.131944444444444</v>
      </c>
      <c r="H111" s="50" t="n">
        <v>6.5</v>
      </c>
    </row>
    <row r="112" customFormat="false" ht="24.95" hidden="true" customHeight="true" outlineLevel="0" collapsed="false">
      <c r="A112" s="46" t="n">
        <v>44715</v>
      </c>
      <c r="B112" s="46" t="s">
        <v>163</v>
      </c>
      <c r="C112" s="67" t="s">
        <v>194</v>
      </c>
      <c r="D112" s="48" t="s">
        <v>148</v>
      </c>
      <c r="E112" s="48" t="s">
        <v>28</v>
      </c>
      <c r="F112" s="49" t="n">
        <v>0.749305555555556</v>
      </c>
      <c r="G112" s="49" t="n">
        <v>0.132638888888889</v>
      </c>
      <c r="H112" s="50" t="n">
        <v>5.86</v>
      </c>
    </row>
    <row r="113" customFormat="false" ht="24.95" hidden="true" customHeight="true" outlineLevel="0" collapsed="false">
      <c r="A113" s="46" t="n">
        <v>44715</v>
      </c>
      <c r="B113" s="46" t="s">
        <v>166</v>
      </c>
      <c r="C113" s="67" t="s">
        <v>194</v>
      </c>
      <c r="D113" s="48" t="s">
        <v>148</v>
      </c>
      <c r="E113" s="48" t="s">
        <v>28</v>
      </c>
      <c r="F113" s="49" t="n">
        <v>0.729166666666667</v>
      </c>
      <c r="G113" s="49" t="n">
        <v>0.143055555555556</v>
      </c>
      <c r="H113" s="50" t="n">
        <v>2.98</v>
      </c>
    </row>
    <row r="114" customFormat="false" ht="24.95" hidden="true" customHeight="true" outlineLevel="0" collapsed="false">
      <c r="A114" s="46" t="n">
        <v>44715</v>
      </c>
      <c r="B114" s="46" t="s">
        <v>209</v>
      </c>
      <c r="C114" s="67" t="s">
        <v>194</v>
      </c>
      <c r="D114" s="48" t="s">
        <v>148</v>
      </c>
      <c r="E114" s="48" t="s">
        <v>28</v>
      </c>
      <c r="F114" s="49" t="n">
        <v>0.722222222222222</v>
      </c>
      <c r="G114" s="49" t="n">
        <v>0.153472222222222</v>
      </c>
      <c r="H114" s="50" t="n">
        <v>3.42</v>
      </c>
    </row>
    <row r="115" customFormat="false" ht="24.95" hidden="true" customHeight="true" outlineLevel="0" collapsed="false">
      <c r="A115" s="46" t="n">
        <v>44715</v>
      </c>
      <c r="B115" s="46" t="s">
        <v>210</v>
      </c>
      <c r="C115" s="67" t="s">
        <v>194</v>
      </c>
      <c r="D115" s="48" t="s">
        <v>148</v>
      </c>
      <c r="E115" s="48" t="s">
        <v>28</v>
      </c>
      <c r="F115" s="49" t="n">
        <v>0.586805555555556</v>
      </c>
      <c r="G115" s="49" t="n">
        <v>0.155555555555556</v>
      </c>
      <c r="H115" s="50" t="n">
        <v>2.58</v>
      </c>
    </row>
    <row r="116" customFormat="false" ht="24.95" hidden="true" customHeight="true" outlineLevel="0" collapsed="false">
      <c r="A116" s="46" t="n">
        <v>44715</v>
      </c>
      <c r="B116" s="46" t="s">
        <v>188</v>
      </c>
      <c r="C116" s="67" t="s">
        <v>194</v>
      </c>
      <c r="D116" s="48" t="s">
        <v>137</v>
      </c>
      <c r="E116" s="48" t="s">
        <v>36</v>
      </c>
      <c r="F116" s="49" t="n">
        <v>0.0138888888888889</v>
      </c>
      <c r="G116" s="49" t="n">
        <v>0.201388888888889</v>
      </c>
      <c r="H116" s="50" t="n">
        <v>13</v>
      </c>
    </row>
    <row r="117" customFormat="false" ht="24.95" hidden="true" customHeight="true" outlineLevel="0" collapsed="false">
      <c r="A117" s="36" t="n">
        <v>44716</v>
      </c>
      <c r="B117" s="36" t="s">
        <v>149</v>
      </c>
      <c r="C117" s="65" t="s">
        <v>211</v>
      </c>
      <c r="D117" s="38" t="s">
        <v>151</v>
      </c>
      <c r="E117" s="38" t="s">
        <v>28</v>
      </c>
      <c r="F117" s="39" t="n">
        <v>0.803472222222222</v>
      </c>
      <c r="G117" s="39" t="n">
        <v>0.228472222222222</v>
      </c>
      <c r="H117" s="40" t="n">
        <v>4.94</v>
      </c>
    </row>
    <row r="118" customFormat="false" ht="24.95" hidden="true" customHeight="true" outlineLevel="0" collapsed="false">
      <c r="A118" s="36" t="n">
        <v>44716</v>
      </c>
      <c r="B118" s="36" t="s">
        <v>154</v>
      </c>
      <c r="C118" s="65" t="s">
        <v>211</v>
      </c>
      <c r="D118" s="38" t="s">
        <v>137</v>
      </c>
      <c r="E118" s="38" t="s">
        <v>36</v>
      </c>
      <c r="F118" s="39" t="n">
        <v>0.03125</v>
      </c>
      <c r="G118" s="39" t="n">
        <v>0.265277777777778</v>
      </c>
      <c r="H118" s="40" t="n">
        <v>11.42</v>
      </c>
    </row>
    <row r="119" customFormat="false" ht="24.95" hidden="true" customHeight="true" outlineLevel="0" collapsed="false">
      <c r="A119" s="36" t="n">
        <v>44716</v>
      </c>
      <c r="B119" s="36" t="s">
        <v>212</v>
      </c>
      <c r="C119" s="65" t="s">
        <v>211</v>
      </c>
      <c r="D119" s="38" t="s">
        <v>137</v>
      </c>
      <c r="E119" s="38" t="s">
        <v>36</v>
      </c>
      <c r="F119" s="39" t="n">
        <v>0.0972222222222222</v>
      </c>
      <c r="G119" s="39" t="n">
        <v>0.268055555555556</v>
      </c>
      <c r="H119" s="40" t="n">
        <v>11.84</v>
      </c>
    </row>
    <row r="120" customFormat="false" ht="24.95" hidden="true" customHeight="true" outlineLevel="0" collapsed="false">
      <c r="A120" s="36" t="n">
        <v>44716</v>
      </c>
      <c r="B120" s="36" t="s">
        <v>140</v>
      </c>
      <c r="C120" s="65" t="s">
        <v>211</v>
      </c>
      <c r="D120" s="38" t="s">
        <v>137</v>
      </c>
      <c r="E120" s="38" t="s">
        <v>28</v>
      </c>
      <c r="F120" s="39" t="n">
        <v>0.121527777777778</v>
      </c>
      <c r="G120" s="39" t="n">
        <v>0.284722222222222</v>
      </c>
      <c r="H120" s="40" t="n">
        <v>12.52</v>
      </c>
    </row>
    <row r="121" customFormat="false" ht="24.95" hidden="true" customHeight="true" outlineLevel="0" collapsed="false">
      <c r="A121" s="36" t="n">
        <v>44716</v>
      </c>
      <c r="B121" s="36" t="s">
        <v>177</v>
      </c>
      <c r="C121" s="65" t="s">
        <v>211</v>
      </c>
      <c r="D121" s="38" t="s">
        <v>148</v>
      </c>
      <c r="E121" s="38" t="s">
        <v>28</v>
      </c>
      <c r="F121" s="39" t="n">
        <v>0.723611111111111</v>
      </c>
      <c r="G121" s="39" t="n">
        <v>0.300694444444444</v>
      </c>
      <c r="H121" s="40" t="n">
        <v>3.28</v>
      </c>
    </row>
    <row r="122" customFormat="false" ht="24.95" hidden="true" customHeight="true" outlineLevel="0" collapsed="false">
      <c r="A122" s="36" t="n">
        <v>44716</v>
      </c>
      <c r="B122" s="36" t="s">
        <v>153</v>
      </c>
      <c r="C122" s="65" t="s">
        <v>211</v>
      </c>
      <c r="D122" s="38" t="s">
        <v>137</v>
      </c>
      <c r="E122" s="38" t="s">
        <v>36</v>
      </c>
      <c r="F122" s="39" t="n">
        <v>0.124305555555556</v>
      </c>
      <c r="G122" s="39" t="n">
        <v>0.315277777777778</v>
      </c>
      <c r="H122" s="40" t="n">
        <v>9.66</v>
      </c>
    </row>
    <row r="123" customFormat="false" ht="24.95" hidden="true" customHeight="true" outlineLevel="0" collapsed="false">
      <c r="A123" s="36" t="n">
        <v>44716</v>
      </c>
      <c r="B123" s="36" t="s">
        <v>152</v>
      </c>
      <c r="C123" s="65" t="s">
        <v>211</v>
      </c>
      <c r="D123" s="38" t="s">
        <v>151</v>
      </c>
      <c r="E123" s="38" t="s">
        <v>28</v>
      </c>
      <c r="F123" s="39" t="n">
        <v>0.331944444444444</v>
      </c>
      <c r="G123" s="39" t="n">
        <v>0.331944444444444</v>
      </c>
      <c r="H123" s="40" t="n">
        <v>8.26</v>
      </c>
    </row>
    <row r="124" customFormat="false" ht="24.95" hidden="true" customHeight="true" outlineLevel="0" collapsed="false">
      <c r="A124" s="36" t="n">
        <v>44716</v>
      </c>
      <c r="B124" s="36" t="s">
        <v>204</v>
      </c>
      <c r="C124" s="65" t="s">
        <v>211</v>
      </c>
      <c r="D124" s="38" t="s">
        <v>137</v>
      </c>
      <c r="E124" s="38" t="s">
        <v>36</v>
      </c>
      <c r="F124" s="39" t="n">
        <v>0.190972222222222</v>
      </c>
      <c r="G124" s="39" t="n">
        <v>0.334722222222222</v>
      </c>
      <c r="H124" s="40" t="n">
        <v>12.74</v>
      </c>
    </row>
    <row r="125" customFormat="false" ht="24.95" hidden="true" customHeight="true" outlineLevel="0" collapsed="false">
      <c r="A125" s="36" t="n">
        <v>44716</v>
      </c>
      <c r="B125" s="36" t="s">
        <v>213</v>
      </c>
      <c r="C125" s="65" t="s">
        <v>211</v>
      </c>
      <c r="D125" s="38" t="s">
        <v>137</v>
      </c>
      <c r="E125" s="38" t="s">
        <v>36</v>
      </c>
      <c r="F125" s="39" t="n">
        <v>0.272222222222222</v>
      </c>
      <c r="G125" s="39" t="n">
        <v>0.349305555555556</v>
      </c>
      <c r="H125" s="40" t="n">
        <v>5.36</v>
      </c>
    </row>
    <row r="126" customFormat="false" ht="24.95" hidden="true" customHeight="true" outlineLevel="0" collapsed="false">
      <c r="A126" s="46" t="n">
        <v>44716</v>
      </c>
      <c r="B126" s="46" t="s">
        <v>198</v>
      </c>
      <c r="C126" s="67" t="s">
        <v>211</v>
      </c>
      <c r="D126" s="48" t="s">
        <v>105</v>
      </c>
      <c r="E126" s="48" t="s">
        <v>142</v>
      </c>
      <c r="F126" s="49" t="n">
        <v>0.347916666666667</v>
      </c>
      <c r="G126" s="49" t="n">
        <v>0.373611111111111</v>
      </c>
      <c r="H126" s="50" t="n">
        <v>1.98</v>
      </c>
    </row>
    <row r="127" customFormat="false" ht="24.95" hidden="true" customHeight="true" outlineLevel="0" collapsed="false">
      <c r="A127" s="69" t="n">
        <v>44716</v>
      </c>
      <c r="B127" s="69" t="s">
        <v>214</v>
      </c>
      <c r="C127" s="70" t="s">
        <v>211</v>
      </c>
      <c r="D127" s="71" t="s">
        <v>215</v>
      </c>
      <c r="E127" s="71" t="s">
        <v>216</v>
      </c>
      <c r="F127" s="72" t="n">
        <v>0.226388888888889</v>
      </c>
      <c r="G127" s="72" t="n">
        <v>0.382638888888889</v>
      </c>
      <c r="H127" s="73" t="n">
        <v>9.28</v>
      </c>
    </row>
    <row r="128" customFormat="false" ht="24.95" hidden="true" customHeight="true" outlineLevel="0" collapsed="false">
      <c r="A128" s="69" t="n">
        <v>44716</v>
      </c>
      <c r="B128" s="69" t="s">
        <v>155</v>
      </c>
      <c r="C128" s="70" t="s">
        <v>211</v>
      </c>
      <c r="D128" s="71" t="s">
        <v>137</v>
      </c>
      <c r="E128" s="71" t="s">
        <v>28</v>
      </c>
      <c r="F128" s="72" t="n">
        <v>0.136111111111111</v>
      </c>
      <c r="G128" s="72" t="n">
        <v>0.416666666666667</v>
      </c>
      <c r="H128" s="73" t="n">
        <v>6.86</v>
      </c>
    </row>
    <row r="129" customFormat="false" ht="24.95" hidden="true" customHeight="true" outlineLevel="0" collapsed="false">
      <c r="A129" s="46" t="n">
        <v>44716</v>
      </c>
      <c r="B129" s="46" t="s">
        <v>189</v>
      </c>
      <c r="C129" s="67" t="s">
        <v>211</v>
      </c>
      <c r="D129" s="48" t="s">
        <v>137</v>
      </c>
      <c r="E129" s="48" t="s">
        <v>28</v>
      </c>
      <c r="F129" s="49" t="n">
        <v>0.825694444444444</v>
      </c>
      <c r="G129" s="49" t="n">
        <v>0.427777777777778</v>
      </c>
      <c r="H129" s="50" t="n">
        <v>12.64</v>
      </c>
    </row>
    <row r="130" customFormat="false" ht="24.95" hidden="true" customHeight="true" outlineLevel="0" collapsed="false">
      <c r="A130" s="46" t="n">
        <v>44716</v>
      </c>
      <c r="B130" s="46" t="s">
        <v>170</v>
      </c>
      <c r="C130" s="67" t="s">
        <v>211</v>
      </c>
      <c r="D130" s="48" t="s">
        <v>151</v>
      </c>
      <c r="E130" s="48" t="s">
        <v>36</v>
      </c>
      <c r="F130" s="49" t="n">
        <v>0.470138888888889</v>
      </c>
      <c r="G130" s="49" t="n">
        <v>0.494444444444444</v>
      </c>
      <c r="H130" s="50" t="n">
        <v>13.78</v>
      </c>
    </row>
    <row r="131" customFormat="false" ht="24.95" hidden="true" customHeight="true" outlineLevel="0" collapsed="false">
      <c r="A131" s="46" t="n">
        <v>44716</v>
      </c>
      <c r="B131" s="46" t="s">
        <v>199</v>
      </c>
      <c r="C131" s="67" t="s">
        <v>211</v>
      </c>
      <c r="D131" s="48" t="s">
        <v>137</v>
      </c>
      <c r="E131" s="48" t="s">
        <v>28</v>
      </c>
      <c r="F131" s="49" t="n">
        <v>0.728472222222222</v>
      </c>
      <c r="G131" s="49" t="n">
        <v>0.5</v>
      </c>
      <c r="H131" s="50" t="n">
        <v>10.32</v>
      </c>
    </row>
    <row r="132" customFormat="false" ht="24.95" hidden="true" customHeight="true" outlineLevel="0" collapsed="false">
      <c r="A132" s="46" t="n">
        <v>44716</v>
      </c>
      <c r="B132" s="46" t="s">
        <v>209</v>
      </c>
      <c r="C132" s="67" t="s">
        <v>211</v>
      </c>
      <c r="D132" s="48" t="s">
        <v>148</v>
      </c>
      <c r="E132" s="48" t="s">
        <v>28</v>
      </c>
      <c r="F132" s="49" t="n">
        <v>0.567361111111111</v>
      </c>
      <c r="G132" s="49" t="n">
        <v>0.574305555555555</v>
      </c>
      <c r="H132" s="50" t="n">
        <v>2.58</v>
      </c>
    </row>
    <row r="133" customFormat="false" ht="24.95" hidden="true" customHeight="true" outlineLevel="0" collapsed="false">
      <c r="A133" s="46" t="n">
        <v>44716</v>
      </c>
      <c r="B133" s="46" t="s">
        <v>165</v>
      </c>
      <c r="C133" s="67" t="s">
        <v>211</v>
      </c>
      <c r="D133" s="48" t="s">
        <v>148</v>
      </c>
      <c r="E133" s="48" t="s">
        <v>28</v>
      </c>
      <c r="F133" s="49" t="n">
        <v>0.593055555555556</v>
      </c>
      <c r="G133" s="49" t="n">
        <v>0.604166666666667</v>
      </c>
      <c r="H133" s="50" t="n">
        <v>2.34</v>
      </c>
    </row>
    <row r="134" customFormat="false" ht="24.95" hidden="true" customHeight="true" outlineLevel="0" collapsed="false">
      <c r="A134" s="46" t="n">
        <v>44716</v>
      </c>
      <c r="B134" s="46" t="s">
        <v>147</v>
      </c>
      <c r="C134" s="67" t="s">
        <v>211</v>
      </c>
      <c r="D134" s="48" t="s">
        <v>148</v>
      </c>
      <c r="E134" s="48" t="s">
        <v>28</v>
      </c>
      <c r="F134" s="49" t="n">
        <v>0.596527777777778</v>
      </c>
      <c r="G134" s="49" t="n">
        <v>0.604861111111111</v>
      </c>
      <c r="H134" s="50" t="n">
        <v>1.84</v>
      </c>
    </row>
    <row r="135" customFormat="false" ht="24.95" hidden="true" customHeight="true" outlineLevel="0" collapsed="false">
      <c r="A135" s="46" t="n">
        <v>44716</v>
      </c>
      <c r="B135" s="46" t="s">
        <v>149</v>
      </c>
      <c r="C135" s="67" t="s">
        <v>211</v>
      </c>
      <c r="D135" s="48" t="s">
        <v>151</v>
      </c>
      <c r="E135" s="48" t="s">
        <v>28</v>
      </c>
      <c r="F135" s="49" t="n">
        <v>0.579166666666667</v>
      </c>
      <c r="G135" s="49" t="n">
        <v>0.609027777777778</v>
      </c>
      <c r="H135" s="50" t="n">
        <v>13.34</v>
      </c>
    </row>
    <row r="136" customFormat="false" ht="24.95" hidden="true" customHeight="true" outlineLevel="0" collapsed="false">
      <c r="A136" s="46" t="n">
        <v>44716</v>
      </c>
      <c r="B136" s="46" t="s">
        <v>217</v>
      </c>
      <c r="C136" s="67" t="s">
        <v>211</v>
      </c>
      <c r="D136" s="48" t="s">
        <v>148</v>
      </c>
      <c r="E136" s="48" t="s">
        <v>28</v>
      </c>
      <c r="F136" s="49" t="n">
        <v>0.603472222222222</v>
      </c>
      <c r="G136" s="49" t="n">
        <v>0.616666666666667</v>
      </c>
      <c r="H136" s="74" t="n">
        <v>3.46</v>
      </c>
    </row>
    <row r="137" customFormat="false" ht="24.95" hidden="true" customHeight="true" outlineLevel="0" collapsed="false">
      <c r="A137" s="46" t="n">
        <v>44716</v>
      </c>
      <c r="B137" s="46" t="s">
        <v>218</v>
      </c>
      <c r="C137" s="67" t="s">
        <v>211</v>
      </c>
      <c r="D137" s="48" t="s">
        <v>148</v>
      </c>
      <c r="E137" s="48" t="s">
        <v>28</v>
      </c>
      <c r="F137" s="49" t="n">
        <v>0.610416666666667</v>
      </c>
      <c r="G137" s="49" t="n">
        <v>0.61875</v>
      </c>
      <c r="H137" s="74" t="n">
        <v>2.98</v>
      </c>
    </row>
    <row r="138" customFormat="false" ht="24.95" hidden="true" customHeight="true" outlineLevel="0" collapsed="false">
      <c r="A138" s="46" t="n">
        <v>44716</v>
      </c>
      <c r="B138" s="46" t="s">
        <v>166</v>
      </c>
      <c r="C138" s="67" t="s">
        <v>211</v>
      </c>
      <c r="D138" s="48" t="s">
        <v>148</v>
      </c>
      <c r="E138" s="48" t="s">
        <v>28</v>
      </c>
      <c r="F138" s="49" t="n">
        <v>0.611805555555556</v>
      </c>
      <c r="G138" s="49" t="n">
        <v>0.620138888888889</v>
      </c>
      <c r="H138" s="74" t="n">
        <v>2.34</v>
      </c>
    </row>
    <row r="139" customFormat="false" ht="24.95" hidden="true" customHeight="true" outlineLevel="0" collapsed="false">
      <c r="A139" s="46" t="n">
        <v>44716</v>
      </c>
      <c r="B139" s="46" t="s">
        <v>163</v>
      </c>
      <c r="C139" s="67" t="s">
        <v>211</v>
      </c>
      <c r="D139" s="48" t="s">
        <v>148</v>
      </c>
      <c r="E139" s="48" t="s">
        <v>28</v>
      </c>
      <c r="F139" s="49" t="n">
        <v>0.677083333333333</v>
      </c>
      <c r="G139" s="49" t="n">
        <v>0.689583333333333</v>
      </c>
      <c r="H139" s="74" t="n">
        <v>3.56</v>
      </c>
    </row>
    <row r="140" customFormat="false" ht="24.95" hidden="true" customHeight="true" outlineLevel="0" collapsed="false">
      <c r="A140" s="46" t="n">
        <v>44716</v>
      </c>
      <c r="B140" s="46" t="s">
        <v>189</v>
      </c>
      <c r="C140" s="67" t="s">
        <v>211</v>
      </c>
      <c r="D140" s="48" t="s">
        <v>151</v>
      </c>
      <c r="E140" s="48" t="s">
        <v>28</v>
      </c>
      <c r="F140" s="49" t="n">
        <v>0.703472222222222</v>
      </c>
      <c r="G140" s="49" t="n">
        <v>0.739583333333333</v>
      </c>
      <c r="H140" s="74" t="n">
        <v>5.74</v>
      </c>
    </row>
    <row r="141" customFormat="false" ht="24.95" hidden="true" customHeight="true" outlineLevel="0" collapsed="false">
      <c r="A141" s="46" t="n">
        <v>44716</v>
      </c>
      <c r="B141" s="46" t="s">
        <v>205</v>
      </c>
      <c r="C141" s="67" t="s">
        <v>211</v>
      </c>
      <c r="D141" s="48" t="s">
        <v>159</v>
      </c>
      <c r="E141" s="48" t="s">
        <v>28</v>
      </c>
      <c r="F141" s="49" t="n">
        <v>0.727083333333333</v>
      </c>
      <c r="G141" s="49" t="n">
        <v>0.742361111111111</v>
      </c>
      <c r="H141" s="74" t="n">
        <v>0.32</v>
      </c>
    </row>
    <row r="142" customFormat="false" ht="24.95" hidden="true" customHeight="true" outlineLevel="0" collapsed="false">
      <c r="A142" s="46" t="n">
        <v>44716</v>
      </c>
      <c r="B142" s="46" t="s">
        <v>140</v>
      </c>
      <c r="C142" s="67" t="s">
        <v>211</v>
      </c>
      <c r="D142" s="48" t="s">
        <v>151</v>
      </c>
      <c r="E142" s="48" t="s">
        <v>36</v>
      </c>
      <c r="F142" s="49" t="n">
        <v>0.704861111111111</v>
      </c>
      <c r="G142" s="49" t="n">
        <v>0.759027777777778</v>
      </c>
      <c r="H142" s="74" t="n">
        <v>16.78</v>
      </c>
    </row>
    <row r="143" customFormat="false" ht="24.95" hidden="true" customHeight="true" outlineLevel="0" collapsed="false">
      <c r="A143" s="46" t="n">
        <v>44716</v>
      </c>
      <c r="B143" s="46" t="s">
        <v>219</v>
      </c>
      <c r="C143" s="67" t="s">
        <v>211</v>
      </c>
      <c r="D143" s="48" t="s">
        <v>137</v>
      </c>
      <c r="E143" s="48" t="s">
        <v>28</v>
      </c>
      <c r="F143" s="49" t="n">
        <v>0.704166666666667</v>
      </c>
      <c r="G143" s="49" t="n">
        <v>0.764583333333334</v>
      </c>
      <c r="H143" s="74" t="n">
        <v>12.78</v>
      </c>
    </row>
    <row r="144" customFormat="false" ht="24.95" hidden="true" customHeight="true" outlineLevel="0" collapsed="false">
      <c r="A144" s="46" t="n">
        <v>44716</v>
      </c>
      <c r="B144" s="46" t="s">
        <v>170</v>
      </c>
      <c r="C144" s="67" t="s">
        <v>211</v>
      </c>
      <c r="D144" s="48" t="s">
        <v>151</v>
      </c>
      <c r="E144" s="48" t="s">
        <v>36</v>
      </c>
      <c r="F144" s="49" t="n">
        <v>0.7375</v>
      </c>
      <c r="G144" s="49" t="n">
        <v>0.795138888888889</v>
      </c>
      <c r="H144" s="74" t="n">
        <v>4.62</v>
      </c>
    </row>
    <row r="145" customFormat="false" ht="24.95" hidden="true" customHeight="true" outlineLevel="0" collapsed="false">
      <c r="A145" s="46" t="n">
        <v>44716</v>
      </c>
      <c r="B145" s="46" t="s">
        <v>155</v>
      </c>
      <c r="C145" s="67" t="s">
        <v>211</v>
      </c>
      <c r="D145" s="48" t="s">
        <v>137</v>
      </c>
      <c r="E145" s="48" t="s">
        <v>28</v>
      </c>
      <c r="F145" s="49" t="n">
        <v>0.845138888888889</v>
      </c>
      <c r="G145" s="49" t="n">
        <v>0.85625</v>
      </c>
      <c r="H145" s="74" t="n">
        <v>4.62</v>
      </c>
    </row>
    <row r="146" customFormat="false" ht="24.95" hidden="true" customHeight="true" outlineLevel="0" collapsed="false">
      <c r="A146" s="46" t="n">
        <v>44716</v>
      </c>
      <c r="B146" s="46" t="s">
        <v>190</v>
      </c>
      <c r="C146" s="67" t="s">
        <v>211</v>
      </c>
      <c r="D146" s="48" t="s">
        <v>137</v>
      </c>
      <c r="E146" s="48" t="s">
        <v>28</v>
      </c>
      <c r="F146" s="49" t="n">
        <v>0.482638888888889</v>
      </c>
      <c r="G146" s="49" t="n">
        <v>0.920833333333333</v>
      </c>
      <c r="H146" s="74" t="n">
        <v>13.16</v>
      </c>
    </row>
    <row r="147" customFormat="false" ht="24.95" hidden="true" customHeight="true" outlineLevel="0" collapsed="false">
      <c r="A147" s="46" t="n">
        <v>44716</v>
      </c>
      <c r="B147" s="46" t="s">
        <v>149</v>
      </c>
      <c r="C147" s="67" t="s">
        <v>211</v>
      </c>
      <c r="D147" s="48" t="s">
        <v>137</v>
      </c>
      <c r="E147" s="48" t="s">
        <v>36</v>
      </c>
      <c r="F147" s="49" t="n">
        <v>0.955555555555556</v>
      </c>
      <c r="G147" s="49" t="n">
        <v>0.979861111111111</v>
      </c>
      <c r="H147" s="74" t="n">
        <v>5.98</v>
      </c>
    </row>
    <row r="148" customFormat="false" ht="24.95" hidden="true" customHeight="true" outlineLevel="0" collapsed="false">
      <c r="A148" s="46" t="n">
        <v>44716</v>
      </c>
      <c r="B148" s="46" t="s">
        <v>220</v>
      </c>
      <c r="C148" s="67" t="s">
        <v>211</v>
      </c>
      <c r="D148" s="48" t="s">
        <v>137</v>
      </c>
      <c r="E148" s="48" t="s">
        <v>28</v>
      </c>
      <c r="F148" s="49" t="n">
        <v>0.510416666666667</v>
      </c>
      <c r="G148" s="49" t="n">
        <v>0.984027777777778</v>
      </c>
      <c r="H148" s="74" t="n">
        <v>14.64</v>
      </c>
    </row>
    <row r="149" customFormat="false" ht="24.95" hidden="true" customHeight="true" outlineLevel="0" collapsed="false">
      <c r="A149" s="46" t="n">
        <v>44716</v>
      </c>
      <c r="B149" s="46" t="s">
        <v>161</v>
      </c>
      <c r="C149" s="67" t="s">
        <v>211</v>
      </c>
      <c r="D149" s="48" t="s">
        <v>137</v>
      </c>
      <c r="E149" s="48" t="s">
        <v>28</v>
      </c>
      <c r="F149" s="49" t="n">
        <v>0.874305555555556</v>
      </c>
      <c r="G149" s="49" t="n">
        <v>0.00208333333333333</v>
      </c>
      <c r="H149" s="74" t="n">
        <v>10.28</v>
      </c>
    </row>
    <row r="150" customFormat="false" ht="24.95" hidden="true" customHeight="true" outlineLevel="0" collapsed="false">
      <c r="A150" s="46" t="n">
        <v>44718</v>
      </c>
      <c r="B150" s="46" t="s">
        <v>189</v>
      </c>
      <c r="C150" s="67" t="s">
        <v>221</v>
      </c>
      <c r="D150" s="48" t="s">
        <v>137</v>
      </c>
      <c r="E150" s="48" t="s">
        <v>28</v>
      </c>
      <c r="F150" s="49" t="n">
        <v>0.400694444444444</v>
      </c>
      <c r="G150" s="49" t="n">
        <v>0.452777777777778</v>
      </c>
      <c r="H150" s="74" t="n">
        <v>12.44</v>
      </c>
    </row>
    <row r="151" customFormat="false" ht="24.95" hidden="true" customHeight="true" outlineLevel="0" collapsed="false">
      <c r="A151" s="46" t="n">
        <v>44718</v>
      </c>
      <c r="B151" s="46" t="s">
        <v>184</v>
      </c>
      <c r="C151" s="67" t="s">
        <v>221</v>
      </c>
      <c r="D151" s="48" t="s">
        <v>105</v>
      </c>
      <c r="E151" s="48" t="s">
        <v>142</v>
      </c>
      <c r="F151" s="49" t="n">
        <v>0.360416666666667</v>
      </c>
      <c r="G151" s="49" t="n">
        <v>0.477083333333333</v>
      </c>
      <c r="H151" s="74" t="n">
        <v>2.06</v>
      </c>
    </row>
    <row r="152" customFormat="false" ht="24.95" hidden="true" customHeight="true" outlineLevel="0" collapsed="false">
      <c r="A152" s="46" t="n">
        <v>44718</v>
      </c>
      <c r="B152" s="46" t="s">
        <v>186</v>
      </c>
      <c r="C152" s="67" t="s">
        <v>221</v>
      </c>
      <c r="D152" s="48" t="s">
        <v>137</v>
      </c>
      <c r="E152" s="48" t="s">
        <v>36</v>
      </c>
      <c r="F152" s="49" t="n">
        <v>0.436111111111111</v>
      </c>
      <c r="G152" s="49" t="n">
        <v>0.4875</v>
      </c>
      <c r="H152" s="74" t="n">
        <v>12.04</v>
      </c>
    </row>
    <row r="153" customFormat="false" ht="24.95" hidden="true" customHeight="true" outlineLevel="0" collapsed="false">
      <c r="A153" s="46" t="n">
        <v>44718</v>
      </c>
      <c r="B153" s="46" t="s">
        <v>201</v>
      </c>
      <c r="C153" s="67" t="s">
        <v>221</v>
      </c>
      <c r="D153" s="48" t="s">
        <v>137</v>
      </c>
      <c r="E153" s="48" t="s">
        <v>28</v>
      </c>
      <c r="F153" s="49" t="n">
        <v>0.411805555555556</v>
      </c>
      <c r="G153" s="49" t="n">
        <v>0.488888888888889</v>
      </c>
      <c r="H153" s="74" t="n">
        <v>11.58</v>
      </c>
    </row>
    <row r="154" customFormat="false" ht="24.95" hidden="true" customHeight="true" outlineLevel="0" collapsed="false">
      <c r="A154" s="46" t="n">
        <v>44718</v>
      </c>
      <c r="B154" s="46" t="s">
        <v>218</v>
      </c>
      <c r="C154" s="67" t="s">
        <v>221</v>
      </c>
      <c r="D154" s="48" t="s">
        <v>148</v>
      </c>
      <c r="E154" s="48" t="s">
        <v>28</v>
      </c>
      <c r="F154" s="49" t="n">
        <v>0.533333333333333</v>
      </c>
      <c r="G154" s="49" t="n">
        <v>0.547222222222222</v>
      </c>
      <c r="H154" s="74" t="n">
        <v>4.2</v>
      </c>
    </row>
    <row r="155" customFormat="false" ht="24.95" hidden="true" customHeight="true" outlineLevel="0" collapsed="false">
      <c r="A155" s="46" t="n">
        <v>44718</v>
      </c>
      <c r="B155" s="46" t="s">
        <v>140</v>
      </c>
      <c r="C155" s="67" t="s">
        <v>221</v>
      </c>
      <c r="D155" s="48" t="s">
        <v>137</v>
      </c>
      <c r="E155" s="48" t="s">
        <v>28</v>
      </c>
      <c r="F155" s="49" t="n">
        <v>0.523611111111111</v>
      </c>
      <c r="G155" s="49" t="n">
        <v>0.555555555555556</v>
      </c>
      <c r="H155" s="74" t="n">
        <v>13.04</v>
      </c>
    </row>
    <row r="156" customFormat="false" ht="24.95" hidden="true" customHeight="true" outlineLevel="0" collapsed="false">
      <c r="A156" s="46" t="n">
        <v>44718</v>
      </c>
      <c r="B156" s="46" t="s">
        <v>170</v>
      </c>
      <c r="C156" s="67" t="s">
        <v>221</v>
      </c>
      <c r="D156" s="48" t="s">
        <v>49</v>
      </c>
      <c r="E156" s="48" t="s">
        <v>36</v>
      </c>
      <c r="F156" s="49" t="n">
        <v>0.510416666666667</v>
      </c>
      <c r="G156" s="49" t="n">
        <v>0.556944444444445</v>
      </c>
      <c r="H156" s="74" t="n">
        <v>6.32</v>
      </c>
    </row>
    <row r="157" customFormat="false" ht="24.95" hidden="true" customHeight="true" outlineLevel="0" collapsed="false">
      <c r="A157" s="46" t="n">
        <v>44718</v>
      </c>
      <c r="B157" s="46" t="s">
        <v>147</v>
      </c>
      <c r="C157" s="67" t="s">
        <v>221</v>
      </c>
      <c r="D157" s="48" t="s">
        <v>148</v>
      </c>
      <c r="E157" s="48" t="s">
        <v>28</v>
      </c>
      <c r="F157" s="49" t="n">
        <v>0.578472222222222</v>
      </c>
      <c r="G157" s="49" t="n">
        <v>0.5875</v>
      </c>
      <c r="H157" s="74" t="n">
        <v>3.74</v>
      </c>
    </row>
    <row r="158" customFormat="false" ht="24.95" hidden="true" customHeight="true" outlineLevel="0" collapsed="false">
      <c r="A158" s="46" t="n">
        <v>44718</v>
      </c>
      <c r="B158" s="46" t="s">
        <v>160</v>
      </c>
      <c r="C158" s="67" t="s">
        <v>221</v>
      </c>
      <c r="D158" s="48" t="s">
        <v>137</v>
      </c>
      <c r="E158" s="48" t="s">
        <v>36</v>
      </c>
      <c r="F158" s="49" t="n">
        <v>0.570833333333333</v>
      </c>
      <c r="G158" s="49" t="n">
        <v>0.590972222222222</v>
      </c>
      <c r="H158" s="74" t="n">
        <v>12.78</v>
      </c>
    </row>
    <row r="159" customFormat="false" ht="24.95" hidden="true" customHeight="true" outlineLevel="0" collapsed="false">
      <c r="A159" s="46" t="n">
        <v>44718</v>
      </c>
      <c r="B159" s="46" t="s">
        <v>209</v>
      </c>
      <c r="C159" s="67" t="s">
        <v>221</v>
      </c>
      <c r="D159" s="48" t="s">
        <v>148</v>
      </c>
      <c r="E159" s="48" t="s">
        <v>28</v>
      </c>
      <c r="F159" s="49" t="n">
        <v>0.610416666666667</v>
      </c>
      <c r="G159" s="49" t="n">
        <v>0.622222222222222</v>
      </c>
      <c r="H159" s="74" t="n">
        <v>2.5</v>
      </c>
    </row>
    <row r="160" customFormat="false" ht="24.95" hidden="true" customHeight="true" outlineLevel="0" collapsed="false">
      <c r="A160" s="46" t="n">
        <v>44718</v>
      </c>
      <c r="B160" s="46" t="s">
        <v>168</v>
      </c>
      <c r="C160" s="67" t="s">
        <v>221</v>
      </c>
      <c r="D160" s="48" t="s">
        <v>137</v>
      </c>
      <c r="E160" s="48" t="s">
        <v>36</v>
      </c>
      <c r="F160" s="49" t="n">
        <v>0.586805555555556</v>
      </c>
      <c r="G160" s="49" t="n">
        <v>0.640972222222222</v>
      </c>
      <c r="H160" s="74" t="n">
        <v>11.6</v>
      </c>
    </row>
    <row r="161" customFormat="false" ht="24.95" hidden="true" customHeight="true" outlineLevel="0" collapsed="false">
      <c r="A161" s="46" t="n">
        <v>44718</v>
      </c>
      <c r="B161" s="46" t="s">
        <v>155</v>
      </c>
      <c r="C161" s="67" t="s">
        <v>221</v>
      </c>
      <c r="D161" s="48" t="s">
        <v>151</v>
      </c>
      <c r="E161" s="48" t="s">
        <v>28</v>
      </c>
      <c r="F161" s="49" t="n">
        <v>0.615972222222222</v>
      </c>
      <c r="G161" s="49" t="n">
        <v>0.69375</v>
      </c>
      <c r="H161" s="74" t="n">
        <v>13.34</v>
      </c>
    </row>
    <row r="162" customFormat="false" ht="24.95" hidden="true" customHeight="true" outlineLevel="0" collapsed="false">
      <c r="A162" s="46" t="n">
        <v>44718</v>
      </c>
      <c r="B162" s="46" t="s">
        <v>169</v>
      </c>
      <c r="C162" s="67" t="s">
        <v>221</v>
      </c>
      <c r="D162" s="48" t="s">
        <v>137</v>
      </c>
      <c r="E162" s="48" t="s">
        <v>28</v>
      </c>
      <c r="F162" s="49" t="n">
        <v>0.646527777777778</v>
      </c>
      <c r="G162" s="49" t="n">
        <v>0.720138888888889</v>
      </c>
      <c r="H162" s="74" t="n">
        <v>14.52</v>
      </c>
    </row>
    <row r="163" customFormat="false" ht="24.95" hidden="true" customHeight="true" outlineLevel="0" collapsed="false">
      <c r="A163" s="46" t="n">
        <v>44718</v>
      </c>
      <c r="B163" s="46" t="s">
        <v>153</v>
      </c>
      <c r="C163" s="67" t="s">
        <v>221</v>
      </c>
      <c r="D163" s="48" t="s">
        <v>137</v>
      </c>
      <c r="E163" s="48" t="s">
        <v>36</v>
      </c>
      <c r="F163" s="49" t="n">
        <v>0.675</v>
      </c>
      <c r="G163" s="49" t="n">
        <v>0.736111111111111</v>
      </c>
      <c r="H163" s="74" t="n">
        <v>12.72</v>
      </c>
    </row>
    <row r="164" customFormat="false" ht="24.95" hidden="true" customHeight="true" outlineLevel="0" collapsed="false">
      <c r="A164" s="46" t="n">
        <v>44718</v>
      </c>
      <c r="B164" s="46" t="s">
        <v>207</v>
      </c>
      <c r="C164" s="67" t="s">
        <v>221</v>
      </c>
      <c r="D164" s="48" t="s">
        <v>146</v>
      </c>
      <c r="E164" s="48" t="s">
        <v>36</v>
      </c>
      <c r="F164" s="49" t="n">
        <v>0.6</v>
      </c>
      <c r="G164" s="49" t="n">
        <v>0.758333333333333</v>
      </c>
      <c r="H164" s="74" t="n">
        <v>11.7</v>
      </c>
    </row>
    <row r="165" customFormat="false" ht="24.95" hidden="true" customHeight="true" outlineLevel="0" collapsed="false">
      <c r="A165" s="46" t="n">
        <v>44718</v>
      </c>
      <c r="B165" s="46" t="s">
        <v>217</v>
      </c>
      <c r="C165" s="67" t="s">
        <v>221</v>
      </c>
      <c r="D165" s="48" t="s">
        <v>148</v>
      </c>
      <c r="E165" s="48" t="s">
        <v>28</v>
      </c>
      <c r="F165" s="49" t="n">
        <v>0.761111111111111</v>
      </c>
      <c r="G165" s="49" t="n">
        <v>0.771527777777778</v>
      </c>
      <c r="H165" s="74" t="n">
        <v>3.88</v>
      </c>
    </row>
    <row r="166" customFormat="false" ht="24.95" hidden="true" customHeight="true" outlineLevel="0" collapsed="false">
      <c r="A166" s="46" t="n">
        <v>44718</v>
      </c>
      <c r="B166" s="46" t="s">
        <v>157</v>
      </c>
      <c r="C166" s="67" t="s">
        <v>221</v>
      </c>
      <c r="D166" s="48" t="s">
        <v>151</v>
      </c>
      <c r="E166" s="48" t="s">
        <v>36</v>
      </c>
      <c r="F166" s="49" t="n">
        <v>0.695833333333333</v>
      </c>
      <c r="G166" s="49" t="n">
        <v>0.774305555555555</v>
      </c>
      <c r="H166" s="74" t="n">
        <v>7.84</v>
      </c>
    </row>
    <row r="167" customFormat="false" ht="24.95" hidden="true" customHeight="true" outlineLevel="0" collapsed="false">
      <c r="A167" s="46" t="n">
        <v>44718</v>
      </c>
      <c r="B167" s="46" t="s">
        <v>149</v>
      </c>
      <c r="C167" s="67" t="s">
        <v>221</v>
      </c>
      <c r="D167" s="48" t="s">
        <v>137</v>
      </c>
      <c r="E167" s="48" t="s">
        <v>28</v>
      </c>
      <c r="F167" s="49" t="n">
        <v>0.704166666666667</v>
      </c>
      <c r="G167" s="49" t="n">
        <v>0.805555555555555</v>
      </c>
      <c r="H167" s="74" t="n">
        <v>12.78</v>
      </c>
    </row>
    <row r="168" customFormat="false" ht="24.95" hidden="true" customHeight="true" outlineLevel="0" collapsed="false">
      <c r="A168" s="46" t="n">
        <v>44718</v>
      </c>
      <c r="B168" s="46" t="s">
        <v>154</v>
      </c>
      <c r="C168" s="67" t="s">
        <v>221</v>
      </c>
      <c r="D168" s="48" t="s">
        <v>151</v>
      </c>
      <c r="E168" s="48" t="s">
        <v>36</v>
      </c>
      <c r="F168" s="49" t="n">
        <v>0.693055555555556</v>
      </c>
      <c r="G168" s="49" t="n">
        <v>0.8125</v>
      </c>
      <c r="H168" s="74" t="n">
        <v>10.8</v>
      </c>
    </row>
    <row r="169" customFormat="false" ht="24.95" hidden="true" customHeight="true" outlineLevel="0" collapsed="false">
      <c r="A169" s="46" t="n">
        <v>44718</v>
      </c>
      <c r="B169" s="46" t="s">
        <v>213</v>
      </c>
      <c r="C169" s="67" t="s">
        <v>221</v>
      </c>
      <c r="D169" s="48" t="s">
        <v>137</v>
      </c>
      <c r="E169" s="48" t="s">
        <v>36</v>
      </c>
      <c r="F169" s="49" t="n">
        <v>0.778472222222222</v>
      </c>
      <c r="G169" s="49" t="n">
        <v>0.870833333333333</v>
      </c>
      <c r="H169" s="74" t="n">
        <v>10.68</v>
      </c>
    </row>
    <row r="170" customFormat="false" ht="24.95" hidden="true" customHeight="true" outlineLevel="0" collapsed="false">
      <c r="A170" s="46" t="n">
        <v>44718</v>
      </c>
      <c r="B170" s="46" t="s">
        <v>170</v>
      </c>
      <c r="C170" s="67" t="s">
        <v>221</v>
      </c>
      <c r="D170" s="48" t="s">
        <v>151</v>
      </c>
      <c r="E170" s="48" t="s">
        <v>36</v>
      </c>
      <c r="F170" s="49" t="n">
        <v>0.780555555555556</v>
      </c>
      <c r="G170" s="49" t="n">
        <v>0.961111111111111</v>
      </c>
      <c r="H170" s="74" t="n">
        <v>7.78</v>
      </c>
    </row>
    <row r="171" customFormat="false" ht="24.95" hidden="true" customHeight="true" outlineLevel="0" collapsed="false">
      <c r="A171" s="46" t="n">
        <v>44718</v>
      </c>
      <c r="B171" s="46" t="s">
        <v>203</v>
      </c>
      <c r="C171" s="67" t="s">
        <v>221</v>
      </c>
      <c r="D171" s="48" t="s">
        <v>146</v>
      </c>
      <c r="E171" s="48" t="s">
        <v>36</v>
      </c>
      <c r="F171" s="49" t="n">
        <v>0.834027777777778</v>
      </c>
      <c r="G171" s="49" t="n">
        <v>0.986111111111111</v>
      </c>
      <c r="H171" s="74" t="n">
        <v>11.56</v>
      </c>
    </row>
    <row r="172" customFormat="false" ht="24.95" hidden="true" customHeight="true" outlineLevel="0" collapsed="false">
      <c r="A172" s="46" t="n">
        <v>44718</v>
      </c>
      <c r="B172" s="46" t="s">
        <v>150</v>
      </c>
      <c r="C172" s="67" t="s">
        <v>221</v>
      </c>
      <c r="D172" s="48" t="s">
        <v>151</v>
      </c>
      <c r="E172" s="48" t="s">
        <v>28</v>
      </c>
      <c r="F172" s="49" t="n">
        <v>0.736805555555556</v>
      </c>
      <c r="G172" s="49" t="n">
        <v>0.0798611111111111</v>
      </c>
      <c r="H172" s="74" t="n">
        <v>6.42</v>
      </c>
    </row>
    <row r="173" customFormat="false" ht="24.95" hidden="true" customHeight="true" outlineLevel="0" collapsed="false">
      <c r="A173" s="46" t="n">
        <v>44718</v>
      </c>
      <c r="B173" s="46" t="s">
        <v>156</v>
      </c>
      <c r="C173" s="67" t="s">
        <v>221</v>
      </c>
      <c r="D173" s="48" t="s">
        <v>137</v>
      </c>
      <c r="E173" s="48" t="s">
        <v>36</v>
      </c>
      <c r="F173" s="49" t="n">
        <v>0.0715277777777778</v>
      </c>
      <c r="G173" s="49" t="n">
        <v>0.0993055555555556</v>
      </c>
      <c r="H173" s="74" t="n">
        <v>13.56</v>
      </c>
    </row>
    <row r="174" customFormat="false" ht="24.95" hidden="true" customHeight="true" outlineLevel="0" collapsed="false">
      <c r="A174" s="46" t="n">
        <v>44718</v>
      </c>
      <c r="B174" s="46" t="s">
        <v>190</v>
      </c>
      <c r="C174" s="67" t="s">
        <v>221</v>
      </c>
      <c r="D174" s="48" t="s">
        <v>137</v>
      </c>
      <c r="E174" s="48" t="s">
        <v>28</v>
      </c>
      <c r="F174" s="49" t="n">
        <v>0.629861111111111</v>
      </c>
      <c r="G174" s="49" t="n">
        <v>0.111805555555556</v>
      </c>
      <c r="H174" s="74" t="n">
        <v>10.38</v>
      </c>
    </row>
    <row r="175" customFormat="false" ht="24.95" hidden="true" customHeight="true" outlineLevel="0" collapsed="false">
      <c r="A175" s="46" t="n">
        <v>44718</v>
      </c>
      <c r="B175" s="46" t="s">
        <v>222</v>
      </c>
      <c r="C175" s="67" t="s">
        <v>221</v>
      </c>
      <c r="D175" s="48" t="s">
        <v>146</v>
      </c>
      <c r="E175" s="48" t="s">
        <v>36</v>
      </c>
      <c r="F175" s="49" t="n">
        <v>0.850694444444444</v>
      </c>
      <c r="G175" s="49" t="n">
        <v>0.115277777777778</v>
      </c>
      <c r="H175" s="74" t="n">
        <v>11.94</v>
      </c>
    </row>
    <row r="176" customFormat="false" ht="24.95" hidden="true" customHeight="true" outlineLevel="0" collapsed="false">
      <c r="A176" s="46" t="n">
        <v>44718</v>
      </c>
      <c r="B176" s="46" t="s">
        <v>166</v>
      </c>
      <c r="C176" s="67" t="s">
        <v>221</v>
      </c>
      <c r="D176" s="48" t="s">
        <v>148</v>
      </c>
      <c r="E176" s="48" t="s">
        <v>28</v>
      </c>
      <c r="F176" s="49" t="n">
        <v>0.684722222222222</v>
      </c>
      <c r="G176" s="49" t="n">
        <v>0.122916666666667</v>
      </c>
      <c r="H176" s="74" t="n">
        <v>2.64</v>
      </c>
    </row>
    <row r="177" customFormat="false" ht="24.95" hidden="true" customHeight="true" outlineLevel="0" collapsed="false">
      <c r="A177" s="46" t="n">
        <v>44718</v>
      </c>
      <c r="B177" s="46" t="s">
        <v>223</v>
      </c>
      <c r="C177" s="67" t="s">
        <v>221</v>
      </c>
      <c r="D177" s="48" t="s">
        <v>146</v>
      </c>
      <c r="E177" s="48" t="s">
        <v>36</v>
      </c>
      <c r="F177" s="49" t="n">
        <v>0.0395833333333333</v>
      </c>
      <c r="G177" s="49" t="n">
        <v>0.129861111111111</v>
      </c>
      <c r="H177" s="74" t="n">
        <v>13.02</v>
      </c>
    </row>
    <row r="178" customFormat="false" ht="24.95" hidden="true" customHeight="true" outlineLevel="0" collapsed="false">
      <c r="A178" s="46" t="n">
        <v>44718</v>
      </c>
      <c r="B178" s="46" t="s">
        <v>163</v>
      </c>
      <c r="C178" s="67" t="s">
        <v>221</v>
      </c>
      <c r="D178" s="48" t="s">
        <v>148</v>
      </c>
      <c r="E178" s="48" t="s">
        <v>28</v>
      </c>
      <c r="F178" s="49" t="n">
        <v>0.663888888888889</v>
      </c>
      <c r="G178" s="49" t="n">
        <v>0.157638888888889</v>
      </c>
      <c r="H178" s="74" t="n">
        <v>6.22</v>
      </c>
    </row>
    <row r="179" customFormat="false" ht="24.95" hidden="true" customHeight="true" outlineLevel="0" collapsed="false">
      <c r="A179" s="46" t="n">
        <v>44718</v>
      </c>
      <c r="B179" s="46" t="s">
        <v>165</v>
      </c>
      <c r="C179" s="67" t="s">
        <v>221</v>
      </c>
      <c r="D179" s="48" t="s">
        <v>148</v>
      </c>
      <c r="E179" s="48" t="s">
        <v>28</v>
      </c>
      <c r="F179" s="49" t="n">
        <v>0.698611111111111</v>
      </c>
      <c r="G179" s="49" t="n">
        <v>0.170833333333333</v>
      </c>
      <c r="H179" s="74" t="n">
        <v>3.74</v>
      </c>
    </row>
    <row r="180" customFormat="false" ht="24.95" hidden="true" customHeight="true" outlineLevel="0" collapsed="false">
      <c r="A180" s="46" t="n">
        <v>44718</v>
      </c>
      <c r="B180" s="46" t="s">
        <v>188</v>
      </c>
      <c r="C180" s="67" t="s">
        <v>221</v>
      </c>
      <c r="D180" s="48" t="s">
        <v>137</v>
      </c>
      <c r="E180" s="48" t="s">
        <v>36</v>
      </c>
      <c r="F180" s="49" t="n">
        <v>0.184722222222222</v>
      </c>
      <c r="G180" s="49" t="n">
        <v>0.202083333333333</v>
      </c>
      <c r="H180" s="74" t="n">
        <v>3.82</v>
      </c>
    </row>
    <row r="181" customFormat="false" ht="24.95" hidden="true" customHeight="true" outlineLevel="0" collapsed="false">
      <c r="A181" s="46" t="n">
        <v>44718</v>
      </c>
      <c r="B181" s="46" t="s">
        <v>155</v>
      </c>
      <c r="C181" s="67" t="s">
        <v>221</v>
      </c>
      <c r="D181" s="48" t="s">
        <v>137</v>
      </c>
      <c r="E181" s="48" t="s">
        <v>28</v>
      </c>
      <c r="F181" s="49" t="n">
        <v>0.109722222222222</v>
      </c>
      <c r="G181" s="49" t="n">
        <v>0.206944444444444</v>
      </c>
      <c r="H181" s="74" t="n">
        <v>12.1</v>
      </c>
    </row>
    <row r="182" customFormat="false" ht="24.95" hidden="true" customHeight="true" outlineLevel="0" collapsed="false">
      <c r="A182" s="36" t="n">
        <v>44719</v>
      </c>
      <c r="B182" s="36" t="s">
        <v>224</v>
      </c>
      <c r="C182" s="65" t="s">
        <v>225</v>
      </c>
      <c r="D182" s="75" t="s">
        <v>137</v>
      </c>
      <c r="E182" s="38" t="s">
        <v>28</v>
      </c>
      <c r="F182" s="39" t="n">
        <v>0.135416666666667</v>
      </c>
      <c r="G182" s="39" t="n">
        <v>0.296527777777778</v>
      </c>
      <c r="H182" s="76" t="n">
        <v>12.96</v>
      </c>
    </row>
    <row r="183" customFormat="false" ht="24.95" hidden="true" customHeight="true" outlineLevel="0" collapsed="false">
      <c r="A183" s="36" t="n">
        <v>44719</v>
      </c>
      <c r="B183" s="36" t="s">
        <v>187</v>
      </c>
      <c r="C183" s="65" t="s">
        <v>225</v>
      </c>
      <c r="D183" s="38" t="s">
        <v>137</v>
      </c>
      <c r="E183" s="38" t="s">
        <v>28</v>
      </c>
      <c r="F183" s="39" t="n">
        <v>0.54375</v>
      </c>
      <c r="G183" s="39" t="n">
        <v>0.231944444444444</v>
      </c>
      <c r="H183" s="76" t="n">
        <v>11.5</v>
      </c>
    </row>
    <row r="184" customFormat="false" ht="24.95" hidden="true" customHeight="true" outlineLevel="0" collapsed="false">
      <c r="A184" s="36" t="n">
        <v>44719</v>
      </c>
      <c r="B184" s="36" t="s">
        <v>176</v>
      </c>
      <c r="C184" s="65" t="s">
        <v>225</v>
      </c>
      <c r="D184" s="38" t="s">
        <v>137</v>
      </c>
      <c r="E184" s="38" t="s">
        <v>36</v>
      </c>
      <c r="F184" s="39" t="n">
        <v>0.238194444444444</v>
      </c>
      <c r="G184" s="39" t="n">
        <v>0.3125</v>
      </c>
      <c r="H184" s="76" t="n">
        <v>2.38</v>
      </c>
    </row>
    <row r="185" customFormat="false" ht="24.95" hidden="true" customHeight="true" outlineLevel="0" collapsed="false">
      <c r="A185" s="36" t="n">
        <v>44719</v>
      </c>
      <c r="B185" s="36" t="s">
        <v>197</v>
      </c>
      <c r="C185" s="65" t="s">
        <v>225</v>
      </c>
      <c r="D185" s="38" t="s">
        <v>137</v>
      </c>
      <c r="E185" s="38" t="s">
        <v>36</v>
      </c>
      <c r="F185" s="39" t="n">
        <v>0.203472222222222</v>
      </c>
      <c r="G185" s="39" t="n">
        <v>0.331944444444444</v>
      </c>
      <c r="H185" s="76" t="n">
        <v>12.86</v>
      </c>
    </row>
    <row r="186" customFormat="false" ht="24.95" hidden="true" customHeight="true" outlineLevel="0" collapsed="false">
      <c r="A186" s="36" t="n">
        <v>44719</v>
      </c>
      <c r="B186" s="36" t="s">
        <v>135</v>
      </c>
      <c r="C186" s="65" t="s">
        <v>225</v>
      </c>
      <c r="D186" s="38" t="s">
        <v>137</v>
      </c>
      <c r="E186" s="38" t="s">
        <v>36</v>
      </c>
      <c r="F186" s="39" t="n">
        <v>0.252083333333333</v>
      </c>
      <c r="G186" s="39" t="n">
        <v>0.3375</v>
      </c>
      <c r="H186" s="76" t="n">
        <v>5.94</v>
      </c>
    </row>
    <row r="187" customFormat="false" ht="24.95" hidden="true" customHeight="true" outlineLevel="0" collapsed="false">
      <c r="A187" s="36" t="n">
        <v>44719</v>
      </c>
      <c r="B187" s="36" t="s">
        <v>226</v>
      </c>
      <c r="C187" s="65" t="s">
        <v>225</v>
      </c>
      <c r="D187" s="38" t="s">
        <v>137</v>
      </c>
      <c r="E187" s="38" t="s">
        <v>36</v>
      </c>
      <c r="F187" s="39" t="n">
        <v>0.254166666666667</v>
      </c>
      <c r="G187" s="39" t="n">
        <v>0.352083333333333</v>
      </c>
      <c r="H187" s="76" t="n">
        <v>12.72</v>
      </c>
    </row>
    <row r="188" customFormat="false" ht="24.95" hidden="true" customHeight="true" outlineLevel="0" collapsed="false">
      <c r="A188" s="36" t="n">
        <v>44719</v>
      </c>
      <c r="B188" s="36" t="s">
        <v>227</v>
      </c>
      <c r="C188" s="65" t="s">
        <v>225</v>
      </c>
      <c r="D188" s="38" t="s">
        <v>137</v>
      </c>
      <c r="E188" s="38" t="s">
        <v>28</v>
      </c>
      <c r="F188" s="39" t="n">
        <v>0.8125</v>
      </c>
      <c r="G188" s="39" t="n">
        <v>0.464583333333333</v>
      </c>
      <c r="H188" s="76" t="n">
        <v>11.18</v>
      </c>
    </row>
    <row r="189" customFormat="false" ht="24.95" hidden="true" customHeight="true" outlineLevel="0" collapsed="false">
      <c r="A189" s="46" t="n">
        <v>44719</v>
      </c>
      <c r="B189" s="46" t="s">
        <v>228</v>
      </c>
      <c r="C189" s="67" t="s">
        <v>225</v>
      </c>
      <c r="D189" s="48" t="s">
        <v>137</v>
      </c>
      <c r="E189" s="48" t="s">
        <v>36</v>
      </c>
      <c r="F189" s="49" t="n">
        <v>0.459722222222222</v>
      </c>
      <c r="G189" s="49" t="n">
        <v>0.486805555555556</v>
      </c>
      <c r="H189" s="74" t="n">
        <v>10.88</v>
      </c>
    </row>
    <row r="190" customFormat="false" ht="24.95" hidden="true" customHeight="true" outlineLevel="0" collapsed="false">
      <c r="A190" s="46" t="n">
        <v>44719</v>
      </c>
      <c r="B190" s="46" t="s">
        <v>169</v>
      </c>
      <c r="C190" s="67" t="s">
        <v>225</v>
      </c>
      <c r="D190" s="48" t="s">
        <v>137</v>
      </c>
      <c r="E190" s="48" t="s">
        <v>28</v>
      </c>
      <c r="F190" s="49" t="n">
        <v>0.420833333333333</v>
      </c>
      <c r="G190" s="49" t="n">
        <v>0.490972222222222</v>
      </c>
      <c r="H190" s="74" t="n">
        <v>15.18</v>
      </c>
    </row>
    <row r="191" customFormat="false" ht="24.95" hidden="true" customHeight="true" outlineLevel="0" collapsed="false">
      <c r="A191" s="46" t="n">
        <v>44719</v>
      </c>
      <c r="B191" s="46" t="s">
        <v>229</v>
      </c>
      <c r="C191" s="67" t="s">
        <v>225</v>
      </c>
      <c r="D191" s="48" t="s">
        <v>151</v>
      </c>
      <c r="E191" s="48" t="s">
        <v>36</v>
      </c>
      <c r="F191" s="49" t="n">
        <v>0.502777777777778</v>
      </c>
      <c r="G191" s="49" t="n">
        <v>0.525</v>
      </c>
      <c r="H191" s="74" t="n">
        <v>8.76</v>
      </c>
    </row>
    <row r="192" customFormat="false" ht="24.95" hidden="true" customHeight="true" outlineLevel="0" collapsed="false">
      <c r="A192" s="46" t="n">
        <v>44719</v>
      </c>
      <c r="B192" s="46" t="s">
        <v>213</v>
      </c>
      <c r="C192" s="67" t="s">
        <v>225</v>
      </c>
      <c r="D192" s="48" t="s">
        <v>137</v>
      </c>
      <c r="E192" s="48" t="s">
        <v>36</v>
      </c>
      <c r="F192" s="49" t="n">
        <v>0.504166666666667</v>
      </c>
      <c r="G192" s="49" t="n">
        <v>0.536111111111111</v>
      </c>
      <c r="H192" s="74" t="n">
        <v>11.8</v>
      </c>
    </row>
    <row r="193" customFormat="false" ht="24.95" hidden="true" customHeight="true" outlineLevel="0" collapsed="false">
      <c r="A193" s="46" t="n">
        <v>44719</v>
      </c>
      <c r="B193" s="46" t="s">
        <v>149</v>
      </c>
      <c r="C193" s="67" t="s">
        <v>225</v>
      </c>
      <c r="D193" s="48" t="s">
        <v>137</v>
      </c>
      <c r="E193" s="48" t="s">
        <v>28</v>
      </c>
      <c r="F193" s="49" t="n">
        <v>0.521527777777778</v>
      </c>
      <c r="G193" s="49" t="n">
        <v>0.575694444444444</v>
      </c>
      <c r="H193" s="74" t="n">
        <v>12.94</v>
      </c>
    </row>
    <row r="194" customFormat="false" ht="24.95" hidden="true" customHeight="true" outlineLevel="0" collapsed="false">
      <c r="A194" s="46" t="n">
        <v>44719</v>
      </c>
      <c r="B194" s="46" t="s">
        <v>170</v>
      </c>
      <c r="C194" s="67" t="s">
        <v>225</v>
      </c>
      <c r="D194" s="48" t="s">
        <v>49</v>
      </c>
      <c r="E194" s="48" t="s">
        <v>36</v>
      </c>
      <c r="F194" s="49" t="n">
        <v>0.578472222222222</v>
      </c>
      <c r="G194" s="49" t="n">
        <v>0.609027777777778</v>
      </c>
      <c r="H194" s="74" t="n">
        <v>13.04</v>
      </c>
    </row>
    <row r="195" customFormat="false" ht="24.95" hidden="true" customHeight="true" outlineLevel="0" collapsed="false">
      <c r="A195" s="46" t="n">
        <v>44719</v>
      </c>
      <c r="B195" s="46" t="s">
        <v>150</v>
      </c>
      <c r="C195" s="67" t="s">
        <v>225</v>
      </c>
      <c r="D195" s="48" t="s">
        <v>151</v>
      </c>
      <c r="E195" s="48" t="s">
        <v>28</v>
      </c>
      <c r="F195" s="49" t="n">
        <v>0.539583333333333</v>
      </c>
      <c r="G195" s="49" t="n">
        <v>0.639583333333333</v>
      </c>
      <c r="H195" s="74" t="n">
        <v>12.32</v>
      </c>
    </row>
    <row r="196" customFormat="false" ht="24.95" hidden="true" customHeight="true" outlineLevel="0" collapsed="false">
      <c r="A196" s="46" t="n">
        <v>44719</v>
      </c>
      <c r="B196" s="46" t="s">
        <v>202</v>
      </c>
      <c r="C196" s="67" t="s">
        <v>225</v>
      </c>
      <c r="D196" s="48" t="s">
        <v>151</v>
      </c>
      <c r="E196" s="48" t="s">
        <v>36</v>
      </c>
      <c r="F196" s="49" t="n">
        <v>0.615972222222222</v>
      </c>
      <c r="G196" s="49" t="n">
        <v>0.645138888888889</v>
      </c>
      <c r="H196" s="74" t="n">
        <v>9.68</v>
      </c>
    </row>
    <row r="197" customFormat="false" ht="24.95" hidden="true" customHeight="true" outlineLevel="0" collapsed="false">
      <c r="A197" s="46" t="n">
        <v>44719</v>
      </c>
      <c r="B197" s="46" t="s">
        <v>161</v>
      </c>
      <c r="C197" s="67" t="s">
        <v>225</v>
      </c>
      <c r="D197" s="48" t="s">
        <v>137</v>
      </c>
      <c r="E197" s="48" t="s">
        <v>28</v>
      </c>
      <c r="F197" s="49" t="n">
        <v>0.603472222222222</v>
      </c>
      <c r="G197" s="49" t="n">
        <v>0.695833333333333</v>
      </c>
      <c r="H197" s="74" t="n">
        <v>10.26</v>
      </c>
    </row>
    <row r="198" customFormat="false" ht="24.95" hidden="true" customHeight="true" outlineLevel="0" collapsed="false">
      <c r="A198" s="46" t="n">
        <v>44719</v>
      </c>
      <c r="B198" s="46" t="s">
        <v>167</v>
      </c>
      <c r="C198" s="67" t="s">
        <v>225</v>
      </c>
      <c r="D198" s="48" t="s">
        <v>146</v>
      </c>
      <c r="E198" s="48" t="s">
        <v>36</v>
      </c>
      <c r="F198" s="49" t="n">
        <v>0.666666666666667</v>
      </c>
      <c r="G198" s="49" t="n">
        <v>0.697222222222222</v>
      </c>
      <c r="H198" s="74" t="n">
        <v>12.22</v>
      </c>
    </row>
    <row r="199" customFormat="false" ht="24.95" hidden="true" customHeight="true" outlineLevel="0" collapsed="false">
      <c r="A199" s="46" t="n">
        <v>44719</v>
      </c>
      <c r="B199" s="46" t="s">
        <v>217</v>
      </c>
      <c r="C199" s="67" t="s">
        <v>225</v>
      </c>
      <c r="D199" s="48" t="s">
        <v>148</v>
      </c>
      <c r="E199" s="48" t="s">
        <v>28</v>
      </c>
      <c r="F199" s="49" t="n">
        <v>0.752777777777778</v>
      </c>
      <c r="G199" s="49" t="n">
        <v>0.765277777777778</v>
      </c>
      <c r="H199" s="74" t="n">
        <v>4</v>
      </c>
    </row>
    <row r="200" customFormat="false" ht="24.95" hidden="true" customHeight="true" outlineLevel="0" collapsed="false">
      <c r="A200" s="46" t="n">
        <v>44719</v>
      </c>
      <c r="B200" s="46" t="s">
        <v>155</v>
      </c>
      <c r="C200" s="67" t="s">
        <v>225</v>
      </c>
      <c r="D200" s="48" t="s">
        <v>151</v>
      </c>
      <c r="E200" s="48" t="s">
        <v>28</v>
      </c>
      <c r="F200" s="49" t="n">
        <v>0.732638888888889</v>
      </c>
      <c r="G200" s="49" t="n">
        <v>0.802777777777778</v>
      </c>
      <c r="H200" s="74" t="n">
        <v>6.78</v>
      </c>
    </row>
    <row r="201" customFormat="false" ht="24.95" hidden="true" customHeight="true" outlineLevel="0" collapsed="false">
      <c r="A201" s="46" t="n">
        <v>44719</v>
      </c>
      <c r="B201" s="46" t="s">
        <v>156</v>
      </c>
      <c r="C201" s="67" t="s">
        <v>225</v>
      </c>
      <c r="D201" s="48" t="s">
        <v>137</v>
      </c>
      <c r="E201" s="48" t="s">
        <v>36</v>
      </c>
      <c r="F201" s="49" t="n">
        <v>0.713194444444445</v>
      </c>
      <c r="G201" s="49" t="n">
        <v>0.804166666666667</v>
      </c>
      <c r="H201" s="74" t="n">
        <v>13.48</v>
      </c>
    </row>
    <row r="202" customFormat="false" ht="24.95" hidden="true" customHeight="true" outlineLevel="0" collapsed="false">
      <c r="A202" s="46" t="n">
        <v>44719</v>
      </c>
      <c r="B202" s="46" t="s">
        <v>230</v>
      </c>
      <c r="C202" s="67" t="s">
        <v>225</v>
      </c>
      <c r="D202" s="48" t="s">
        <v>146</v>
      </c>
      <c r="E202" s="48" t="s">
        <v>36</v>
      </c>
      <c r="F202" s="49" t="n">
        <v>0.709027777777778</v>
      </c>
      <c r="G202" s="49" t="n">
        <v>0.877777777777778</v>
      </c>
      <c r="H202" s="74" t="n">
        <v>12.86</v>
      </c>
    </row>
    <row r="203" customFormat="false" ht="24.95" hidden="true" customHeight="true" outlineLevel="0" collapsed="false">
      <c r="A203" s="46" t="n">
        <v>44719</v>
      </c>
      <c r="B203" s="46" t="s">
        <v>186</v>
      </c>
      <c r="C203" s="67" t="s">
        <v>225</v>
      </c>
      <c r="D203" s="48" t="s">
        <v>137</v>
      </c>
      <c r="E203" s="48" t="s">
        <v>36</v>
      </c>
      <c r="F203" s="49" t="n">
        <v>0.73125</v>
      </c>
      <c r="G203" s="49" t="n">
        <v>0.88125</v>
      </c>
      <c r="H203" s="74" t="n">
        <v>11.52</v>
      </c>
    </row>
    <row r="204" customFormat="false" ht="24.95" hidden="true" customHeight="true" outlineLevel="0" collapsed="false">
      <c r="A204" s="46" t="n">
        <v>44719</v>
      </c>
      <c r="B204" s="46" t="s">
        <v>149</v>
      </c>
      <c r="C204" s="67" t="s">
        <v>225</v>
      </c>
      <c r="D204" s="48" t="s">
        <v>151</v>
      </c>
      <c r="E204" s="48" t="s">
        <v>36</v>
      </c>
      <c r="F204" s="49" t="n">
        <v>0.735416666666667</v>
      </c>
      <c r="G204" s="49" t="n">
        <v>0.963194444444444</v>
      </c>
      <c r="H204" s="74" t="n">
        <v>6.38</v>
      </c>
    </row>
    <row r="205" customFormat="false" ht="24.95" hidden="true" customHeight="true" outlineLevel="0" collapsed="false">
      <c r="A205" s="46" t="n">
        <v>44719</v>
      </c>
      <c r="B205" s="46" t="s">
        <v>189</v>
      </c>
      <c r="C205" s="67" t="s">
        <v>225</v>
      </c>
      <c r="D205" s="48" t="s">
        <v>137</v>
      </c>
      <c r="E205" s="48" t="s">
        <v>28</v>
      </c>
      <c r="F205" s="49" t="n">
        <v>0.710416666666667</v>
      </c>
      <c r="G205" s="49" t="n">
        <v>0.976388888888889</v>
      </c>
      <c r="H205" s="74" t="n">
        <v>12.58</v>
      </c>
    </row>
    <row r="206" customFormat="false" ht="24.95" hidden="true" customHeight="true" outlineLevel="0" collapsed="false">
      <c r="A206" s="46" t="n">
        <v>44719</v>
      </c>
      <c r="B206" s="46" t="s">
        <v>162</v>
      </c>
      <c r="C206" s="67" t="s">
        <v>225</v>
      </c>
      <c r="D206" s="48" t="s">
        <v>146</v>
      </c>
      <c r="E206" s="48" t="s">
        <v>36</v>
      </c>
      <c r="F206" s="49" t="n">
        <v>0.780555555555556</v>
      </c>
      <c r="G206" s="49" t="n">
        <v>0.9875</v>
      </c>
      <c r="H206" s="74" t="n">
        <v>13.02</v>
      </c>
    </row>
    <row r="207" customFormat="false" ht="24.95" hidden="true" customHeight="true" outlineLevel="0" collapsed="false">
      <c r="A207" s="46" t="n">
        <v>44719</v>
      </c>
      <c r="B207" s="46" t="s">
        <v>154</v>
      </c>
      <c r="C207" s="67" t="s">
        <v>225</v>
      </c>
      <c r="D207" s="48" t="s">
        <v>137</v>
      </c>
      <c r="E207" s="48" t="s">
        <v>36</v>
      </c>
      <c r="F207" s="49" t="n">
        <v>0.884027777777778</v>
      </c>
      <c r="G207" s="49" t="n">
        <v>0.00694444444444444</v>
      </c>
      <c r="H207" s="74" t="n">
        <v>12.26</v>
      </c>
    </row>
    <row r="208" customFormat="false" ht="24.95" hidden="true" customHeight="true" outlineLevel="0" collapsed="false">
      <c r="A208" s="46" t="n">
        <v>44719</v>
      </c>
      <c r="B208" s="46" t="s">
        <v>147</v>
      </c>
      <c r="C208" s="67" t="s">
        <v>225</v>
      </c>
      <c r="D208" s="77" t="s">
        <v>148</v>
      </c>
      <c r="E208" s="48" t="s">
        <v>28</v>
      </c>
      <c r="F208" s="49" t="n">
        <v>0.640277777777778</v>
      </c>
      <c r="G208" s="49" t="n">
        <v>0.0131944444444444</v>
      </c>
      <c r="H208" s="74" t="n">
        <v>3.68</v>
      </c>
    </row>
    <row r="209" customFormat="false" ht="24.95" hidden="true" customHeight="true" outlineLevel="0" collapsed="false">
      <c r="A209" s="46" t="n">
        <v>44719</v>
      </c>
      <c r="B209" s="46" t="s">
        <v>165</v>
      </c>
      <c r="C209" s="67" t="s">
        <v>225</v>
      </c>
      <c r="D209" s="48" t="s">
        <v>148</v>
      </c>
      <c r="E209" s="48" t="s">
        <v>28</v>
      </c>
      <c r="F209" s="49" t="n">
        <v>0.65625</v>
      </c>
      <c r="G209" s="49" t="n">
        <v>0.0326388888888889</v>
      </c>
      <c r="H209" s="74" t="n">
        <v>2.36</v>
      </c>
    </row>
    <row r="210" customFormat="false" ht="24.95" hidden="true" customHeight="true" outlineLevel="0" collapsed="false">
      <c r="A210" s="46" t="n">
        <v>44719</v>
      </c>
      <c r="B210" s="46" t="s">
        <v>209</v>
      </c>
      <c r="C210" s="67" t="s">
        <v>225</v>
      </c>
      <c r="D210" s="48" t="s">
        <v>148</v>
      </c>
      <c r="E210" s="48" t="s">
        <v>28</v>
      </c>
      <c r="F210" s="49" t="n">
        <v>0.663888888888889</v>
      </c>
      <c r="G210" s="49" t="n">
        <v>0.0555555555555556</v>
      </c>
      <c r="H210" s="74" t="n">
        <v>3.08</v>
      </c>
    </row>
    <row r="211" customFormat="false" ht="24.95" hidden="true" customHeight="true" outlineLevel="0" collapsed="false">
      <c r="A211" s="46" t="n">
        <v>44719</v>
      </c>
      <c r="B211" s="46" t="s">
        <v>153</v>
      </c>
      <c r="C211" s="67" t="s">
        <v>225</v>
      </c>
      <c r="D211" s="48" t="s">
        <v>137</v>
      </c>
      <c r="E211" s="48" t="s">
        <v>36</v>
      </c>
      <c r="F211" s="49" t="n">
        <v>0.0291666666666667</v>
      </c>
      <c r="G211" s="49" t="n">
        <v>0.0652777777777778</v>
      </c>
      <c r="H211" s="74" t="n">
        <v>13.12</v>
      </c>
    </row>
    <row r="212" customFormat="false" ht="24.95" hidden="true" customHeight="true" outlineLevel="0" collapsed="false">
      <c r="A212" s="46" t="n">
        <v>44719</v>
      </c>
      <c r="B212" s="46" t="s">
        <v>188</v>
      </c>
      <c r="C212" s="67" t="s">
        <v>225</v>
      </c>
      <c r="D212" s="48" t="s">
        <v>137</v>
      </c>
      <c r="E212" s="48" t="s">
        <v>36</v>
      </c>
      <c r="F212" s="49" t="n">
        <v>0.0284722222222222</v>
      </c>
      <c r="G212" s="49" t="n">
        <v>0.0694444444444444</v>
      </c>
      <c r="H212" s="74" t="n">
        <v>10.52</v>
      </c>
    </row>
    <row r="213" customFormat="false" ht="24.95" hidden="true" customHeight="true" outlineLevel="0" collapsed="false">
      <c r="A213" s="46" t="n">
        <v>44719</v>
      </c>
      <c r="B213" s="46" t="s">
        <v>231</v>
      </c>
      <c r="C213" s="67" t="s">
        <v>225</v>
      </c>
      <c r="D213" s="48" t="s">
        <v>137</v>
      </c>
      <c r="E213" s="48" t="s">
        <v>28</v>
      </c>
      <c r="F213" s="49" t="n">
        <v>0.452083333333333</v>
      </c>
      <c r="G213" s="49" t="n">
        <v>0.0743055555555556</v>
      </c>
      <c r="H213" s="74" t="n">
        <v>13.08</v>
      </c>
    </row>
    <row r="214" customFormat="false" ht="24.95" hidden="true" customHeight="true" outlineLevel="0" collapsed="false">
      <c r="A214" s="46" t="n">
        <v>44719</v>
      </c>
      <c r="B214" s="46" t="s">
        <v>163</v>
      </c>
      <c r="C214" s="67" t="s">
        <v>225</v>
      </c>
      <c r="D214" s="48" t="s">
        <v>148</v>
      </c>
      <c r="E214" s="48" t="s">
        <v>28</v>
      </c>
      <c r="F214" s="49" t="n">
        <v>0.667361111111111</v>
      </c>
      <c r="G214" s="49" t="n">
        <v>0.0895833333333333</v>
      </c>
      <c r="H214" s="74" t="n">
        <v>4.72</v>
      </c>
    </row>
    <row r="215" customFormat="false" ht="24.95" hidden="true" customHeight="true" outlineLevel="0" collapsed="false">
      <c r="A215" s="46" t="n">
        <v>44719</v>
      </c>
      <c r="B215" s="46" t="s">
        <v>218</v>
      </c>
      <c r="C215" s="67" t="s">
        <v>225</v>
      </c>
      <c r="D215" s="48" t="s">
        <v>148</v>
      </c>
      <c r="E215" s="48" t="s">
        <v>28</v>
      </c>
      <c r="F215" s="49" t="n">
        <v>0.579166666666667</v>
      </c>
      <c r="G215" s="49" t="n">
        <v>0.101388888888889</v>
      </c>
      <c r="H215" s="74" t="n">
        <v>2.88</v>
      </c>
    </row>
    <row r="216" customFormat="false" ht="24.95" hidden="true" customHeight="true" outlineLevel="0" collapsed="false">
      <c r="A216" s="46" t="n">
        <v>44719</v>
      </c>
      <c r="B216" s="46" t="s">
        <v>199</v>
      </c>
      <c r="C216" s="67" t="s">
        <v>225</v>
      </c>
      <c r="D216" s="48" t="s">
        <v>137</v>
      </c>
      <c r="E216" s="48" t="s">
        <v>28</v>
      </c>
      <c r="F216" s="49" t="n">
        <v>0.520833333333333</v>
      </c>
      <c r="G216" s="49" t="n">
        <v>0.15</v>
      </c>
      <c r="H216" s="74" t="n">
        <v>10.94</v>
      </c>
    </row>
    <row r="217" customFormat="false" ht="24.95" hidden="true" customHeight="true" outlineLevel="0" collapsed="false">
      <c r="A217" s="46" t="n">
        <v>44719</v>
      </c>
      <c r="B217" s="46" t="s">
        <v>140</v>
      </c>
      <c r="C217" s="67" t="s">
        <v>225</v>
      </c>
      <c r="D217" s="48" t="s">
        <v>137</v>
      </c>
      <c r="E217" s="48" t="s">
        <v>28</v>
      </c>
      <c r="F217" s="49" t="n">
        <v>0.805555555555555</v>
      </c>
      <c r="G217" s="49" t="n">
        <v>0.165277777777778</v>
      </c>
      <c r="H217" s="74" t="n">
        <v>13.04</v>
      </c>
    </row>
    <row r="218" customFormat="false" ht="24.95" hidden="true" customHeight="true" outlineLevel="0" collapsed="false">
      <c r="A218" s="46" t="n">
        <v>44719</v>
      </c>
      <c r="B218" s="46" t="s">
        <v>160</v>
      </c>
      <c r="C218" s="67" t="s">
        <v>225</v>
      </c>
      <c r="D218" s="48" t="s">
        <v>137</v>
      </c>
      <c r="E218" s="48" t="s">
        <v>36</v>
      </c>
      <c r="F218" s="49" t="n">
        <v>0.148611111111111</v>
      </c>
      <c r="G218" s="49" t="n">
        <v>0.190277777777778</v>
      </c>
      <c r="H218" s="74" t="n">
        <v>12.12</v>
      </c>
    </row>
    <row r="219" customFormat="false" ht="24.95" hidden="true" customHeight="true" outlineLevel="0" collapsed="false">
      <c r="A219" s="46" t="n">
        <v>44719</v>
      </c>
      <c r="B219" s="46" t="s">
        <v>161</v>
      </c>
      <c r="C219" s="67" t="s">
        <v>225</v>
      </c>
      <c r="D219" s="48" t="s">
        <v>137</v>
      </c>
      <c r="E219" s="48" t="s">
        <v>28</v>
      </c>
      <c r="F219" s="49" t="n">
        <v>0.00625</v>
      </c>
      <c r="G219" s="49" t="n">
        <v>0.194444444444444</v>
      </c>
      <c r="H219" s="74" t="n">
        <v>9.54</v>
      </c>
    </row>
    <row r="220" customFormat="false" ht="24.95" hidden="true" customHeight="true" outlineLevel="0" collapsed="false">
      <c r="A220" s="46" t="n">
        <v>44719</v>
      </c>
      <c r="B220" s="46" t="s">
        <v>207</v>
      </c>
      <c r="C220" s="67" t="s">
        <v>225</v>
      </c>
      <c r="D220" s="48" t="s">
        <v>146</v>
      </c>
      <c r="E220" s="48" t="s">
        <v>36</v>
      </c>
      <c r="F220" s="49" t="n">
        <v>0.159027777777778</v>
      </c>
      <c r="G220" s="49" t="n">
        <v>0.197222222222222</v>
      </c>
      <c r="H220" s="74" t="n">
        <v>11.26</v>
      </c>
    </row>
    <row r="221" customFormat="false" ht="24.95" hidden="true" customHeight="true" outlineLevel="0" collapsed="false">
      <c r="A221" s="36" t="n">
        <v>44720</v>
      </c>
      <c r="B221" s="36" t="s">
        <v>143</v>
      </c>
      <c r="C221" s="65" t="s">
        <v>232</v>
      </c>
      <c r="D221" s="38" t="s">
        <v>137</v>
      </c>
      <c r="E221" s="38" t="s">
        <v>36</v>
      </c>
      <c r="F221" s="39" t="n">
        <v>0.23125</v>
      </c>
      <c r="G221" s="39" t="n">
        <v>0.261805555555556</v>
      </c>
      <c r="H221" s="76" t="n">
        <v>9.42</v>
      </c>
    </row>
    <row r="222" customFormat="false" ht="24.95" hidden="true" customHeight="true" outlineLevel="0" collapsed="false">
      <c r="A222" s="36" t="n">
        <v>44720</v>
      </c>
      <c r="B222" s="38" t="s">
        <v>179</v>
      </c>
      <c r="C222" s="65" t="s">
        <v>232</v>
      </c>
      <c r="D222" s="38" t="s">
        <v>137</v>
      </c>
      <c r="E222" s="38" t="s">
        <v>36</v>
      </c>
      <c r="F222" s="39" t="n">
        <v>0.242361111111111</v>
      </c>
      <c r="G222" s="39" t="n">
        <v>0.263888888888889</v>
      </c>
      <c r="H222" s="76" t="n">
        <v>6.08</v>
      </c>
    </row>
    <row r="223" customFormat="false" ht="24.95" hidden="true" customHeight="true" outlineLevel="0" collapsed="false">
      <c r="A223" s="36" t="n">
        <v>44720</v>
      </c>
      <c r="B223" s="38" t="s">
        <v>233</v>
      </c>
      <c r="C223" s="65" t="s">
        <v>232</v>
      </c>
      <c r="D223" s="38" t="s">
        <v>137</v>
      </c>
      <c r="E223" s="38" t="s">
        <v>36</v>
      </c>
      <c r="F223" s="39" t="n">
        <v>0.307638888888889</v>
      </c>
      <c r="G223" s="39" t="n">
        <v>0.331944444444444</v>
      </c>
      <c r="H223" s="76" t="n">
        <v>8.4</v>
      </c>
    </row>
    <row r="224" customFormat="false" ht="24.95" hidden="true" customHeight="true" outlineLevel="0" collapsed="false">
      <c r="A224" s="36" t="n">
        <v>44720</v>
      </c>
      <c r="B224" s="38" t="s">
        <v>234</v>
      </c>
      <c r="C224" s="65" t="s">
        <v>232</v>
      </c>
      <c r="D224" s="38" t="s">
        <v>148</v>
      </c>
      <c r="E224" s="38" t="s">
        <v>28</v>
      </c>
      <c r="F224" s="39" t="n">
        <v>0.664583333333333</v>
      </c>
      <c r="G224" s="39" t="n">
        <v>0.334027777777778</v>
      </c>
      <c r="H224" s="76" t="n">
        <v>2.3</v>
      </c>
    </row>
    <row r="225" customFormat="false" ht="24.95" hidden="true" customHeight="true" outlineLevel="0" collapsed="false">
      <c r="A225" s="36" t="n">
        <v>44720</v>
      </c>
      <c r="B225" s="38" t="s">
        <v>235</v>
      </c>
      <c r="C225" s="65" t="s">
        <v>232</v>
      </c>
      <c r="D225" s="38" t="s">
        <v>137</v>
      </c>
      <c r="E225" s="38" t="s">
        <v>28</v>
      </c>
      <c r="F225" s="39" t="n">
        <v>0.759722222222222</v>
      </c>
      <c r="G225" s="39" t="n">
        <v>0.354166666666667</v>
      </c>
      <c r="H225" s="76" t="n">
        <v>12.44</v>
      </c>
    </row>
    <row r="226" customFormat="false" ht="24.95" hidden="true" customHeight="true" outlineLevel="0" collapsed="false">
      <c r="A226" s="46" t="n">
        <v>44720</v>
      </c>
      <c r="B226" s="48" t="s">
        <v>141</v>
      </c>
      <c r="C226" s="67" t="s">
        <v>232</v>
      </c>
      <c r="D226" s="48" t="s">
        <v>105</v>
      </c>
      <c r="E226" s="48" t="s">
        <v>142</v>
      </c>
      <c r="F226" s="49" t="n">
        <v>0.377083333333333</v>
      </c>
      <c r="G226" s="49" t="n">
        <v>0.394444444444444</v>
      </c>
      <c r="H226" s="74" t="n">
        <v>2.28</v>
      </c>
    </row>
    <row r="227" customFormat="false" ht="21.95" hidden="true" customHeight="true" outlineLevel="0" collapsed="false">
      <c r="A227" s="36" t="n">
        <v>44720</v>
      </c>
      <c r="B227" s="38" t="s">
        <v>236</v>
      </c>
      <c r="C227" s="65" t="s">
        <v>232</v>
      </c>
      <c r="D227" s="38" t="s">
        <v>137</v>
      </c>
      <c r="E227" s="38" t="s">
        <v>28</v>
      </c>
      <c r="F227" s="39" t="n">
        <v>0.138194444444444</v>
      </c>
      <c r="G227" s="39" t="n">
        <v>0.417361111111111</v>
      </c>
      <c r="H227" s="76" t="n">
        <v>12.36</v>
      </c>
    </row>
    <row r="228" customFormat="false" ht="21.95" hidden="true" customHeight="true" outlineLevel="0" collapsed="false">
      <c r="A228" s="36" t="n">
        <v>44720</v>
      </c>
      <c r="B228" s="38" t="s">
        <v>237</v>
      </c>
      <c r="C228" s="65" t="s">
        <v>232</v>
      </c>
      <c r="D228" s="38" t="s">
        <v>137</v>
      </c>
      <c r="E228" s="38" t="s">
        <v>28</v>
      </c>
      <c r="F228" s="39" t="n">
        <v>0.293055555555556</v>
      </c>
      <c r="G228" s="39" t="n">
        <v>0.466666666666667</v>
      </c>
      <c r="H228" s="76" t="n">
        <v>7.06</v>
      </c>
    </row>
    <row r="229" customFormat="false" ht="21.95" hidden="true" customHeight="true" outlineLevel="0" collapsed="false">
      <c r="A229" s="46" t="n">
        <v>44720</v>
      </c>
      <c r="B229" s="48" t="s">
        <v>186</v>
      </c>
      <c r="C229" s="67" t="s">
        <v>232</v>
      </c>
      <c r="D229" s="48" t="s">
        <v>137</v>
      </c>
      <c r="E229" s="48" t="s">
        <v>36</v>
      </c>
      <c r="F229" s="49" t="n">
        <v>0.470833333333333</v>
      </c>
      <c r="G229" s="49" t="n">
        <v>0.505555555555556</v>
      </c>
      <c r="H229" s="74" t="n">
        <v>11.44</v>
      </c>
    </row>
    <row r="230" customFormat="false" ht="21.95" hidden="true" customHeight="true" outlineLevel="0" collapsed="false">
      <c r="A230" s="46" t="n">
        <v>44720</v>
      </c>
      <c r="B230" s="48" t="s">
        <v>189</v>
      </c>
      <c r="C230" s="67" t="s">
        <v>232</v>
      </c>
      <c r="D230" s="48" t="s">
        <v>137</v>
      </c>
      <c r="E230" s="48" t="s">
        <v>28</v>
      </c>
      <c r="F230" s="49" t="n">
        <v>0.399305555555556</v>
      </c>
      <c r="G230" s="49" t="n">
        <v>0.514583333333333</v>
      </c>
      <c r="H230" s="74" t="n">
        <v>12.94</v>
      </c>
    </row>
    <row r="231" customFormat="false" ht="21.95" hidden="true" customHeight="true" outlineLevel="0" collapsed="false">
      <c r="A231" s="46" t="n">
        <v>44720</v>
      </c>
      <c r="B231" s="46" t="s">
        <v>170</v>
      </c>
      <c r="C231" s="67" t="s">
        <v>232</v>
      </c>
      <c r="D231" s="48" t="s">
        <v>151</v>
      </c>
      <c r="E231" s="48" t="s">
        <v>36</v>
      </c>
      <c r="F231" s="49" t="n">
        <v>0.496527777777778</v>
      </c>
      <c r="G231" s="49" t="n">
        <v>0.534027777777778</v>
      </c>
      <c r="H231" s="74" t="n">
        <v>13.88</v>
      </c>
    </row>
    <row r="232" customFormat="false" ht="21.95" hidden="true" customHeight="true" outlineLevel="0" collapsed="false">
      <c r="A232" s="46" t="n">
        <v>44720</v>
      </c>
      <c r="B232" s="46" t="s">
        <v>140</v>
      </c>
      <c r="C232" s="67" t="s">
        <v>232</v>
      </c>
      <c r="D232" s="48" t="s">
        <v>137</v>
      </c>
      <c r="E232" s="48" t="s">
        <v>28</v>
      </c>
      <c r="F232" s="49" t="n">
        <v>0.474305555555556</v>
      </c>
      <c r="G232" s="49" t="n">
        <v>0.538888888888889</v>
      </c>
      <c r="H232" s="74" t="n">
        <v>14.06</v>
      </c>
    </row>
    <row r="233" customFormat="false" ht="21.95" hidden="true" customHeight="true" outlineLevel="0" collapsed="false">
      <c r="A233" s="46" t="n">
        <v>44720</v>
      </c>
      <c r="B233" s="46" t="s">
        <v>150</v>
      </c>
      <c r="C233" s="67" t="s">
        <v>232</v>
      </c>
      <c r="D233" s="48" t="s">
        <v>151</v>
      </c>
      <c r="E233" s="48" t="s">
        <v>28</v>
      </c>
      <c r="F233" s="49" t="n">
        <v>0.5125</v>
      </c>
      <c r="G233" s="49" t="n">
        <v>0.557638888888889</v>
      </c>
      <c r="H233" s="74" t="n">
        <v>11.34</v>
      </c>
    </row>
    <row r="234" customFormat="false" ht="21.95" hidden="true" customHeight="true" outlineLevel="0" collapsed="false">
      <c r="A234" s="46" t="n">
        <v>44720</v>
      </c>
      <c r="B234" s="46" t="s">
        <v>154</v>
      </c>
      <c r="C234" s="67" t="s">
        <v>232</v>
      </c>
      <c r="D234" s="48" t="s">
        <v>137</v>
      </c>
      <c r="E234" s="48" t="s">
        <v>36</v>
      </c>
      <c r="F234" s="49" t="n">
        <v>0.498611111111111</v>
      </c>
      <c r="G234" s="49" t="n">
        <v>0.568055555555556</v>
      </c>
      <c r="H234" s="74" t="n">
        <v>11.92</v>
      </c>
    </row>
    <row r="235" customFormat="false" ht="21.95" hidden="true" customHeight="true" outlineLevel="0" collapsed="false">
      <c r="A235" s="46" t="n">
        <v>44720</v>
      </c>
      <c r="B235" s="46" t="s">
        <v>218</v>
      </c>
      <c r="C235" s="67" t="s">
        <v>232</v>
      </c>
      <c r="D235" s="48" t="s">
        <v>148</v>
      </c>
      <c r="E235" s="48" t="s">
        <v>28</v>
      </c>
      <c r="F235" s="49" t="n">
        <v>0.579166666666667</v>
      </c>
      <c r="G235" s="49" t="n">
        <v>0.588888888888889</v>
      </c>
      <c r="H235" s="74" t="n">
        <v>4.24</v>
      </c>
    </row>
    <row r="236" customFormat="false" ht="21.95" hidden="true" customHeight="true" outlineLevel="0" collapsed="false">
      <c r="A236" s="46" t="n">
        <v>44720</v>
      </c>
      <c r="B236" s="46" t="s">
        <v>209</v>
      </c>
      <c r="C236" s="67" t="s">
        <v>232</v>
      </c>
      <c r="D236" s="48" t="s">
        <v>148</v>
      </c>
      <c r="E236" s="48" t="s">
        <v>28</v>
      </c>
      <c r="F236" s="49" t="n">
        <v>0.615972222222222</v>
      </c>
      <c r="G236" s="49" t="n">
        <v>0.632638888888889</v>
      </c>
      <c r="H236" s="74" t="n">
        <v>2.52</v>
      </c>
    </row>
    <row r="237" customFormat="false" ht="21.95" hidden="true" customHeight="true" outlineLevel="0" collapsed="false">
      <c r="A237" s="46" t="n">
        <v>44720</v>
      </c>
      <c r="B237" s="46" t="s">
        <v>202</v>
      </c>
      <c r="C237" s="67" t="s">
        <v>232</v>
      </c>
      <c r="D237" s="48" t="s">
        <v>151</v>
      </c>
      <c r="E237" s="48" t="s">
        <v>36</v>
      </c>
      <c r="F237" s="49" t="n">
        <v>0.598611111111111</v>
      </c>
      <c r="G237" s="49" t="n">
        <v>0.633333333333333</v>
      </c>
      <c r="H237" s="74" t="n">
        <v>6.52</v>
      </c>
    </row>
    <row r="238" customFormat="false" ht="21.95" hidden="true" customHeight="true" outlineLevel="0" collapsed="false">
      <c r="A238" s="46" t="n">
        <v>44720</v>
      </c>
      <c r="B238" s="46" t="s">
        <v>147</v>
      </c>
      <c r="C238" s="67" t="s">
        <v>232</v>
      </c>
      <c r="D238" s="48" t="s">
        <v>148</v>
      </c>
      <c r="E238" s="48" t="s">
        <v>28</v>
      </c>
      <c r="F238" s="49" t="n">
        <v>0.638194444444444</v>
      </c>
      <c r="G238" s="49" t="n">
        <v>0.644444444444444</v>
      </c>
      <c r="H238" s="74" t="n">
        <v>2.82</v>
      </c>
    </row>
    <row r="239" customFormat="false" ht="21.95" hidden="true" customHeight="true" outlineLevel="0" collapsed="false">
      <c r="A239" s="46" t="n">
        <v>44720</v>
      </c>
      <c r="B239" s="46" t="s">
        <v>169</v>
      </c>
      <c r="C239" s="67" t="s">
        <v>232</v>
      </c>
      <c r="D239" s="48" t="s">
        <v>137</v>
      </c>
      <c r="E239" s="48" t="s">
        <v>28</v>
      </c>
      <c r="F239" s="49" t="n">
        <v>0.6375</v>
      </c>
      <c r="G239" s="49" t="n">
        <v>0.668055555555556</v>
      </c>
      <c r="H239" s="74" t="n">
        <v>14.52</v>
      </c>
    </row>
    <row r="240" customFormat="false" ht="21.95" hidden="true" customHeight="true" outlineLevel="0" collapsed="false">
      <c r="A240" s="46" t="n">
        <v>44720</v>
      </c>
      <c r="B240" s="46" t="s">
        <v>167</v>
      </c>
      <c r="C240" s="67" t="s">
        <v>232</v>
      </c>
      <c r="D240" s="48" t="s">
        <v>146</v>
      </c>
      <c r="E240" s="48" t="s">
        <v>36</v>
      </c>
      <c r="F240" s="49" t="n">
        <v>0.663888888888889</v>
      </c>
      <c r="G240" s="49" t="n">
        <v>0.695138888888889</v>
      </c>
      <c r="H240" s="74" t="n">
        <v>11.52</v>
      </c>
    </row>
    <row r="241" customFormat="false" ht="21.95" hidden="true" customHeight="true" outlineLevel="0" collapsed="false">
      <c r="A241" s="46" t="n">
        <v>44720</v>
      </c>
      <c r="B241" s="46" t="s">
        <v>217</v>
      </c>
      <c r="C241" s="67" t="s">
        <v>232</v>
      </c>
      <c r="D241" s="48" t="s">
        <v>148</v>
      </c>
      <c r="E241" s="48" t="s">
        <v>28</v>
      </c>
      <c r="F241" s="49" t="n">
        <v>0.700694444444444</v>
      </c>
      <c r="G241" s="49" t="n">
        <v>0.717361111111111</v>
      </c>
      <c r="H241" s="74" t="n">
        <v>3.82</v>
      </c>
    </row>
    <row r="242" customFormat="false" ht="21.95" hidden="true" customHeight="true" outlineLevel="0" collapsed="false">
      <c r="A242" s="46" t="n">
        <v>44720</v>
      </c>
      <c r="B242" s="46" t="s">
        <v>185</v>
      </c>
      <c r="C242" s="67" t="s">
        <v>232</v>
      </c>
      <c r="D242" s="48" t="s">
        <v>137</v>
      </c>
      <c r="E242" s="48" t="s">
        <v>36</v>
      </c>
      <c r="F242" s="49" t="n">
        <v>0.606944444444444</v>
      </c>
      <c r="G242" s="49" t="n">
        <v>0.727777777777778</v>
      </c>
      <c r="H242" s="74" t="n">
        <v>12.34</v>
      </c>
    </row>
    <row r="243" customFormat="false" ht="21.95" hidden="true" customHeight="true" outlineLevel="0" collapsed="false">
      <c r="A243" s="46" t="n">
        <v>44720</v>
      </c>
      <c r="B243" s="46" t="s">
        <v>161</v>
      </c>
      <c r="C243" s="67" t="s">
        <v>232</v>
      </c>
      <c r="D243" s="48" t="s">
        <v>137</v>
      </c>
      <c r="E243" s="48" t="s">
        <v>28</v>
      </c>
      <c r="F243" s="49" t="n">
        <v>0.666666666666667</v>
      </c>
      <c r="G243" s="49" t="n">
        <v>0.747916666666667</v>
      </c>
      <c r="H243" s="74" t="n">
        <v>9.36</v>
      </c>
    </row>
    <row r="244" customFormat="false" ht="21.95" hidden="true" customHeight="true" outlineLevel="0" collapsed="false">
      <c r="A244" s="46" t="n">
        <v>44720</v>
      </c>
      <c r="B244" s="46" t="s">
        <v>222</v>
      </c>
      <c r="C244" s="67" t="s">
        <v>232</v>
      </c>
      <c r="D244" s="48" t="s">
        <v>146</v>
      </c>
      <c r="E244" s="48" t="s">
        <v>36</v>
      </c>
      <c r="F244" s="49" t="n">
        <v>0.744444444444445</v>
      </c>
      <c r="G244" s="49" t="n">
        <v>0.804861111111111</v>
      </c>
      <c r="H244" s="74" t="n">
        <v>10.82</v>
      </c>
    </row>
    <row r="245" customFormat="false" ht="21.95" hidden="true" customHeight="true" outlineLevel="0" collapsed="false">
      <c r="A245" s="46" t="n">
        <v>44720</v>
      </c>
      <c r="B245" s="46" t="s">
        <v>155</v>
      </c>
      <c r="C245" s="67" t="s">
        <v>232</v>
      </c>
      <c r="D245" s="48" t="s">
        <v>151</v>
      </c>
      <c r="E245" s="48" t="s">
        <v>28</v>
      </c>
      <c r="F245" s="49" t="n">
        <v>0.722222222222222</v>
      </c>
      <c r="G245" s="49" t="n">
        <v>0.765972222222222</v>
      </c>
      <c r="H245" s="74" t="n">
        <v>7.78</v>
      </c>
    </row>
    <row r="246" customFormat="false" ht="21.95" hidden="true" customHeight="true" outlineLevel="0" collapsed="false">
      <c r="A246" s="46" t="n">
        <v>44720</v>
      </c>
      <c r="B246" s="46" t="s">
        <v>188</v>
      </c>
      <c r="C246" s="67" t="s">
        <v>232</v>
      </c>
      <c r="D246" s="48" t="s">
        <v>137</v>
      </c>
      <c r="E246" s="48" t="s">
        <v>36</v>
      </c>
      <c r="F246" s="49" t="n">
        <v>0.750694444444445</v>
      </c>
      <c r="G246" s="49" t="n">
        <v>0.809722222222222</v>
      </c>
      <c r="H246" s="74" t="n">
        <v>11.74</v>
      </c>
    </row>
    <row r="247" customFormat="false" ht="21.95" hidden="true" customHeight="true" outlineLevel="0" collapsed="false">
      <c r="A247" s="46" t="n">
        <v>44720</v>
      </c>
      <c r="B247" s="46" t="s">
        <v>238</v>
      </c>
      <c r="C247" s="67" t="s">
        <v>232</v>
      </c>
      <c r="D247" s="48" t="s">
        <v>137</v>
      </c>
      <c r="E247" s="48" t="s">
        <v>36</v>
      </c>
      <c r="F247" s="49" t="n">
        <v>0.806944444444444</v>
      </c>
      <c r="G247" s="49" t="n">
        <v>0.845138888888889</v>
      </c>
      <c r="H247" s="74" t="n">
        <v>10.86</v>
      </c>
    </row>
    <row r="248" customFormat="false" ht="21.95" hidden="true" customHeight="true" outlineLevel="0" collapsed="false">
      <c r="A248" s="46" t="n">
        <v>44720</v>
      </c>
      <c r="B248" s="46" t="s">
        <v>213</v>
      </c>
      <c r="C248" s="67" t="s">
        <v>232</v>
      </c>
      <c r="D248" s="48" t="s">
        <v>137</v>
      </c>
      <c r="E248" s="48" t="s">
        <v>36</v>
      </c>
      <c r="F248" s="49" t="n">
        <v>0.821527777777778</v>
      </c>
      <c r="G248" s="49" t="n">
        <v>0.850694444444444</v>
      </c>
      <c r="H248" s="74" t="n">
        <v>12.06</v>
      </c>
    </row>
    <row r="249" customFormat="false" ht="21.95" hidden="true" customHeight="true" outlineLevel="0" collapsed="false">
      <c r="A249" s="46" t="n">
        <v>44720</v>
      </c>
      <c r="B249" s="46" t="s">
        <v>140</v>
      </c>
      <c r="C249" s="67" t="s">
        <v>232</v>
      </c>
      <c r="D249" s="48" t="s">
        <v>137</v>
      </c>
      <c r="E249" s="48" t="s">
        <v>28</v>
      </c>
      <c r="F249" s="49" t="n">
        <v>0.840972222222222</v>
      </c>
      <c r="G249" s="49" t="n">
        <v>0.9</v>
      </c>
      <c r="H249" s="74" t="n">
        <v>11.98</v>
      </c>
    </row>
    <row r="250" customFormat="false" ht="21.95" hidden="true" customHeight="true" outlineLevel="0" collapsed="false">
      <c r="A250" s="46" t="n">
        <v>44720</v>
      </c>
      <c r="B250" s="46" t="s">
        <v>205</v>
      </c>
      <c r="C250" s="67" t="s">
        <v>232</v>
      </c>
      <c r="D250" s="48" t="s">
        <v>159</v>
      </c>
      <c r="E250" s="48" t="s">
        <v>28</v>
      </c>
      <c r="F250" s="49" t="n">
        <v>0.889583333333333</v>
      </c>
      <c r="G250" s="49" t="n">
        <v>0.908333333333333</v>
      </c>
      <c r="H250" s="74" t="n">
        <v>0.7</v>
      </c>
    </row>
    <row r="251" customFormat="false" ht="21.95" hidden="true" customHeight="true" outlineLevel="0" collapsed="false">
      <c r="A251" s="46" t="n">
        <v>44720</v>
      </c>
      <c r="B251" s="46" t="s">
        <v>203</v>
      </c>
      <c r="C251" s="67" t="s">
        <v>232</v>
      </c>
      <c r="D251" s="48" t="s">
        <v>146</v>
      </c>
      <c r="E251" s="48" t="s">
        <v>36</v>
      </c>
      <c r="F251" s="49" t="n">
        <v>0.901388888888889</v>
      </c>
      <c r="G251" s="49" t="n">
        <v>0.929861111111111</v>
      </c>
      <c r="H251" s="74" t="n">
        <v>11.96</v>
      </c>
    </row>
    <row r="252" customFormat="false" ht="21.95" hidden="true" customHeight="true" outlineLevel="0" collapsed="false">
      <c r="A252" s="46" t="n">
        <v>44720</v>
      </c>
      <c r="B252" s="46" t="s">
        <v>163</v>
      </c>
      <c r="C252" s="67" t="s">
        <v>232</v>
      </c>
      <c r="D252" s="48" t="s">
        <v>148</v>
      </c>
      <c r="E252" s="48" t="s">
        <v>28</v>
      </c>
      <c r="F252" s="49" t="n">
        <v>0.709722222222222</v>
      </c>
      <c r="G252" s="49" t="n">
        <v>0.966666666666667</v>
      </c>
      <c r="H252" s="74" t="n">
        <v>5.02</v>
      </c>
    </row>
    <row r="253" customFormat="false" ht="21.95" hidden="true" customHeight="true" outlineLevel="0" collapsed="false">
      <c r="A253" s="46" t="n">
        <v>44720</v>
      </c>
      <c r="B253" s="46" t="s">
        <v>156</v>
      </c>
      <c r="C253" s="67" t="s">
        <v>232</v>
      </c>
      <c r="D253" s="48" t="s">
        <v>137</v>
      </c>
      <c r="E253" s="48" t="s">
        <v>36</v>
      </c>
      <c r="F253" s="49" t="n">
        <v>0.96875</v>
      </c>
      <c r="G253" s="49" t="n">
        <v>0.993055555555555</v>
      </c>
      <c r="H253" s="74" t="n">
        <v>13</v>
      </c>
    </row>
    <row r="254" customFormat="false" ht="21.95" hidden="true" customHeight="true" outlineLevel="0" collapsed="false">
      <c r="A254" s="46" t="n">
        <v>44720</v>
      </c>
      <c r="B254" s="46" t="s">
        <v>153</v>
      </c>
      <c r="C254" s="67" t="s">
        <v>232</v>
      </c>
      <c r="D254" s="48" t="s">
        <v>137</v>
      </c>
      <c r="E254" s="48" t="s">
        <v>36</v>
      </c>
      <c r="F254" s="49" t="n">
        <v>0.969444444444444</v>
      </c>
      <c r="G254" s="49" t="n">
        <v>0.995138888888889</v>
      </c>
      <c r="H254" s="74" t="n">
        <v>12.02</v>
      </c>
    </row>
    <row r="255" customFormat="false" ht="21.95" hidden="true" customHeight="true" outlineLevel="0" collapsed="false">
      <c r="A255" s="46" t="n">
        <v>44720</v>
      </c>
      <c r="B255" s="46" t="s">
        <v>219</v>
      </c>
      <c r="C255" s="67" t="s">
        <v>232</v>
      </c>
      <c r="D255" s="48" t="s">
        <v>137</v>
      </c>
      <c r="E255" s="48" t="s">
        <v>28</v>
      </c>
      <c r="F255" s="49" t="n">
        <v>0.441666666666667</v>
      </c>
      <c r="G255" s="49" t="n">
        <v>0.0743055555555556</v>
      </c>
      <c r="H255" s="74" t="n">
        <v>12.82</v>
      </c>
    </row>
    <row r="256" customFormat="false" ht="21.95" hidden="true" customHeight="true" outlineLevel="0" collapsed="false">
      <c r="A256" s="46" t="n">
        <v>44720</v>
      </c>
      <c r="B256" s="46" t="s">
        <v>199</v>
      </c>
      <c r="C256" s="67" t="s">
        <v>232</v>
      </c>
      <c r="D256" s="48" t="s">
        <v>137</v>
      </c>
      <c r="E256" s="48" t="s">
        <v>28</v>
      </c>
      <c r="F256" s="49" t="n">
        <v>0.59375</v>
      </c>
      <c r="G256" s="49" t="n">
        <v>0.0909722222222222</v>
      </c>
      <c r="H256" s="74" t="n">
        <v>11.6</v>
      </c>
    </row>
    <row r="257" customFormat="false" ht="21.95" hidden="true" customHeight="true" outlineLevel="0" collapsed="false">
      <c r="A257" s="46" t="n">
        <v>44720</v>
      </c>
      <c r="B257" s="46" t="s">
        <v>165</v>
      </c>
      <c r="C257" s="67" t="s">
        <v>232</v>
      </c>
      <c r="D257" s="48" t="s">
        <v>148</v>
      </c>
      <c r="E257" s="48" t="s">
        <v>28</v>
      </c>
      <c r="F257" s="49" t="n">
        <v>0.736111111111111</v>
      </c>
      <c r="G257" s="49" t="n">
        <v>0.145138888888889</v>
      </c>
      <c r="H257" s="74" t="n">
        <v>3.86</v>
      </c>
    </row>
    <row r="258" customFormat="false" ht="21.95" hidden="true" customHeight="true" outlineLevel="0" collapsed="false">
      <c r="A258" s="46" t="n">
        <v>44720</v>
      </c>
      <c r="B258" s="46" t="s">
        <v>169</v>
      </c>
      <c r="C258" s="67" t="s">
        <v>232</v>
      </c>
      <c r="D258" s="48" t="s">
        <v>137</v>
      </c>
      <c r="E258" s="48" t="s">
        <v>28</v>
      </c>
      <c r="F258" s="49" t="n">
        <v>0.0618055555555556</v>
      </c>
      <c r="G258" s="49" t="n">
        <v>0.168055555555556</v>
      </c>
      <c r="H258" s="74" t="n">
        <v>13.06</v>
      </c>
    </row>
    <row r="259" customFormat="false" ht="21.95" hidden="true" customHeight="true" outlineLevel="0" collapsed="false">
      <c r="A259" s="46" t="n">
        <v>44720</v>
      </c>
      <c r="B259" s="46" t="s">
        <v>200</v>
      </c>
      <c r="C259" s="67" t="s">
        <v>232</v>
      </c>
      <c r="D259" s="48" t="s">
        <v>137</v>
      </c>
      <c r="E259" s="48" t="s">
        <v>36</v>
      </c>
      <c r="F259" s="49" t="n">
        <v>0.127777777777778</v>
      </c>
      <c r="G259" s="49" t="n">
        <v>0.169444444444444</v>
      </c>
      <c r="H259" s="74" t="n">
        <v>10.52</v>
      </c>
    </row>
    <row r="260" customFormat="false" ht="21.95" hidden="true" customHeight="true" outlineLevel="0" collapsed="false">
      <c r="A260" s="46" t="n">
        <v>44720</v>
      </c>
      <c r="B260" s="46" t="s">
        <v>186</v>
      </c>
      <c r="C260" s="67" t="s">
        <v>232</v>
      </c>
      <c r="D260" s="48" t="s">
        <v>137</v>
      </c>
      <c r="E260" s="48" t="s">
        <v>36</v>
      </c>
      <c r="F260" s="49" t="n">
        <v>0.1625</v>
      </c>
      <c r="G260" s="49" t="n">
        <v>0.179861111111111</v>
      </c>
      <c r="H260" s="74" t="n">
        <v>4.74</v>
      </c>
    </row>
    <row r="261" customFormat="false" ht="21.95" hidden="true" customHeight="true" outlineLevel="0" collapsed="false">
      <c r="A261" s="46" t="n">
        <v>44720</v>
      </c>
      <c r="B261" s="46" t="s">
        <v>152</v>
      </c>
      <c r="C261" s="67" t="s">
        <v>232</v>
      </c>
      <c r="D261" s="48" t="s">
        <v>137</v>
      </c>
      <c r="E261" s="48" t="s">
        <v>36</v>
      </c>
      <c r="F261" s="49" t="n">
        <v>0.164583333333333</v>
      </c>
      <c r="G261" s="49" t="n">
        <v>0.183333333333333</v>
      </c>
      <c r="H261" s="74" t="n">
        <v>9.14</v>
      </c>
    </row>
    <row r="262" customFormat="false" ht="21.95" hidden="true" customHeight="true" outlineLevel="0" collapsed="false">
      <c r="A262" s="46" t="n">
        <v>44720</v>
      </c>
      <c r="B262" s="46" t="s">
        <v>154</v>
      </c>
      <c r="C262" s="67" t="s">
        <v>232</v>
      </c>
      <c r="D262" s="48" t="s">
        <v>137</v>
      </c>
      <c r="E262" s="48" t="s">
        <v>36</v>
      </c>
      <c r="F262" s="49" t="n">
        <v>0.176388888888889</v>
      </c>
      <c r="G262" s="49" t="n">
        <v>0.205555555555556</v>
      </c>
      <c r="H262" s="74" t="n">
        <v>12.18</v>
      </c>
    </row>
    <row r="263" customFormat="false" ht="21.95" hidden="true" customHeight="true" outlineLevel="0" collapsed="false">
      <c r="A263" s="46" t="n">
        <v>44720</v>
      </c>
      <c r="B263" s="46" t="s">
        <v>149</v>
      </c>
      <c r="C263" s="67" t="s">
        <v>232</v>
      </c>
      <c r="D263" s="48" t="s">
        <v>137</v>
      </c>
      <c r="E263" s="48" t="s">
        <v>28</v>
      </c>
      <c r="F263" s="49" t="n">
        <v>0.1875</v>
      </c>
      <c r="G263" s="49" t="n">
        <v>0.201388888888889</v>
      </c>
      <c r="H263" s="74" t="n">
        <v>11.82</v>
      </c>
    </row>
    <row r="264" customFormat="false" ht="21.95" hidden="true" customHeight="true" outlineLevel="0" collapsed="false">
      <c r="A264" s="46" t="n">
        <v>44720</v>
      </c>
      <c r="B264" s="46" t="s">
        <v>166</v>
      </c>
      <c r="C264" s="67" t="s">
        <v>232</v>
      </c>
      <c r="D264" s="48" t="s">
        <v>148</v>
      </c>
      <c r="E264" s="48" t="s">
        <v>28</v>
      </c>
      <c r="F264" s="49" t="n">
        <v>0.665972222222222</v>
      </c>
      <c r="G264" s="49" t="n">
        <v>0.20625</v>
      </c>
      <c r="H264" s="74" t="n">
        <v>2.28</v>
      </c>
    </row>
    <row r="265" customFormat="false" ht="21.95" hidden="true" customHeight="true" outlineLevel="0" collapsed="false">
      <c r="A265" s="36" t="n">
        <v>44721</v>
      </c>
      <c r="B265" s="36" t="s">
        <v>139</v>
      </c>
      <c r="C265" s="65" t="s">
        <v>239</v>
      </c>
      <c r="D265" s="38" t="s">
        <v>137</v>
      </c>
      <c r="E265" s="38" t="s">
        <v>36</v>
      </c>
      <c r="F265" s="39" t="n">
        <v>0.2125</v>
      </c>
      <c r="G265" s="39" t="n">
        <v>0.238194444444444</v>
      </c>
      <c r="H265" s="76" t="n">
        <v>10.76</v>
      </c>
    </row>
    <row r="266" customFormat="false" ht="21.95" hidden="true" customHeight="true" outlineLevel="0" collapsed="false">
      <c r="A266" s="36" t="n">
        <v>44721</v>
      </c>
      <c r="B266" s="36" t="s">
        <v>197</v>
      </c>
      <c r="C266" s="65" t="s">
        <v>239</v>
      </c>
      <c r="D266" s="38" t="s">
        <v>137</v>
      </c>
      <c r="E266" s="38" t="s">
        <v>36</v>
      </c>
      <c r="F266" s="39" t="n">
        <v>0.239583333333333</v>
      </c>
      <c r="G266" s="39" t="n">
        <v>0.259722222222222</v>
      </c>
      <c r="H266" s="76" t="n">
        <v>5.86</v>
      </c>
    </row>
    <row r="267" customFormat="false" ht="21.95" hidden="true" customHeight="true" outlineLevel="0" collapsed="false">
      <c r="A267" s="36" t="n">
        <v>44721</v>
      </c>
      <c r="B267" s="36" t="s">
        <v>227</v>
      </c>
      <c r="C267" s="65" t="s">
        <v>239</v>
      </c>
      <c r="D267" s="38" t="s">
        <v>137</v>
      </c>
      <c r="E267" s="38" t="s">
        <v>36</v>
      </c>
      <c r="F267" s="39" t="n">
        <v>0.699305555555556</v>
      </c>
      <c r="G267" s="39" t="n">
        <v>0.348611111111111</v>
      </c>
      <c r="H267" s="76" t="n">
        <v>11.96</v>
      </c>
    </row>
    <row r="268" customFormat="false" ht="21.95" hidden="true" customHeight="true" outlineLevel="0" collapsed="false">
      <c r="A268" s="46" t="n">
        <v>44721</v>
      </c>
      <c r="B268" s="46" t="s">
        <v>184</v>
      </c>
      <c r="C268" s="67" t="s">
        <v>239</v>
      </c>
      <c r="D268" s="48" t="s">
        <v>105</v>
      </c>
      <c r="E268" s="48" t="s">
        <v>142</v>
      </c>
      <c r="F268" s="49" t="n">
        <v>0.361111111111111</v>
      </c>
      <c r="G268" s="49" t="n">
        <v>0.390277777777778</v>
      </c>
      <c r="H268" s="74" t="n">
        <v>2.06</v>
      </c>
    </row>
    <row r="269" customFormat="false" ht="21.95" hidden="true" customHeight="true" outlineLevel="0" collapsed="false">
      <c r="A269" s="36" t="n">
        <v>44721</v>
      </c>
      <c r="B269" s="36" t="s">
        <v>236</v>
      </c>
      <c r="C269" s="65" t="s">
        <v>239</v>
      </c>
      <c r="D269" s="38" t="s">
        <v>137</v>
      </c>
      <c r="E269" s="38" t="s">
        <v>28</v>
      </c>
      <c r="F269" s="39" t="n">
        <v>0.242361111111111</v>
      </c>
      <c r="G269" s="39" t="n">
        <v>0.390972222222222</v>
      </c>
      <c r="H269" s="76" t="n">
        <v>10.5</v>
      </c>
    </row>
    <row r="270" customFormat="false" ht="21.95" hidden="true" customHeight="true" outlineLevel="0" collapsed="false">
      <c r="A270" s="36" t="n">
        <v>44721</v>
      </c>
      <c r="B270" s="36" t="s">
        <v>145</v>
      </c>
      <c r="C270" s="65" t="s">
        <v>239</v>
      </c>
      <c r="D270" s="38" t="s">
        <v>146</v>
      </c>
      <c r="E270" s="38" t="s">
        <v>36</v>
      </c>
      <c r="F270" s="39" t="n">
        <v>0.356944444444444</v>
      </c>
      <c r="G270" s="39" t="n">
        <v>0.397916666666667</v>
      </c>
      <c r="H270" s="76" t="n">
        <v>12.32</v>
      </c>
    </row>
    <row r="271" customFormat="false" ht="21.95" hidden="true" customHeight="true" outlineLevel="0" collapsed="false">
      <c r="A271" s="36" t="n">
        <v>44721</v>
      </c>
      <c r="B271" s="36" t="s">
        <v>138</v>
      </c>
      <c r="C271" s="65" t="s">
        <v>239</v>
      </c>
      <c r="D271" s="38" t="s">
        <v>137</v>
      </c>
      <c r="E271" s="38" t="s">
        <v>28</v>
      </c>
      <c r="F271" s="39" t="n">
        <v>0.288194444444444</v>
      </c>
      <c r="G271" s="39" t="n">
        <v>0.457638888888889</v>
      </c>
      <c r="H271" s="76" t="n">
        <v>12.86</v>
      </c>
    </row>
    <row r="272" customFormat="false" ht="21.95" hidden="true" customHeight="true" outlineLevel="0" collapsed="false">
      <c r="A272" s="46" t="n">
        <v>44721</v>
      </c>
      <c r="B272" s="46" t="s">
        <v>161</v>
      </c>
      <c r="C272" s="67" t="s">
        <v>239</v>
      </c>
      <c r="D272" s="48" t="s">
        <v>137</v>
      </c>
      <c r="E272" s="48" t="s">
        <v>28</v>
      </c>
      <c r="F272" s="49" t="n">
        <v>0.372222222222222</v>
      </c>
      <c r="G272" s="49" t="n">
        <v>0.475694444444444</v>
      </c>
      <c r="H272" s="74" t="n">
        <v>10.14</v>
      </c>
    </row>
    <row r="273" customFormat="false" ht="21.95" hidden="true" customHeight="true" outlineLevel="0" collapsed="false">
      <c r="A273" s="46" t="n">
        <v>44721</v>
      </c>
      <c r="B273" s="46" t="s">
        <v>202</v>
      </c>
      <c r="C273" s="67" t="s">
        <v>239</v>
      </c>
      <c r="D273" s="48" t="s">
        <v>151</v>
      </c>
      <c r="E273" s="48" t="s">
        <v>36</v>
      </c>
      <c r="F273" s="49" t="n">
        <v>0.422916666666667</v>
      </c>
      <c r="G273" s="49" t="n">
        <v>0.486111111111111</v>
      </c>
      <c r="H273" s="74" t="n">
        <v>9.18</v>
      </c>
    </row>
    <row r="274" customFormat="false" ht="21.95" hidden="true" customHeight="true" outlineLevel="0" collapsed="false">
      <c r="A274" s="46" t="n">
        <v>44721</v>
      </c>
      <c r="B274" s="46" t="s">
        <v>185</v>
      </c>
      <c r="C274" s="67" t="s">
        <v>239</v>
      </c>
      <c r="D274" s="48" t="s">
        <v>137</v>
      </c>
      <c r="E274" s="48" t="s">
        <v>36</v>
      </c>
      <c r="F274" s="49" t="n">
        <v>0.488194444444444</v>
      </c>
      <c r="G274" s="49" t="n">
        <v>0.501388888888889</v>
      </c>
      <c r="H274" s="74" t="n">
        <v>11.04</v>
      </c>
    </row>
    <row r="275" customFormat="false" ht="21.95" hidden="true" customHeight="true" outlineLevel="0" collapsed="false">
      <c r="A275" s="46" t="n">
        <v>44721</v>
      </c>
      <c r="B275" s="46" t="s">
        <v>150</v>
      </c>
      <c r="C275" s="67" t="s">
        <v>239</v>
      </c>
      <c r="D275" s="48" t="s">
        <v>151</v>
      </c>
      <c r="E275" s="48" t="s">
        <v>28</v>
      </c>
      <c r="F275" s="49" t="n">
        <v>0.497222222222222</v>
      </c>
      <c r="G275" s="49" t="n">
        <v>0.541666666666667</v>
      </c>
      <c r="H275" s="74" t="n">
        <v>11.46</v>
      </c>
    </row>
    <row r="276" customFormat="false" ht="21.95" hidden="true" customHeight="true" outlineLevel="0" collapsed="false">
      <c r="A276" s="46" t="n">
        <v>44721</v>
      </c>
      <c r="B276" s="46" t="s">
        <v>170</v>
      </c>
      <c r="C276" s="67" t="s">
        <v>239</v>
      </c>
      <c r="D276" s="48" t="s">
        <v>49</v>
      </c>
      <c r="E276" s="48" t="s">
        <v>36</v>
      </c>
      <c r="F276" s="49" t="n">
        <v>0.511111111111111</v>
      </c>
      <c r="G276" s="49" t="n">
        <v>0.58125</v>
      </c>
      <c r="H276" s="74" t="n">
        <v>8.24</v>
      </c>
    </row>
    <row r="277" customFormat="false" ht="21.95" hidden="true" customHeight="true" outlineLevel="0" collapsed="false">
      <c r="A277" s="46" t="n">
        <v>44721</v>
      </c>
      <c r="B277" s="46" t="s">
        <v>213</v>
      </c>
      <c r="C277" s="67" t="s">
        <v>239</v>
      </c>
      <c r="D277" s="48" t="s">
        <v>137</v>
      </c>
      <c r="E277" s="48" t="s">
        <v>36</v>
      </c>
      <c r="F277" s="49" t="n">
        <v>0.531944444444445</v>
      </c>
      <c r="G277" s="49" t="n">
        <v>0.61875</v>
      </c>
      <c r="H277" s="74" t="n">
        <v>10.92</v>
      </c>
    </row>
    <row r="278" customFormat="false" ht="21.95" hidden="true" customHeight="true" outlineLevel="0" collapsed="false">
      <c r="A278" s="46" t="n">
        <v>44721</v>
      </c>
      <c r="B278" s="46" t="s">
        <v>149</v>
      </c>
      <c r="C278" s="67" t="s">
        <v>239</v>
      </c>
      <c r="D278" s="48" t="s">
        <v>137</v>
      </c>
      <c r="E278" s="48" t="s">
        <v>28</v>
      </c>
      <c r="F278" s="49" t="n">
        <v>0.507638888888889</v>
      </c>
      <c r="G278" s="49" t="n">
        <v>0.643055555555556</v>
      </c>
      <c r="H278" s="74" t="n">
        <v>13.08</v>
      </c>
    </row>
    <row r="279" customFormat="false" ht="21.95" hidden="true" customHeight="true" outlineLevel="0" collapsed="false">
      <c r="A279" s="46" t="n">
        <v>44721</v>
      </c>
      <c r="B279" s="46" t="s">
        <v>140</v>
      </c>
      <c r="C279" s="67" t="s">
        <v>239</v>
      </c>
      <c r="D279" s="48" t="s">
        <v>151</v>
      </c>
      <c r="E279" s="48" t="s">
        <v>36</v>
      </c>
      <c r="F279" s="49" t="n">
        <v>0.584027777777778</v>
      </c>
      <c r="G279" s="49" t="n">
        <v>0.651388888888889</v>
      </c>
      <c r="H279" s="74" t="n">
        <v>11.42</v>
      </c>
    </row>
    <row r="280" customFormat="false" ht="21.95" hidden="true" customHeight="true" outlineLevel="0" collapsed="false">
      <c r="A280" s="46" t="n">
        <v>44721</v>
      </c>
      <c r="B280" s="46" t="s">
        <v>230</v>
      </c>
      <c r="C280" s="67" t="s">
        <v>239</v>
      </c>
      <c r="D280" s="48" t="s">
        <v>146</v>
      </c>
      <c r="E280" s="48" t="s">
        <v>36</v>
      </c>
      <c r="F280" s="49" t="n">
        <v>0.622222222222222</v>
      </c>
      <c r="G280" s="49" t="n">
        <v>0.684722222222222</v>
      </c>
      <c r="H280" s="74" t="n">
        <v>12.28</v>
      </c>
    </row>
    <row r="281" customFormat="false" ht="21.95" hidden="true" customHeight="true" outlineLevel="0" collapsed="false">
      <c r="A281" s="46" t="n">
        <v>44721</v>
      </c>
      <c r="B281" s="46" t="s">
        <v>228</v>
      </c>
      <c r="C281" s="67" t="s">
        <v>239</v>
      </c>
      <c r="D281" s="48" t="s">
        <v>137</v>
      </c>
      <c r="E281" s="48" t="s">
        <v>36</v>
      </c>
      <c r="F281" s="49" t="n">
        <v>0.653472222222222</v>
      </c>
      <c r="G281" s="49" t="n">
        <v>0.698611111111111</v>
      </c>
      <c r="H281" s="74" t="n">
        <v>10</v>
      </c>
    </row>
    <row r="282" customFormat="false" ht="21.95" hidden="true" customHeight="true" outlineLevel="0" collapsed="false">
      <c r="A282" s="46" t="n">
        <v>44721</v>
      </c>
      <c r="B282" s="46" t="s">
        <v>169</v>
      </c>
      <c r="C282" s="67" t="s">
        <v>239</v>
      </c>
      <c r="D282" s="48" t="s">
        <v>137</v>
      </c>
      <c r="E282" s="48" t="s">
        <v>28</v>
      </c>
      <c r="F282" s="49" t="n">
        <v>0.672916666666667</v>
      </c>
      <c r="G282" s="49" t="n">
        <v>0.7</v>
      </c>
      <c r="H282" s="74" t="n">
        <v>15</v>
      </c>
    </row>
    <row r="283" customFormat="false" ht="21.95" hidden="true" customHeight="true" outlineLevel="0" collapsed="false">
      <c r="A283" s="46" t="n">
        <v>44721</v>
      </c>
      <c r="B283" s="46" t="s">
        <v>155</v>
      </c>
      <c r="C283" s="67" t="s">
        <v>239</v>
      </c>
      <c r="D283" s="48" t="s">
        <v>137</v>
      </c>
      <c r="E283" s="48" t="s">
        <v>28</v>
      </c>
      <c r="F283" s="49" t="n">
        <v>0.700694444444444</v>
      </c>
      <c r="G283" s="49" t="n">
        <v>0.842361111111111</v>
      </c>
      <c r="H283" s="74" t="n">
        <v>12.66</v>
      </c>
    </row>
    <row r="284" customFormat="false" ht="21.95" hidden="true" customHeight="true" outlineLevel="0" collapsed="false">
      <c r="A284" s="46" t="n">
        <v>44721</v>
      </c>
      <c r="B284" s="46" t="s">
        <v>156</v>
      </c>
      <c r="C284" s="67" t="s">
        <v>239</v>
      </c>
      <c r="D284" s="48" t="s">
        <v>137</v>
      </c>
      <c r="E284" s="48" t="s">
        <v>36</v>
      </c>
      <c r="F284" s="49" t="n">
        <v>0.745833333333333</v>
      </c>
      <c r="G284" s="49" t="n">
        <v>0.905555555555556</v>
      </c>
      <c r="H284" s="74" t="n">
        <v>13.46</v>
      </c>
    </row>
    <row r="285" customFormat="false" ht="21.95" hidden="true" customHeight="true" outlineLevel="0" collapsed="false">
      <c r="A285" s="46" t="n">
        <v>44721</v>
      </c>
      <c r="B285" s="46" t="s">
        <v>189</v>
      </c>
      <c r="C285" s="67" t="s">
        <v>239</v>
      </c>
      <c r="D285" s="48" t="s">
        <v>151</v>
      </c>
      <c r="E285" s="48" t="s">
        <v>28</v>
      </c>
      <c r="F285" s="49" t="n">
        <v>0.738888888888889</v>
      </c>
      <c r="G285" s="49" t="n">
        <v>0.906944444444444</v>
      </c>
      <c r="H285" s="74" t="n">
        <v>6.9</v>
      </c>
    </row>
    <row r="286" customFormat="false" ht="21.95" hidden="true" customHeight="true" outlineLevel="0" collapsed="false">
      <c r="A286" s="46" t="n">
        <v>44721</v>
      </c>
      <c r="B286" s="46" t="s">
        <v>161</v>
      </c>
      <c r="C286" s="67" t="s">
        <v>239</v>
      </c>
      <c r="D286" s="48" t="s">
        <v>137</v>
      </c>
      <c r="E286" s="48" t="s">
        <v>28</v>
      </c>
      <c r="F286" s="49" t="n">
        <v>0.790972222222222</v>
      </c>
      <c r="G286" s="49" t="n">
        <v>0.0243055555555556</v>
      </c>
      <c r="H286" s="74" t="n">
        <v>9.66</v>
      </c>
    </row>
    <row r="287" customFormat="false" ht="21.95" hidden="true" customHeight="true" outlineLevel="0" collapsed="false">
      <c r="A287" s="46" t="n">
        <v>44721</v>
      </c>
      <c r="B287" s="46" t="s">
        <v>240</v>
      </c>
      <c r="C287" s="67" t="s">
        <v>239</v>
      </c>
      <c r="D287" s="48" t="s">
        <v>146</v>
      </c>
      <c r="E287" s="48" t="s">
        <v>36</v>
      </c>
      <c r="F287" s="49" t="n">
        <v>0.754166666666667</v>
      </c>
      <c r="G287" s="49" t="n">
        <v>0.0652777777777778</v>
      </c>
      <c r="H287" s="74" t="n">
        <v>12.04</v>
      </c>
    </row>
    <row r="288" customFormat="false" ht="21.95" hidden="true" customHeight="true" outlineLevel="0" collapsed="false">
      <c r="A288" s="46" t="n">
        <v>44721</v>
      </c>
      <c r="B288" s="46" t="s">
        <v>217</v>
      </c>
      <c r="C288" s="67" t="s">
        <v>239</v>
      </c>
      <c r="D288" s="48" t="s">
        <v>148</v>
      </c>
      <c r="E288" s="48" t="s">
        <v>28</v>
      </c>
      <c r="F288" s="49" t="n">
        <v>0.654166666666667</v>
      </c>
      <c r="G288" s="49" t="n">
        <v>0.0659722222222222</v>
      </c>
      <c r="H288" s="74" t="n">
        <v>2.86</v>
      </c>
    </row>
    <row r="289" customFormat="false" ht="21.95" hidden="true" customHeight="true" outlineLevel="0" collapsed="false">
      <c r="A289" s="46" t="n">
        <v>44721</v>
      </c>
      <c r="B289" s="46" t="s">
        <v>153</v>
      </c>
      <c r="C289" s="67" t="s">
        <v>239</v>
      </c>
      <c r="D289" s="48" t="s">
        <v>137</v>
      </c>
      <c r="E289" s="48" t="s">
        <v>36</v>
      </c>
      <c r="F289" s="49" t="n">
        <v>0.811111111111111</v>
      </c>
      <c r="G289" s="49" t="n">
        <v>0.0979166666666667</v>
      </c>
      <c r="H289" s="74" t="n">
        <v>11.18</v>
      </c>
    </row>
    <row r="290" customFormat="false" ht="21.95" hidden="true" customHeight="true" outlineLevel="0" collapsed="false">
      <c r="A290" s="46" t="n">
        <v>44721</v>
      </c>
      <c r="B290" s="46" t="s">
        <v>163</v>
      </c>
      <c r="C290" s="67" t="s">
        <v>239</v>
      </c>
      <c r="D290" s="48" t="s">
        <v>148</v>
      </c>
      <c r="E290" s="48" t="s">
        <v>28</v>
      </c>
      <c r="F290" s="49" t="n">
        <v>0.658333333333333</v>
      </c>
      <c r="G290" s="49" t="n">
        <v>0.1125</v>
      </c>
      <c r="H290" s="74" t="n">
        <v>4.7</v>
      </c>
    </row>
    <row r="291" customFormat="false" ht="21.95" hidden="true" customHeight="true" outlineLevel="0" collapsed="false">
      <c r="A291" s="46" t="n">
        <v>44721</v>
      </c>
      <c r="B291" s="46" t="s">
        <v>222</v>
      </c>
      <c r="C291" s="67" t="s">
        <v>239</v>
      </c>
      <c r="D291" s="48" t="s">
        <v>146</v>
      </c>
      <c r="E291" s="48" t="s">
        <v>36</v>
      </c>
      <c r="F291" s="49" t="n">
        <v>0.920833333333333</v>
      </c>
      <c r="G291" s="49" t="n">
        <v>0.120138888888889</v>
      </c>
      <c r="H291" s="74" t="n">
        <v>11.58</v>
      </c>
    </row>
    <row r="292" customFormat="false" ht="21.95" hidden="true" customHeight="true" outlineLevel="0" collapsed="false">
      <c r="A292" s="46" t="n">
        <v>44721</v>
      </c>
      <c r="B292" s="46" t="s">
        <v>147</v>
      </c>
      <c r="C292" s="67" t="s">
        <v>239</v>
      </c>
      <c r="D292" s="48" t="s">
        <v>148</v>
      </c>
      <c r="E292" s="48" t="s">
        <v>28</v>
      </c>
      <c r="F292" s="49" t="n">
        <v>0.629166666666667</v>
      </c>
      <c r="G292" s="49" t="n">
        <v>0.125</v>
      </c>
      <c r="H292" s="74" t="n">
        <v>1.76</v>
      </c>
    </row>
    <row r="293" customFormat="false" ht="21.95" hidden="true" customHeight="true" outlineLevel="0" collapsed="false">
      <c r="A293" s="46" t="n">
        <v>44721</v>
      </c>
      <c r="B293" s="46" t="s">
        <v>219</v>
      </c>
      <c r="C293" s="67" t="s">
        <v>239</v>
      </c>
      <c r="D293" s="48" t="s">
        <v>137</v>
      </c>
      <c r="E293" s="48" t="s">
        <v>28</v>
      </c>
      <c r="F293" s="49" t="n">
        <v>0.490972222222222</v>
      </c>
      <c r="G293" s="49" t="n">
        <v>0.138194444444444</v>
      </c>
      <c r="H293" s="74" t="n">
        <v>13.3</v>
      </c>
    </row>
    <row r="294" customFormat="false" ht="21.95" hidden="true" customHeight="true" outlineLevel="0" collapsed="false">
      <c r="A294" s="46" t="n">
        <v>44721</v>
      </c>
      <c r="B294" s="46" t="s">
        <v>209</v>
      </c>
      <c r="C294" s="67" t="s">
        <v>239</v>
      </c>
      <c r="D294" s="48" t="s">
        <v>148</v>
      </c>
      <c r="E294" s="48" t="s">
        <v>28</v>
      </c>
      <c r="F294" s="49" t="n">
        <v>0.64375</v>
      </c>
      <c r="G294" s="49" t="n">
        <v>0.149305555555556</v>
      </c>
      <c r="H294" s="74" t="n">
        <v>3.42</v>
      </c>
    </row>
    <row r="295" customFormat="false" ht="21.95" hidden="true" customHeight="true" outlineLevel="0" collapsed="false">
      <c r="A295" s="46" t="n">
        <v>44721</v>
      </c>
      <c r="B295" s="46" t="s">
        <v>200</v>
      </c>
      <c r="C295" s="67" t="s">
        <v>239</v>
      </c>
      <c r="D295" s="48" t="s">
        <v>137</v>
      </c>
      <c r="E295" s="48" t="s">
        <v>36</v>
      </c>
      <c r="F295" s="49" t="n">
        <v>0.941666666666667</v>
      </c>
      <c r="G295" s="49" t="n">
        <v>0.164583333333333</v>
      </c>
      <c r="H295" s="74" t="n">
        <v>10.72</v>
      </c>
    </row>
    <row r="296" customFormat="false" ht="21.95" hidden="true" customHeight="true" outlineLevel="0" collapsed="false">
      <c r="A296" s="46" t="n">
        <v>44721</v>
      </c>
      <c r="B296" s="46" t="s">
        <v>140</v>
      </c>
      <c r="C296" s="67" t="s">
        <v>239</v>
      </c>
      <c r="D296" s="48" t="s">
        <v>137</v>
      </c>
      <c r="E296" s="48" t="s">
        <v>28</v>
      </c>
      <c r="F296" s="49" t="n">
        <v>0.922222222222222</v>
      </c>
      <c r="G296" s="49" t="n">
        <v>0.176388888888889</v>
      </c>
      <c r="H296" s="74" t="n">
        <v>12.36</v>
      </c>
    </row>
    <row r="297" customFormat="false" ht="21.95" hidden="true" customHeight="true" outlineLevel="0" collapsed="false">
      <c r="A297" s="46" t="n">
        <v>44721</v>
      </c>
      <c r="B297" s="46" t="s">
        <v>154</v>
      </c>
      <c r="C297" s="67" t="s">
        <v>239</v>
      </c>
      <c r="D297" s="48" t="s">
        <v>137</v>
      </c>
      <c r="E297" s="48" t="s">
        <v>36</v>
      </c>
      <c r="F297" s="49" t="n">
        <v>0.954166666666667</v>
      </c>
      <c r="G297" s="49" t="n">
        <v>0.178472222222222</v>
      </c>
      <c r="H297" s="74" t="n">
        <v>11.98</v>
      </c>
    </row>
    <row r="298" customFormat="false" ht="21.95" hidden="true" customHeight="true" outlineLevel="0" collapsed="false">
      <c r="A298" s="46" t="n">
        <v>44721</v>
      </c>
      <c r="B298" s="46" t="s">
        <v>156</v>
      </c>
      <c r="C298" s="67" t="s">
        <v>239</v>
      </c>
      <c r="D298" s="48" t="s">
        <v>137</v>
      </c>
      <c r="E298" s="48" t="s">
        <v>36</v>
      </c>
      <c r="F298" s="49" t="n">
        <v>0.179861111111111</v>
      </c>
      <c r="G298" s="49" t="n">
        <v>0.190972222222222</v>
      </c>
      <c r="H298" s="74" t="n">
        <v>4.04</v>
      </c>
    </row>
    <row r="299" customFormat="false" ht="21.95" hidden="true" customHeight="true" outlineLevel="0" collapsed="false">
      <c r="A299" s="36" t="n">
        <v>44722</v>
      </c>
      <c r="B299" s="36" t="s">
        <v>241</v>
      </c>
      <c r="C299" s="65" t="s">
        <v>242</v>
      </c>
      <c r="D299" s="38" t="s">
        <v>148</v>
      </c>
      <c r="E299" s="38" t="s">
        <v>28</v>
      </c>
      <c r="F299" s="39" t="n">
        <v>0.689583333333333</v>
      </c>
      <c r="G299" s="39" t="n">
        <v>0.267361111111111</v>
      </c>
      <c r="H299" s="76" t="n">
        <v>3.1</v>
      </c>
    </row>
    <row r="300" customFormat="false" ht="21.95" hidden="true" customHeight="true" outlineLevel="0" collapsed="false">
      <c r="A300" s="36" t="n">
        <v>44722</v>
      </c>
      <c r="B300" s="36" t="s">
        <v>243</v>
      </c>
      <c r="C300" s="65" t="s">
        <v>242</v>
      </c>
      <c r="D300" s="38" t="s">
        <v>148</v>
      </c>
      <c r="E300" s="38" t="s">
        <v>28</v>
      </c>
      <c r="F300" s="39" t="n">
        <v>0.634722222222222</v>
      </c>
      <c r="G300" s="39" t="n">
        <v>0.281944444444444</v>
      </c>
      <c r="H300" s="76" t="n">
        <v>1.94</v>
      </c>
    </row>
    <row r="301" customFormat="false" ht="21.95" hidden="true" customHeight="true" outlineLevel="0" collapsed="false">
      <c r="A301" s="36" t="n">
        <v>44722</v>
      </c>
      <c r="B301" s="36" t="s">
        <v>144</v>
      </c>
      <c r="C301" s="65" t="s">
        <v>242</v>
      </c>
      <c r="D301" s="38" t="s">
        <v>137</v>
      </c>
      <c r="E301" s="38" t="s">
        <v>36</v>
      </c>
      <c r="F301" s="39" t="n">
        <v>0.0944444444444444</v>
      </c>
      <c r="G301" s="39" t="n">
        <v>0.301388888888889</v>
      </c>
      <c r="H301" s="76" t="n">
        <v>11.2</v>
      </c>
    </row>
    <row r="302" customFormat="false" ht="21.95" hidden="true" customHeight="true" outlineLevel="0" collapsed="false">
      <c r="A302" s="36" t="n">
        <v>44722</v>
      </c>
      <c r="B302" s="36" t="s">
        <v>237</v>
      </c>
      <c r="C302" s="65" t="s">
        <v>242</v>
      </c>
      <c r="D302" s="38" t="s">
        <v>137</v>
      </c>
      <c r="E302" s="38" t="s">
        <v>28</v>
      </c>
      <c r="F302" s="39" t="n">
        <v>0.0118055555555556</v>
      </c>
      <c r="G302" s="39" t="n">
        <v>0.309027777777778</v>
      </c>
      <c r="H302" s="76" t="n">
        <v>11.74</v>
      </c>
    </row>
    <row r="303" customFormat="false" ht="21.95" hidden="true" customHeight="true" outlineLevel="0" collapsed="false">
      <c r="A303" s="36" t="n">
        <v>44722</v>
      </c>
      <c r="B303" s="36" t="s">
        <v>173</v>
      </c>
      <c r="C303" s="65" t="s">
        <v>242</v>
      </c>
      <c r="D303" s="38" t="s">
        <v>148</v>
      </c>
      <c r="E303" s="38" t="s">
        <v>28</v>
      </c>
      <c r="F303" s="39" t="n">
        <v>0.59375</v>
      </c>
      <c r="G303" s="39" t="n">
        <v>0.315277777777778</v>
      </c>
      <c r="H303" s="76" t="n">
        <v>2.96</v>
      </c>
    </row>
    <row r="304" customFormat="false" ht="21.95" hidden="true" customHeight="true" outlineLevel="0" collapsed="false">
      <c r="A304" s="36" t="n">
        <v>44722</v>
      </c>
      <c r="B304" s="36" t="s">
        <v>187</v>
      </c>
      <c r="C304" s="65" t="s">
        <v>242</v>
      </c>
      <c r="D304" s="38" t="s">
        <v>137</v>
      </c>
      <c r="E304" s="38" t="s">
        <v>28</v>
      </c>
      <c r="F304" s="39" t="n">
        <v>0.611805555555556</v>
      </c>
      <c r="G304" s="39" t="n">
        <v>0.315972222222222</v>
      </c>
      <c r="H304" s="76" t="n">
        <v>11.5</v>
      </c>
    </row>
    <row r="305" customFormat="false" ht="21.95" hidden="true" customHeight="true" outlineLevel="0" collapsed="false">
      <c r="A305" s="36" t="n">
        <v>44722</v>
      </c>
      <c r="B305" s="36" t="s">
        <v>193</v>
      </c>
      <c r="C305" s="65" t="s">
        <v>242</v>
      </c>
      <c r="D305" s="38" t="s">
        <v>137</v>
      </c>
      <c r="E305" s="38" t="s">
        <v>36</v>
      </c>
      <c r="F305" s="39" t="n">
        <v>0.0965277777777778</v>
      </c>
      <c r="G305" s="39" t="n">
        <v>0.31875</v>
      </c>
      <c r="H305" s="76" t="n">
        <v>12.36</v>
      </c>
    </row>
    <row r="306" customFormat="false" ht="21.95" hidden="true" customHeight="true" outlineLevel="0" collapsed="false">
      <c r="A306" s="36" t="n">
        <v>44722</v>
      </c>
      <c r="B306" s="36" t="s">
        <v>143</v>
      </c>
      <c r="C306" s="65" t="s">
        <v>242</v>
      </c>
      <c r="D306" s="38" t="s">
        <v>137</v>
      </c>
      <c r="E306" s="38" t="s">
        <v>36</v>
      </c>
      <c r="F306" s="39" t="n">
        <v>0.211111111111111</v>
      </c>
      <c r="G306" s="39" t="n">
        <v>0.354861111111111</v>
      </c>
      <c r="H306" s="76" t="n">
        <v>12.06</v>
      </c>
    </row>
    <row r="307" customFormat="false" ht="21.95" hidden="true" customHeight="true" outlineLevel="0" collapsed="false">
      <c r="A307" s="36" t="n">
        <v>44722</v>
      </c>
      <c r="B307" s="36" t="s">
        <v>183</v>
      </c>
      <c r="C307" s="65" t="s">
        <v>242</v>
      </c>
      <c r="D307" s="38" t="s">
        <v>137</v>
      </c>
      <c r="E307" s="38" t="s">
        <v>28</v>
      </c>
      <c r="F307" s="39" t="n">
        <v>0.209722222222222</v>
      </c>
      <c r="G307" s="39" t="n">
        <v>0.358333333333333</v>
      </c>
      <c r="H307" s="76" t="n">
        <v>6.18</v>
      </c>
    </row>
    <row r="308" customFormat="false" ht="21.95" hidden="true" customHeight="true" outlineLevel="0" collapsed="false">
      <c r="A308" s="36" t="n">
        <v>44722</v>
      </c>
      <c r="B308" s="36" t="s">
        <v>227</v>
      </c>
      <c r="C308" s="65" t="s">
        <v>242</v>
      </c>
      <c r="D308" s="38" t="s">
        <v>137</v>
      </c>
      <c r="E308" s="38" t="s">
        <v>28</v>
      </c>
      <c r="F308" s="39" t="n">
        <v>0.688888888888889</v>
      </c>
      <c r="G308" s="39" t="n">
        <v>0.385416666666667</v>
      </c>
      <c r="H308" s="76" t="n">
        <v>11.1</v>
      </c>
    </row>
    <row r="309" customFormat="false" ht="21.95" hidden="true" customHeight="true" outlineLevel="0" collapsed="false">
      <c r="A309" s="46" t="n">
        <v>44722</v>
      </c>
      <c r="B309" s="46" t="s">
        <v>198</v>
      </c>
      <c r="C309" s="67" t="s">
        <v>242</v>
      </c>
      <c r="D309" s="48" t="s">
        <v>105</v>
      </c>
      <c r="E309" s="48" t="s">
        <v>142</v>
      </c>
      <c r="F309" s="49" t="n">
        <v>0.378472222222222</v>
      </c>
      <c r="G309" s="49" t="n">
        <v>0.395138888888889</v>
      </c>
      <c r="H309" s="74" t="n">
        <v>2.14</v>
      </c>
    </row>
    <row r="310" customFormat="false" ht="21.95" hidden="true" customHeight="true" outlineLevel="0" collapsed="false">
      <c r="A310" s="36" t="n">
        <v>44722</v>
      </c>
      <c r="B310" s="36" t="s">
        <v>236</v>
      </c>
      <c r="C310" s="65" t="s">
        <v>242</v>
      </c>
      <c r="D310" s="38" t="s">
        <v>137</v>
      </c>
      <c r="E310" s="38" t="s">
        <v>28</v>
      </c>
      <c r="F310" s="39" t="n">
        <v>0.108333333333333</v>
      </c>
      <c r="G310" s="39" t="n">
        <v>0.442361111111111</v>
      </c>
      <c r="H310" s="76" t="n">
        <v>12.74</v>
      </c>
    </row>
    <row r="311" customFormat="false" ht="21.95" hidden="true" customHeight="true" outlineLevel="0" collapsed="false">
      <c r="A311" s="46" t="n">
        <v>44722</v>
      </c>
      <c r="B311" s="46" t="s">
        <v>160</v>
      </c>
      <c r="C311" s="67" t="s">
        <v>242</v>
      </c>
      <c r="D311" s="48" t="s">
        <v>137</v>
      </c>
      <c r="E311" s="48" t="s">
        <v>36</v>
      </c>
      <c r="F311" s="49" t="n">
        <v>0.495138888888889</v>
      </c>
      <c r="G311" s="49" t="n">
        <v>0.495138888888889</v>
      </c>
      <c r="H311" s="74" t="n">
        <v>8.32</v>
      </c>
    </row>
    <row r="312" customFormat="false" ht="21.95" hidden="true" customHeight="true" outlineLevel="0" collapsed="false">
      <c r="A312" s="36" t="n">
        <v>44722</v>
      </c>
      <c r="B312" s="36" t="s">
        <v>167</v>
      </c>
      <c r="C312" s="65" t="s">
        <v>242</v>
      </c>
      <c r="D312" s="38" t="s">
        <v>146</v>
      </c>
      <c r="E312" s="38" t="s">
        <v>36</v>
      </c>
      <c r="F312" s="39" t="n">
        <v>0.314583333333333</v>
      </c>
      <c r="G312" s="39" t="n">
        <v>0.576388888888889</v>
      </c>
      <c r="H312" s="76" t="n">
        <v>11.42</v>
      </c>
    </row>
    <row r="313" customFormat="false" ht="21.95" hidden="true" customHeight="true" outlineLevel="0" collapsed="false">
      <c r="A313" s="36" t="n">
        <v>44722</v>
      </c>
      <c r="B313" s="36" t="s">
        <v>138</v>
      </c>
      <c r="C313" s="65" t="s">
        <v>242</v>
      </c>
      <c r="D313" s="38" t="s">
        <v>137</v>
      </c>
      <c r="E313" s="38" t="s">
        <v>28</v>
      </c>
      <c r="F313" s="39" t="n">
        <v>0.123611111111111</v>
      </c>
      <c r="G313" s="39" t="n">
        <v>0.604861111111111</v>
      </c>
      <c r="H313" s="76" t="n">
        <v>11.26</v>
      </c>
    </row>
    <row r="314" customFormat="false" ht="21.95" hidden="true" customHeight="true" outlineLevel="0" collapsed="false">
      <c r="A314" s="46" t="n">
        <v>44722</v>
      </c>
      <c r="B314" s="46" t="s">
        <v>202</v>
      </c>
      <c r="C314" s="67" t="s">
        <v>242</v>
      </c>
      <c r="D314" s="48" t="s">
        <v>151</v>
      </c>
      <c r="E314" s="48" t="s">
        <v>36</v>
      </c>
      <c r="F314" s="49" t="n">
        <v>0.405555555555555</v>
      </c>
      <c r="G314" s="49" t="n">
        <v>0.618055555555556</v>
      </c>
      <c r="H314" s="74" t="n">
        <v>10.44</v>
      </c>
    </row>
    <row r="315" customFormat="false" ht="21.95" hidden="true" customHeight="true" outlineLevel="0" collapsed="false">
      <c r="A315" s="46" t="n">
        <v>44722</v>
      </c>
      <c r="B315" s="46" t="s">
        <v>150</v>
      </c>
      <c r="C315" s="67" t="s">
        <v>242</v>
      </c>
      <c r="D315" s="48" t="s">
        <v>151</v>
      </c>
      <c r="E315" s="48" t="s">
        <v>28</v>
      </c>
      <c r="F315" s="49" t="n">
        <v>0.505555555555556</v>
      </c>
      <c r="G315" s="49" t="n">
        <v>0.627083333333333</v>
      </c>
      <c r="H315" s="74" t="n">
        <v>12.36</v>
      </c>
    </row>
    <row r="316" customFormat="false" ht="21.95" hidden="true" customHeight="true" outlineLevel="0" collapsed="false">
      <c r="A316" s="46" t="n">
        <v>44722</v>
      </c>
      <c r="B316" s="46" t="s">
        <v>154</v>
      </c>
      <c r="C316" s="67" t="s">
        <v>242</v>
      </c>
      <c r="D316" s="48" t="s">
        <v>137</v>
      </c>
      <c r="E316" s="48" t="s">
        <v>36</v>
      </c>
      <c r="F316" s="49" t="n">
        <v>0.5</v>
      </c>
      <c r="G316" s="49" t="n">
        <v>0.638194444444444</v>
      </c>
      <c r="H316" s="74" t="n">
        <v>11.92</v>
      </c>
    </row>
    <row r="317" customFormat="false" ht="21.95" hidden="true" customHeight="true" outlineLevel="0" collapsed="false">
      <c r="A317" s="46" t="n">
        <v>44722</v>
      </c>
      <c r="B317" s="46" t="s">
        <v>170</v>
      </c>
      <c r="C317" s="67" t="s">
        <v>242</v>
      </c>
      <c r="D317" s="48" t="s">
        <v>49</v>
      </c>
      <c r="E317" s="48" t="s">
        <v>36</v>
      </c>
      <c r="F317" s="49" t="n">
        <v>0.5625</v>
      </c>
      <c r="G317" s="49" t="n">
        <v>0.647222222222222</v>
      </c>
      <c r="H317" s="74" t="n">
        <v>14.48</v>
      </c>
    </row>
    <row r="318" customFormat="false" ht="21.95" hidden="true" customHeight="true" outlineLevel="0" collapsed="false">
      <c r="A318" s="46" t="n">
        <v>44722</v>
      </c>
      <c r="B318" s="46" t="s">
        <v>244</v>
      </c>
      <c r="C318" s="67" t="s">
        <v>242</v>
      </c>
      <c r="D318" s="48" t="s">
        <v>151</v>
      </c>
      <c r="E318" s="48" t="s">
        <v>36</v>
      </c>
      <c r="F318" s="49" t="n">
        <v>0.624305555555556</v>
      </c>
      <c r="G318" s="49" t="n">
        <v>0.683333333333333</v>
      </c>
      <c r="H318" s="74" t="n">
        <v>6.26</v>
      </c>
    </row>
    <row r="319" customFormat="false" ht="21.95" hidden="true" customHeight="true" outlineLevel="0" collapsed="false">
      <c r="A319" s="46" t="n">
        <v>44722</v>
      </c>
      <c r="B319" s="46" t="s">
        <v>213</v>
      </c>
      <c r="C319" s="67" t="s">
        <v>242</v>
      </c>
      <c r="D319" s="48" t="s">
        <v>151</v>
      </c>
      <c r="E319" s="48" t="s">
        <v>36</v>
      </c>
      <c r="F319" s="49" t="n">
        <v>0.621527777777778</v>
      </c>
      <c r="G319" s="49" t="n">
        <v>0.684027777777778</v>
      </c>
      <c r="H319" s="74" t="n">
        <v>11.34</v>
      </c>
    </row>
    <row r="320" customFormat="false" ht="21.95" hidden="true" customHeight="true" outlineLevel="0" collapsed="false">
      <c r="A320" s="46" t="n">
        <v>44722</v>
      </c>
      <c r="B320" s="46" t="s">
        <v>199</v>
      </c>
      <c r="C320" s="67" t="s">
        <v>242</v>
      </c>
      <c r="D320" s="48" t="s">
        <v>137</v>
      </c>
      <c r="E320" s="48" t="s">
        <v>28</v>
      </c>
      <c r="F320" s="49" t="n">
        <v>0.671527777777778</v>
      </c>
      <c r="G320" s="49" t="n">
        <v>0.696527777777778</v>
      </c>
      <c r="H320" s="74" t="n">
        <v>11.4</v>
      </c>
    </row>
    <row r="321" customFormat="false" ht="21.95" hidden="true" customHeight="true" outlineLevel="0" collapsed="false">
      <c r="A321" s="46" t="n">
        <v>44722</v>
      </c>
      <c r="B321" s="46" t="s">
        <v>160</v>
      </c>
      <c r="C321" s="67" t="s">
        <v>242</v>
      </c>
      <c r="D321" s="48" t="s">
        <v>49</v>
      </c>
      <c r="E321" s="48" t="s">
        <v>36</v>
      </c>
      <c r="F321" s="49" t="n">
        <v>0.709027777777778</v>
      </c>
      <c r="G321" s="49" t="n">
        <v>0.734027777777778</v>
      </c>
      <c r="H321" s="74" t="n">
        <v>4.5</v>
      </c>
    </row>
    <row r="322" customFormat="false" ht="21.95" hidden="true" customHeight="true" outlineLevel="0" collapsed="false">
      <c r="A322" s="46" t="n">
        <v>44722</v>
      </c>
      <c r="B322" s="46" t="s">
        <v>245</v>
      </c>
      <c r="C322" s="67" t="s">
        <v>242</v>
      </c>
      <c r="D322" s="48" t="s">
        <v>148</v>
      </c>
      <c r="E322" s="48" t="s">
        <v>28</v>
      </c>
      <c r="F322" s="49" t="n">
        <v>0.736111111111111</v>
      </c>
      <c r="G322" s="49" t="n">
        <v>0.743055555555555</v>
      </c>
      <c r="H322" s="74" t="n">
        <v>4.28</v>
      </c>
    </row>
    <row r="323" customFormat="false" ht="21.95" hidden="true" customHeight="true" outlineLevel="0" collapsed="false">
      <c r="A323" s="46" t="n">
        <v>44722</v>
      </c>
      <c r="B323" s="46" t="s">
        <v>228</v>
      </c>
      <c r="C323" s="67" t="s">
        <v>242</v>
      </c>
      <c r="D323" s="48" t="s">
        <v>151</v>
      </c>
      <c r="E323" s="48" t="s">
        <v>36</v>
      </c>
      <c r="F323" s="49" t="n">
        <v>0.722222222222222</v>
      </c>
      <c r="G323" s="49" t="n">
        <v>0.748611111111111</v>
      </c>
      <c r="H323" s="74" t="n">
        <v>5.1</v>
      </c>
    </row>
    <row r="324" customFormat="false" ht="21.95" hidden="true" customHeight="true" outlineLevel="0" collapsed="false">
      <c r="A324" s="46" t="n">
        <v>44722</v>
      </c>
      <c r="B324" s="46" t="s">
        <v>155</v>
      </c>
      <c r="C324" s="67" t="s">
        <v>242</v>
      </c>
      <c r="D324" s="48" t="s">
        <v>151</v>
      </c>
      <c r="E324" s="48" t="s">
        <v>28</v>
      </c>
      <c r="F324" s="49" t="n">
        <v>0.750694444444445</v>
      </c>
      <c r="G324" s="49" t="n">
        <v>0.784722222222222</v>
      </c>
      <c r="H324" s="74" t="n">
        <v>11.5</v>
      </c>
    </row>
    <row r="325" customFormat="false" ht="21.95" hidden="true" customHeight="true" outlineLevel="0" collapsed="false">
      <c r="A325" s="46" t="n">
        <v>44722</v>
      </c>
      <c r="B325" s="46" t="s">
        <v>205</v>
      </c>
      <c r="C325" s="67" t="s">
        <v>242</v>
      </c>
      <c r="D325" s="48" t="s">
        <v>159</v>
      </c>
      <c r="E325" s="48" t="s">
        <v>28</v>
      </c>
      <c r="F325" s="49" t="n">
        <v>0.763888888888889</v>
      </c>
      <c r="G325" s="49" t="n">
        <v>0.780555555555556</v>
      </c>
      <c r="H325" s="74" t="n">
        <v>0.78</v>
      </c>
    </row>
    <row r="326" customFormat="false" ht="21.95" hidden="true" customHeight="true" outlineLevel="0" collapsed="false">
      <c r="A326" s="46" t="n">
        <v>44722</v>
      </c>
      <c r="B326" s="46" t="s">
        <v>168</v>
      </c>
      <c r="C326" s="67" t="s">
        <v>242</v>
      </c>
      <c r="D326" s="48" t="s">
        <v>137</v>
      </c>
      <c r="E326" s="48" t="s">
        <v>36</v>
      </c>
      <c r="F326" s="49" t="n">
        <v>0.757638888888889</v>
      </c>
      <c r="G326" s="49" t="n">
        <v>0.793055555555556</v>
      </c>
      <c r="H326" s="74" t="n">
        <v>10.76</v>
      </c>
    </row>
    <row r="327" customFormat="false" ht="21.95" hidden="true" customHeight="true" outlineLevel="0" collapsed="false">
      <c r="A327" s="46" t="n">
        <v>44722</v>
      </c>
      <c r="B327" s="46" t="s">
        <v>153</v>
      </c>
      <c r="C327" s="67" t="s">
        <v>242</v>
      </c>
      <c r="D327" s="48" t="s">
        <v>137</v>
      </c>
      <c r="E327" s="48" t="s">
        <v>36</v>
      </c>
      <c r="F327" s="49" t="n">
        <v>0.777083333333333</v>
      </c>
      <c r="G327" s="49" t="n">
        <v>0.813888888888889</v>
      </c>
      <c r="H327" s="74" t="n">
        <v>10.96</v>
      </c>
    </row>
    <row r="328" customFormat="false" ht="21.95" hidden="true" customHeight="true" outlineLevel="0" collapsed="false">
      <c r="A328" s="46" t="n">
        <v>44722</v>
      </c>
      <c r="B328" s="46" t="s">
        <v>161</v>
      </c>
      <c r="C328" s="67" t="s">
        <v>242</v>
      </c>
      <c r="D328" s="48" t="s">
        <v>137</v>
      </c>
      <c r="E328" s="48" t="s">
        <v>28</v>
      </c>
      <c r="F328" s="49" t="n">
        <v>0.789583333333333</v>
      </c>
      <c r="G328" s="49" t="n">
        <v>0.818055555555556</v>
      </c>
      <c r="H328" s="74" t="n">
        <v>10.52</v>
      </c>
    </row>
    <row r="329" customFormat="false" ht="21.95" hidden="true" customHeight="true" outlineLevel="0" collapsed="false">
      <c r="A329" s="46" t="n">
        <v>44722</v>
      </c>
      <c r="B329" s="46" t="s">
        <v>246</v>
      </c>
      <c r="C329" s="67" t="s">
        <v>242</v>
      </c>
      <c r="D329" s="48" t="s">
        <v>146</v>
      </c>
      <c r="E329" s="48" t="s">
        <v>36</v>
      </c>
      <c r="F329" s="49" t="n">
        <v>0.760416666666667</v>
      </c>
      <c r="G329" s="49" t="n">
        <v>0.845833333333333</v>
      </c>
      <c r="H329" s="74" t="n">
        <v>12.82</v>
      </c>
    </row>
    <row r="330" customFormat="false" ht="21.95" hidden="true" customHeight="true" outlineLevel="0" collapsed="false">
      <c r="A330" s="46" t="n">
        <v>44722</v>
      </c>
      <c r="B330" s="46" t="s">
        <v>203</v>
      </c>
      <c r="C330" s="67" t="s">
        <v>242</v>
      </c>
      <c r="D330" s="48" t="s">
        <v>146</v>
      </c>
      <c r="E330" s="48" t="s">
        <v>36</v>
      </c>
      <c r="F330" s="49" t="n">
        <v>0.783333333333333</v>
      </c>
      <c r="G330" s="49" t="n">
        <v>0.901388888888889</v>
      </c>
      <c r="H330" s="74" t="n">
        <v>12.1</v>
      </c>
    </row>
    <row r="331" customFormat="false" ht="21.95" hidden="true" customHeight="true" outlineLevel="0" collapsed="false">
      <c r="A331" s="46" t="n">
        <v>44722</v>
      </c>
      <c r="B331" s="46" t="s">
        <v>186</v>
      </c>
      <c r="C331" s="67" t="s">
        <v>242</v>
      </c>
      <c r="D331" s="48" t="s">
        <v>137</v>
      </c>
      <c r="E331" s="48" t="s">
        <v>36</v>
      </c>
      <c r="F331" s="49" t="n">
        <v>0.8125</v>
      </c>
      <c r="G331" s="49" t="n">
        <v>0.906944444444444</v>
      </c>
      <c r="H331" s="74" t="n">
        <v>10.18</v>
      </c>
    </row>
    <row r="332" customFormat="false" ht="21.95" hidden="true" customHeight="true" outlineLevel="0" collapsed="false">
      <c r="A332" s="46" t="n">
        <v>44722</v>
      </c>
      <c r="B332" s="46" t="s">
        <v>140</v>
      </c>
      <c r="C332" s="67" t="s">
        <v>242</v>
      </c>
      <c r="D332" s="48" t="s">
        <v>137</v>
      </c>
      <c r="E332" s="48" t="s">
        <v>28</v>
      </c>
      <c r="F332" s="49" t="n">
        <v>0.851388888888889</v>
      </c>
      <c r="G332" s="49" t="n">
        <v>0.921527777777778</v>
      </c>
      <c r="H332" s="74" t="n">
        <v>15.1</v>
      </c>
    </row>
    <row r="333" customFormat="false" ht="21.95" hidden="true" customHeight="true" outlineLevel="0" collapsed="false">
      <c r="A333" s="46" t="n">
        <v>44722</v>
      </c>
      <c r="B333" s="46" t="s">
        <v>230</v>
      </c>
      <c r="C333" s="67" t="s">
        <v>242</v>
      </c>
      <c r="D333" s="48" t="s">
        <v>146</v>
      </c>
      <c r="E333" s="48" t="s">
        <v>36</v>
      </c>
      <c r="F333" s="49" t="n">
        <v>0.852083333333333</v>
      </c>
      <c r="G333" s="49" t="n">
        <v>0.940277777777778</v>
      </c>
      <c r="H333" s="74" t="n">
        <v>12.72</v>
      </c>
    </row>
    <row r="334" customFormat="false" ht="21.95" hidden="true" customHeight="true" outlineLevel="0" collapsed="false">
      <c r="A334" s="46" t="n">
        <v>44722</v>
      </c>
      <c r="B334" s="46" t="s">
        <v>200</v>
      </c>
      <c r="C334" s="67" t="s">
        <v>242</v>
      </c>
      <c r="D334" s="48" t="s">
        <v>137</v>
      </c>
      <c r="E334" s="48" t="s">
        <v>36</v>
      </c>
      <c r="F334" s="49" t="n">
        <v>0.879166666666667</v>
      </c>
      <c r="G334" s="49" t="n">
        <v>0.945833333333333</v>
      </c>
      <c r="H334" s="74" t="n">
        <v>11.6</v>
      </c>
    </row>
    <row r="335" customFormat="false" ht="21.95" hidden="true" customHeight="true" outlineLevel="0" collapsed="false">
      <c r="A335" s="46" t="n">
        <v>44722</v>
      </c>
      <c r="B335" s="46" t="s">
        <v>169</v>
      </c>
      <c r="C335" s="67" t="s">
        <v>242</v>
      </c>
      <c r="D335" s="48" t="s">
        <v>137</v>
      </c>
      <c r="E335" s="48" t="s">
        <v>28</v>
      </c>
      <c r="F335" s="49" t="n">
        <v>0.859027777777778</v>
      </c>
      <c r="G335" s="49" t="n">
        <v>0.964583333333333</v>
      </c>
      <c r="H335" s="74" t="n">
        <v>15.84</v>
      </c>
    </row>
    <row r="336" customFormat="false" ht="21.95" hidden="true" customHeight="true" outlineLevel="0" collapsed="false">
      <c r="A336" s="46" t="n">
        <v>44722</v>
      </c>
      <c r="B336" s="46" t="s">
        <v>147</v>
      </c>
      <c r="C336" s="67" t="s">
        <v>242</v>
      </c>
      <c r="D336" s="48" t="s">
        <v>148</v>
      </c>
      <c r="E336" s="48" t="s">
        <v>28</v>
      </c>
      <c r="F336" s="49" t="n">
        <v>0.613888888888889</v>
      </c>
      <c r="G336" s="49" t="n">
        <v>0.0145833333333333</v>
      </c>
      <c r="H336" s="74" t="n">
        <v>3.1</v>
      </c>
    </row>
    <row r="337" customFormat="false" ht="21.95" hidden="true" customHeight="true" outlineLevel="0" collapsed="false">
      <c r="A337" s="46" t="n">
        <v>44722</v>
      </c>
      <c r="B337" s="46" t="s">
        <v>240</v>
      </c>
      <c r="C337" s="67" t="s">
        <v>242</v>
      </c>
      <c r="D337" s="48" t="s">
        <v>146</v>
      </c>
      <c r="E337" s="48" t="s">
        <v>36</v>
      </c>
      <c r="F337" s="49" t="n">
        <v>0.882638888888889</v>
      </c>
      <c r="G337" s="49" t="n">
        <v>0.0291666666666667</v>
      </c>
      <c r="H337" s="74" t="n">
        <v>12.5</v>
      </c>
    </row>
    <row r="338" customFormat="false" ht="21.95" hidden="true" customHeight="true" outlineLevel="0" collapsed="false">
      <c r="A338" s="46" t="n">
        <v>44722</v>
      </c>
      <c r="B338" s="46" t="s">
        <v>163</v>
      </c>
      <c r="C338" s="67" t="s">
        <v>242</v>
      </c>
      <c r="D338" s="48" t="s">
        <v>148</v>
      </c>
      <c r="E338" s="48" t="s">
        <v>28</v>
      </c>
      <c r="F338" s="49" t="n">
        <v>0.749305555555556</v>
      </c>
      <c r="G338" s="49" t="n">
        <v>0.03125</v>
      </c>
      <c r="H338" s="74" t="n">
        <v>5.76</v>
      </c>
    </row>
    <row r="339" customFormat="false" ht="21.95" hidden="true" customHeight="true" outlineLevel="0" collapsed="false">
      <c r="A339" s="46" t="n">
        <v>44722</v>
      </c>
      <c r="B339" s="46" t="s">
        <v>156</v>
      </c>
      <c r="C339" s="67" t="s">
        <v>242</v>
      </c>
      <c r="D339" s="48" t="s">
        <v>137</v>
      </c>
      <c r="E339" s="48" t="s">
        <v>36</v>
      </c>
      <c r="F339" s="49" t="n">
        <v>0.940972222222222</v>
      </c>
      <c r="G339" s="49" t="n">
        <v>0.0340277777777778</v>
      </c>
      <c r="H339" s="74" t="n">
        <v>15.88</v>
      </c>
    </row>
    <row r="340" customFormat="false" ht="21.95" hidden="true" customHeight="true" outlineLevel="0" collapsed="false">
      <c r="A340" s="46" t="n">
        <v>44722</v>
      </c>
      <c r="B340" s="46" t="s">
        <v>209</v>
      </c>
      <c r="C340" s="67" t="s">
        <v>242</v>
      </c>
      <c r="D340" s="48" t="s">
        <v>148</v>
      </c>
      <c r="E340" s="48" t="s">
        <v>28</v>
      </c>
      <c r="F340" s="49" t="n">
        <v>0.688194444444445</v>
      </c>
      <c r="G340" s="49" t="n">
        <v>0.0631944444444444</v>
      </c>
      <c r="H340" s="74" t="n">
        <v>1.84</v>
      </c>
    </row>
    <row r="341" customFormat="false" ht="21.95" hidden="true" customHeight="true" outlineLevel="0" collapsed="false">
      <c r="A341" s="46" t="n">
        <v>44722</v>
      </c>
      <c r="B341" s="46" t="s">
        <v>165</v>
      </c>
      <c r="C341" s="67" t="s">
        <v>242</v>
      </c>
      <c r="D341" s="48" t="s">
        <v>148</v>
      </c>
      <c r="E341" s="48" t="s">
        <v>28</v>
      </c>
      <c r="F341" s="49" t="n">
        <v>0.775</v>
      </c>
      <c r="G341" s="49" t="n">
        <v>0.0805555555555556</v>
      </c>
      <c r="H341" s="74" t="n">
        <v>4.04</v>
      </c>
    </row>
    <row r="342" customFormat="false" ht="21.95" hidden="true" customHeight="true" outlineLevel="0" collapsed="false">
      <c r="A342" s="46" t="n">
        <v>44722</v>
      </c>
      <c r="B342" s="46" t="s">
        <v>154</v>
      </c>
      <c r="C342" s="67" t="s">
        <v>242</v>
      </c>
      <c r="D342" s="48" t="s">
        <v>137</v>
      </c>
      <c r="E342" s="48" t="s">
        <v>36</v>
      </c>
      <c r="F342" s="49" t="n">
        <v>0.0333333333333333</v>
      </c>
      <c r="G342" s="49" t="n">
        <v>0.113194444444444</v>
      </c>
      <c r="H342" s="74" t="n">
        <v>12.76</v>
      </c>
    </row>
    <row r="343" customFormat="false" ht="21.95" hidden="true" customHeight="true" outlineLevel="0" collapsed="false">
      <c r="A343" s="46" t="n">
        <v>44722</v>
      </c>
      <c r="B343" s="46" t="s">
        <v>219</v>
      </c>
      <c r="C343" s="67" t="s">
        <v>242</v>
      </c>
      <c r="D343" s="48" t="s">
        <v>137</v>
      </c>
      <c r="E343" s="48" t="s">
        <v>28</v>
      </c>
      <c r="F343" s="49" t="n">
        <v>0.447916666666667</v>
      </c>
      <c r="G343" s="49" t="n">
        <v>0.144444444444444</v>
      </c>
      <c r="H343" s="74" t="n">
        <v>13.42</v>
      </c>
    </row>
    <row r="344" customFormat="false" ht="21.95" hidden="true" customHeight="true" outlineLevel="0" collapsed="false">
      <c r="A344" s="46" t="n">
        <v>44722</v>
      </c>
      <c r="B344" s="46" t="s">
        <v>160</v>
      </c>
      <c r="C344" s="67" t="s">
        <v>242</v>
      </c>
      <c r="D344" s="48" t="s">
        <v>137</v>
      </c>
      <c r="E344" s="48" t="s">
        <v>36</v>
      </c>
      <c r="F344" s="49" t="n">
        <v>0.0645833333333333</v>
      </c>
      <c r="G344" s="49" t="n">
        <v>0.152083333333333</v>
      </c>
      <c r="H344" s="74" t="n">
        <v>11.18</v>
      </c>
    </row>
    <row r="345" customFormat="false" ht="21.95" hidden="true" customHeight="true" outlineLevel="0" collapsed="false">
      <c r="A345" s="46" t="n">
        <v>44722</v>
      </c>
      <c r="B345" s="46" t="s">
        <v>152</v>
      </c>
      <c r="C345" s="67" t="s">
        <v>242</v>
      </c>
      <c r="D345" s="48" t="s">
        <v>137</v>
      </c>
      <c r="E345" s="48" t="s">
        <v>36</v>
      </c>
      <c r="F345" s="49" t="n">
        <v>0.134722222222222</v>
      </c>
      <c r="G345" s="49" t="n">
        <v>0.194444444444444</v>
      </c>
      <c r="H345" s="74" t="n">
        <v>10.96</v>
      </c>
    </row>
    <row r="346" customFormat="false" ht="21.95" hidden="true" customHeight="true" outlineLevel="0" collapsed="false">
      <c r="A346" s="46" t="n">
        <v>44722</v>
      </c>
      <c r="B346" s="46" t="s">
        <v>247</v>
      </c>
      <c r="C346" s="67" t="s">
        <v>242</v>
      </c>
      <c r="D346" s="48" t="s">
        <v>146</v>
      </c>
      <c r="E346" s="48" t="s">
        <v>36</v>
      </c>
      <c r="F346" s="49" t="n">
        <v>0.178472222222222</v>
      </c>
      <c r="G346" s="49" t="n">
        <v>0.2</v>
      </c>
      <c r="H346" s="74" t="n">
        <v>4.96</v>
      </c>
    </row>
    <row r="347" customFormat="false" ht="21.95" hidden="true" customHeight="true" outlineLevel="0" collapsed="false">
      <c r="A347" s="46" t="n">
        <v>44722</v>
      </c>
      <c r="B347" s="46" t="s">
        <v>218</v>
      </c>
      <c r="C347" s="67" t="s">
        <v>242</v>
      </c>
      <c r="D347" s="48" t="s">
        <v>148</v>
      </c>
      <c r="E347" s="48" t="s">
        <v>28</v>
      </c>
      <c r="F347" s="49" t="n">
        <v>0.595833333333333</v>
      </c>
      <c r="G347" s="49" t="n">
        <v>0.202777777777778</v>
      </c>
      <c r="H347" s="74" t="n">
        <v>2.52</v>
      </c>
    </row>
    <row r="348" customFormat="false" ht="21.95" hidden="true" customHeight="true" outlineLevel="0" collapsed="false">
      <c r="A348" s="46" t="n">
        <v>44722</v>
      </c>
      <c r="B348" s="46" t="s">
        <v>166</v>
      </c>
      <c r="C348" s="67" t="s">
        <v>242</v>
      </c>
      <c r="D348" s="48" t="s">
        <v>148</v>
      </c>
      <c r="E348" s="48" t="s">
        <v>28</v>
      </c>
      <c r="F348" s="49" t="n">
        <v>0.746527777777778</v>
      </c>
      <c r="G348" s="49" t="n">
        <v>0.204861111111111</v>
      </c>
      <c r="H348" s="74" t="n">
        <v>3.1</v>
      </c>
    </row>
    <row r="349" customFormat="false" ht="21.95" hidden="true" customHeight="true" outlineLevel="0" collapsed="false">
      <c r="A349" s="36" t="n">
        <v>44723</v>
      </c>
      <c r="B349" s="36" t="s">
        <v>176</v>
      </c>
      <c r="C349" s="65" t="s">
        <v>248</v>
      </c>
      <c r="D349" s="38" t="s">
        <v>137</v>
      </c>
      <c r="E349" s="38" t="s">
        <v>36</v>
      </c>
      <c r="F349" s="39" t="n">
        <v>0.234722222222222</v>
      </c>
      <c r="G349" s="39" t="n">
        <v>0.260416666666667</v>
      </c>
      <c r="H349" s="76" t="n">
        <v>8.66</v>
      </c>
    </row>
    <row r="350" customFormat="false" ht="21.95" hidden="true" customHeight="true" outlineLevel="0" collapsed="false">
      <c r="A350" s="36" t="n">
        <v>44723</v>
      </c>
      <c r="B350" s="36" t="s">
        <v>193</v>
      </c>
      <c r="C350" s="65" t="s">
        <v>248</v>
      </c>
      <c r="D350" s="38" t="s">
        <v>137</v>
      </c>
      <c r="E350" s="38" t="s">
        <v>36</v>
      </c>
      <c r="F350" s="39" t="n">
        <v>0.209722222222222</v>
      </c>
      <c r="G350" s="39" t="n">
        <v>0.261111111111111</v>
      </c>
      <c r="H350" s="76" t="n">
        <v>10.14</v>
      </c>
    </row>
    <row r="351" customFormat="false" ht="21.95" hidden="true" customHeight="true" outlineLevel="0" collapsed="false">
      <c r="A351" s="36" t="n">
        <v>44723</v>
      </c>
      <c r="B351" s="36" t="s">
        <v>138</v>
      </c>
      <c r="C351" s="65" t="s">
        <v>248</v>
      </c>
      <c r="D351" s="38" t="s">
        <v>137</v>
      </c>
      <c r="E351" s="38" t="s">
        <v>28</v>
      </c>
      <c r="F351" s="39" t="n">
        <v>0.00972222222222222</v>
      </c>
      <c r="G351" s="39" t="n">
        <v>0.26875</v>
      </c>
      <c r="H351" s="76" t="n">
        <v>13.04</v>
      </c>
    </row>
    <row r="352" customFormat="false" ht="21.95" hidden="true" customHeight="true" outlineLevel="0" collapsed="false">
      <c r="A352" s="36" t="n">
        <v>44723</v>
      </c>
      <c r="B352" s="36" t="s">
        <v>227</v>
      </c>
      <c r="C352" s="65" t="s">
        <v>248</v>
      </c>
      <c r="D352" s="38" t="s">
        <v>137</v>
      </c>
      <c r="E352" s="38" t="s">
        <v>28</v>
      </c>
      <c r="F352" s="39" t="n">
        <v>0.754861111111111</v>
      </c>
      <c r="G352" s="39" t="n">
        <v>0.363888888888889</v>
      </c>
      <c r="H352" s="76" t="n">
        <v>12.8</v>
      </c>
    </row>
    <row r="353" customFormat="false" ht="21.95" hidden="true" customHeight="true" outlineLevel="0" collapsed="false">
      <c r="A353" s="36" t="n">
        <v>44723</v>
      </c>
      <c r="B353" s="36" t="s">
        <v>249</v>
      </c>
      <c r="C353" s="65" t="s">
        <v>248</v>
      </c>
      <c r="D353" s="38" t="s">
        <v>137</v>
      </c>
      <c r="E353" s="38" t="s">
        <v>28</v>
      </c>
      <c r="F353" s="39" t="n">
        <v>0.371527777777778</v>
      </c>
      <c r="G353" s="39" t="n">
        <v>0.404166666666667</v>
      </c>
      <c r="H353" s="76" t="n">
        <v>11.18</v>
      </c>
    </row>
    <row r="354" customFormat="false" ht="21.95" hidden="true" customHeight="true" outlineLevel="0" collapsed="false">
      <c r="A354" s="36" t="n">
        <v>44723</v>
      </c>
      <c r="B354" s="36" t="s">
        <v>237</v>
      </c>
      <c r="C354" s="65" t="s">
        <v>248</v>
      </c>
      <c r="D354" s="38" t="s">
        <v>137</v>
      </c>
      <c r="E354" s="38" t="s">
        <v>28</v>
      </c>
      <c r="F354" s="39" t="n">
        <v>0.0736111111111111</v>
      </c>
      <c r="G354" s="39" t="n">
        <v>0.439583333333333</v>
      </c>
      <c r="H354" s="76" t="n">
        <v>14.06</v>
      </c>
    </row>
    <row r="355" customFormat="false" ht="21.95" hidden="true" customHeight="true" outlineLevel="0" collapsed="false">
      <c r="A355" s="46" t="n">
        <v>44723</v>
      </c>
      <c r="B355" s="46" t="s">
        <v>184</v>
      </c>
      <c r="C355" s="67" t="s">
        <v>248</v>
      </c>
      <c r="D355" s="48" t="s">
        <v>137</v>
      </c>
      <c r="E355" s="48" t="s">
        <v>28</v>
      </c>
      <c r="F355" s="49" t="n">
        <v>0.409722222222222</v>
      </c>
      <c r="G355" s="49" t="n">
        <v>0.453472222222222</v>
      </c>
      <c r="H355" s="74" t="n">
        <v>2.28</v>
      </c>
    </row>
    <row r="356" customFormat="false" ht="21.95" hidden="true" customHeight="true" outlineLevel="0" collapsed="false">
      <c r="A356" s="36" t="n">
        <v>44723</v>
      </c>
      <c r="B356" s="36" t="s">
        <v>236</v>
      </c>
      <c r="C356" s="65" t="s">
        <v>248</v>
      </c>
      <c r="D356" s="38" t="s">
        <v>137</v>
      </c>
      <c r="E356" s="38" t="s">
        <v>28</v>
      </c>
      <c r="F356" s="39" t="n">
        <v>0.152777777777778</v>
      </c>
      <c r="G356" s="39" t="n">
        <v>0.477083333333333</v>
      </c>
      <c r="H356" s="76" t="n">
        <v>12.28</v>
      </c>
    </row>
    <row r="357" customFormat="false" ht="21.95" hidden="true" customHeight="true" outlineLevel="0" collapsed="false">
      <c r="A357" s="36" t="n">
        <v>44723</v>
      </c>
      <c r="B357" s="36" t="s">
        <v>143</v>
      </c>
      <c r="C357" s="65" t="s">
        <v>248</v>
      </c>
      <c r="D357" s="38" t="s">
        <v>137</v>
      </c>
      <c r="E357" s="38" t="s">
        <v>28</v>
      </c>
      <c r="F357" s="39" t="n">
        <v>0.193055555555556</v>
      </c>
      <c r="G357" s="39" t="n">
        <v>0.497222222222222</v>
      </c>
      <c r="H357" s="76" t="n">
        <v>9.12</v>
      </c>
    </row>
    <row r="358" customFormat="false" ht="21.95" hidden="true" customHeight="true" outlineLevel="0" collapsed="false">
      <c r="A358" s="46" t="n">
        <v>44723</v>
      </c>
      <c r="B358" s="46" t="s">
        <v>229</v>
      </c>
      <c r="C358" s="67" t="s">
        <v>248</v>
      </c>
      <c r="D358" s="48" t="s">
        <v>137</v>
      </c>
      <c r="E358" s="48" t="s">
        <v>36</v>
      </c>
      <c r="F358" s="49" t="n">
        <v>0.488194444444444</v>
      </c>
      <c r="G358" s="49" t="n">
        <v>0.520833333333333</v>
      </c>
      <c r="H358" s="74" t="n">
        <v>11.1</v>
      </c>
    </row>
    <row r="359" customFormat="false" ht="21.95" hidden="true" customHeight="true" outlineLevel="0" collapsed="false">
      <c r="A359" s="46" t="n">
        <v>44723</v>
      </c>
      <c r="B359" s="46" t="s">
        <v>200</v>
      </c>
      <c r="C359" s="67" t="s">
        <v>248</v>
      </c>
      <c r="D359" s="48" t="s">
        <v>137</v>
      </c>
      <c r="E359" s="48" t="s">
        <v>36</v>
      </c>
      <c r="F359" s="49" t="n">
        <v>0.498611111111111</v>
      </c>
      <c r="G359" s="49" t="n">
        <v>0.527777777777778</v>
      </c>
      <c r="H359" s="74" t="n">
        <v>11.36</v>
      </c>
    </row>
    <row r="360" customFormat="false" ht="21.95" hidden="true" customHeight="true" outlineLevel="0" collapsed="false">
      <c r="A360" s="46" t="n">
        <v>44723</v>
      </c>
      <c r="B360" s="46" t="s">
        <v>161</v>
      </c>
      <c r="C360" s="67" t="s">
        <v>248</v>
      </c>
      <c r="D360" s="48" t="s">
        <v>137</v>
      </c>
      <c r="E360" s="48" t="s">
        <v>28</v>
      </c>
      <c r="F360" s="49" t="n">
        <v>0.394444444444444</v>
      </c>
      <c r="G360" s="49" t="n">
        <v>0.594444444444445</v>
      </c>
      <c r="H360" s="74" t="n">
        <v>10.18</v>
      </c>
    </row>
    <row r="361" customFormat="false" ht="21.95" hidden="true" customHeight="true" outlineLevel="0" collapsed="false">
      <c r="A361" s="46" t="n">
        <v>44723</v>
      </c>
      <c r="B361" s="46" t="s">
        <v>156</v>
      </c>
      <c r="C361" s="67" t="s">
        <v>248</v>
      </c>
      <c r="D361" s="48" t="s">
        <v>137</v>
      </c>
      <c r="E361" s="48" t="s">
        <v>36</v>
      </c>
      <c r="F361" s="49" t="n">
        <v>0.55</v>
      </c>
      <c r="G361" s="49" t="n">
        <v>0.6</v>
      </c>
      <c r="H361" s="74" t="n">
        <v>15.32</v>
      </c>
    </row>
    <row r="362" customFormat="false" ht="21.95" hidden="true" customHeight="true" outlineLevel="0" collapsed="false">
      <c r="A362" s="46" t="n">
        <v>44723</v>
      </c>
      <c r="B362" s="46" t="s">
        <v>168</v>
      </c>
      <c r="C362" s="67" t="s">
        <v>248</v>
      </c>
      <c r="D362" s="48" t="s">
        <v>137</v>
      </c>
      <c r="E362" s="48" t="s">
        <v>36</v>
      </c>
      <c r="F362" s="49" t="n">
        <v>0.584722222222222</v>
      </c>
      <c r="G362" s="49" t="n">
        <v>0.621527777777778</v>
      </c>
      <c r="H362" s="74" t="n">
        <v>10.44</v>
      </c>
    </row>
    <row r="363" customFormat="false" ht="21.95" hidden="true" customHeight="true" outlineLevel="0" collapsed="false">
      <c r="A363" s="46" t="n">
        <v>44723</v>
      </c>
      <c r="B363" s="46" t="s">
        <v>185</v>
      </c>
      <c r="C363" s="67" t="s">
        <v>248</v>
      </c>
      <c r="D363" s="48" t="s">
        <v>137</v>
      </c>
      <c r="E363" s="48" t="s">
        <v>36</v>
      </c>
      <c r="F363" s="49" t="n">
        <v>0.613194444444444</v>
      </c>
      <c r="G363" s="49" t="n">
        <v>0.627777777777778</v>
      </c>
      <c r="H363" s="74" t="n">
        <v>11.9</v>
      </c>
    </row>
    <row r="364" customFormat="false" ht="21.95" hidden="true" customHeight="true" outlineLevel="0" collapsed="false">
      <c r="A364" s="46" t="n">
        <v>44723</v>
      </c>
      <c r="B364" s="46" t="s">
        <v>150</v>
      </c>
      <c r="C364" s="67" t="s">
        <v>248</v>
      </c>
      <c r="D364" s="48" t="s">
        <v>137</v>
      </c>
      <c r="E364" s="48" t="s">
        <v>36</v>
      </c>
      <c r="F364" s="49" t="n">
        <v>0.483333333333333</v>
      </c>
      <c r="G364" s="49" t="n">
        <v>0.672222222222222</v>
      </c>
      <c r="H364" s="74" t="n">
        <v>11.2</v>
      </c>
    </row>
    <row r="365" customFormat="false" ht="21.95" hidden="true" customHeight="true" outlineLevel="0" collapsed="false">
      <c r="A365" s="46" t="n">
        <v>44723</v>
      </c>
      <c r="B365" s="46" t="s">
        <v>205</v>
      </c>
      <c r="C365" s="67" t="s">
        <v>248</v>
      </c>
      <c r="D365" s="48" t="s">
        <v>159</v>
      </c>
      <c r="E365" s="48" t="s">
        <v>28</v>
      </c>
      <c r="F365" s="49" t="n">
        <v>0.757638888888889</v>
      </c>
      <c r="G365" s="49" t="n">
        <v>0.776388888888889</v>
      </c>
      <c r="H365" s="74" t="n">
        <v>0.5</v>
      </c>
    </row>
    <row r="366" customFormat="false" ht="21.95" hidden="true" customHeight="true" outlineLevel="0" collapsed="false">
      <c r="A366" s="46" t="n">
        <v>44723</v>
      </c>
      <c r="B366" s="46" t="s">
        <v>140</v>
      </c>
      <c r="C366" s="67" t="s">
        <v>248</v>
      </c>
      <c r="D366" s="48" t="s">
        <v>137</v>
      </c>
      <c r="E366" s="48" t="s">
        <v>28</v>
      </c>
      <c r="F366" s="49" t="n">
        <v>0.533333333333333</v>
      </c>
      <c r="G366" s="49" t="n">
        <v>0.822916666666667</v>
      </c>
      <c r="H366" s="74" t="n">
        <v>13.36</v>
      </c>
    </row>
    <row r="367" customFormat="false" ht="21.95" hidden="true" customHeight="true" outlineLevel="0" collapsed="false">
      <c r="A367" s="46" t="n">
        <v>44723</v>
      </c>
      <c r="B367" s="46" t="s">
        <v>152</v>
      </c>
      <c r="C367" s="67" t="s">
        <v>248</v>
      </c>
      <c r="D367" s="48" t="s">
        <v>137</v>
      </c>
      <c r="E367" s="48" t="s">
        <v>36</v>
      </c>
      <c r="F367" s="49" t="n">
        <v>0.720138888888889</v>
      </c>
      <c r="G367" s="49" t="n">
        <v>0.904166666666667</v>
      </c>
      <c r="H367" s="74" t="n">
        <v>9.9</v>
      </c>
    </row>
    <row r="368" customFormat="false" ht="21.95" hidden="true" customHeight="true" outlineLevel="0" collapsed="false">
      <c r="A368" s="46" t="n">
        <v>44723</v>
      </c>
      <c r="B368" s="46" t="s">
        <v>202</v>
      </c>
      <c r="C368" s="67" t="s">
        <v>248</v>
      </c>
      <c r="D368" s="48" t="s">
        <v>151</v>
      </c>
      <c r="E368" s="48" t="s">
        <v>36</v>
      </c>
      <c r="F368" s="49" t="n">
        <v>0.666666666666667</v>
      </c>
      <c r="G368" s="49" t="n">
        <v>0.905555555555556</v>
      </c>
      <c r="H368" s="74" t="n">
        <v>9.02</v>
      </c>
    </row>
    <row r="369" customFormat="false" ht="21.95" hidden="true" customHeight="true" outlineLevel="0" collapsed="false">
      <c r="A369" s="46" t="n">
        <v>44723</v>
      </c>
      <c r="B369" s="46" t="s">
        <v>154</v>
      </c>
      <c r="C369" s="67" t="s">
        <v>248</v>
      </c>
      <c r="D369" s="48" t="s">
        <v>137</v>
      </c>
      <c r="E369" s="48" t="s">
        <v>36</v>
      </c>
      <c r="F369" s="49" t="n">
        <v>0.738888888888889</v>
      </c>
      <c r="G369" s="49" t="n">
        <v>0.925694444444444</v>
      </c>
      <c r="H369" s="74" t="n">
        <v>12.38</v>
      </c>
    </row>
    <row r="370" customFormat="false" ht="21.95" hidden="true" customHeight="true" outlineLevel="0" collapsed="false">
      <c r="A370" s="46" t="n">
        <v>44723</v>
      </c>
      <c r="B370" s="46" t="s">
        <v>189</v>
      </c>
      <c r="C370" s="67" t="s">
        <v>248</v>
      </c>
      <c r="D370" s="48" t="s">
        <v>137</v>
      </c>
      <c r="E370" s="48" t="s">
        <v>28</v>
      </c>
      <c r="F370" s="49" t="n">
        <v>0.632638888888889</v>
      </c>
      <c r="G370" s="49" t="n">
        <v>0.974305555555556</v>
      </c>
      <c r="H370" s="74" t="n">
        <v>12.66</v>
      </c>
    </row>
    <row r="371" customFormat="false" ht="21.95" hidden="true" customHeight="true" outlineLevel="0" collapsed="false">
      <c r="A371" s="46" t="n">
        <v>44723</v>
      </c>
      <c r="B371" s="46" t="s">
        <v>160</v>
      </c>
      <c r="C371" s="67" t="s">
        <v>248</v>
      </c>
      <c r="D371" s="77" t="s">
        <v>137</v>
      </c>
      <c r="E371" s="48" t="s">
        <v>36</v>
      </c>
      <c r="F371" s="49" t="n">
        <v>0.909722222222222</v>
      </c>
      <c r="G371" s="49" t="n">
        <v>0.980555555555556</v>
      </c>
      <c r="H371" s="74" t="n">
        <v>11.88</v>
      </c>
    </row>
    <row r="372" customFormat="false" ht="21.95" hidden="true" customHeight="true" outlineLevel="0" collapsed="false">
      <c r="A372" s="46" t="n">
        <v>44723</v>
      </c>
      <c r="B372" s="46" t="s">
        <v>170</v>
      </c>
      <c r="C372" s="67" t="s">
        <v>248</v>
      </c>
      <c r="D372" s="48" t="s">
        <v>151</v>
      </c>
      <c r="E372" s="48" t="s">
        <v>36</v>
      </c>
      <c r="F372" s="49" t="n">
        <v>0.668055555555556</v>
      </c>
      <c r="G372" s="49" t="n">
        <v>0.986111111111111</v>
      </c>
      <c r="H372" s="74" t="n">
        <v>9.12</v>
      </c>
    </row>
    <row r="373" customFormat="false" ht="21.95" hidden="true" customHeight="true" outlineLevel="0" collapsed="false">
      <c r="A373" s="46" t="n">
        <v>44723</v>
      </c>
      <c r="B373" s="46" t="s">
        <v>200</v>
      </c>
      <c r="C373" s="67" t="s">
        <v>248</v>
      </c>
      <c r="D373" s="48" t="s">
        <v>137</v>
      </c>
      <c r="E373" s="48" t="s">
        <v>36</v>
      </c>
      <c r="F373" s="49" t="n">
        <v>0.0236111111111111</v>
      </c>
      <c r="G373" s="49" t="n">
        <v>0.0527777777777778</v>
      </c>
      <c r="H373" s="74" t="n">
        <v>3.9</v>
      </c>
    </row>
    <row r="374" customFormat="false" ht="21.95" hidden="true" customHeight="true" outlineLevel="0" collapsed="false">
      <c r="A374" s="46" t="n">
        <v>44723</v>
      </c>
      <c r="B374" s="46" t="s">
        <v>213</v>
      </c>
      <c r="C374" s="67" t="s">
        <v>248</v>
      </c>
      <c r="D374" s="48" t="s">
        <v>137</v>
      </c>
      <c r="E374" s="48" t="s">
        <v>36</v>
      </c>
      <c r="F374" s="49" t="n">
        <v>0.93125</v>
      </c>
      <c r="G374" s="49" t="n">
        <v>0.0840277777777778</v>
      </c>
      <c r="H374" s="74" t="n">
        <v>11.92</v>
      </c>
    </row>
    <row r="375" customFormat="false" ht="21.95" hidden="true" customHeight="true" outlineLevel="0" collapsed="false">
      <c r="A375" s="46" t="n">
        <v>44723</v>
      </c>
      <c r="B375" s="46" t="s">
        <v>169</v>
      </c>
      <c r="C375" s="67" t="s">
        <v>248</v>
      </c>
      <c r="D375" s="48" t="s">
        <v>137</v>
      </c>
      <c r="E375" s="48" t="s">
        <v>28</v>
      </c>
      <c r="F375" s="49" t="n">
        <v>0.717361111111111</v>
      </c>
      <c r="G375" s="49" t="n">
        <v>0.0895833333333333</v>
      </c>
      <c r="H375" s="74" t="n">
        <v>13.98</v>
      </c>
    </row>
    <row r="376" customFormat="false" ht="21.95" hidden="true" customHeight="true" outlineLevel="0" collapsed="false">
      <c r="A376" s="46" t="n">
        <v>44723</v>
      </c>
      <c r="B376" s="46" t="s">
        <v>153</v>
      </c>
      <c r="C376" s="67" t="s">
        <v>248</v>
      </c>
      <c r="D376" s="48" t="s">
        <v>137</v>
      </c>
      <c r="E376" s="48" t="s">
        <v>36</v>
      </c>
      <c r="F376" s="49" t="n">
        <v>0.00416666666666667</v>
      </c>
      <c r="G376" s="49" t="n">
        <v>0.127083333333333</v>
      </c>
      <c r="H376" s="74" t="n">
        <v>8.22</v>
      </c>
    </row>
    <row r="377" customFormat="false" ht="21.95" hidden="true" customHeight="true" outlineLevel="0" collapsed="false">
      <c r="A377" s="46" t="n">
        <v>44723</v>
      </c>
      <c r="B377" s="46" t="s">
        <v>188</v>
      </c>
      <c r="C377" s="67" t="s">
        <v>248</v>
      </c>
      <c r="D377" s="48" t="s">
        <v>137</v>
      </c>
      <c r="E377" s="48" t="s">
        <v>36</v>
      </c>
      <c r="F377" s="49" t="n">
        <v>0.0104166666666667</v>
      </c>
      <c r="G377" s="49" t="n">
        <v>0.179861111111111</v>
      </c>
      <c r="H377" s="74" t="n">
        <v>9</v>
      </c>
    </row>
    <row r="378" customFormat="false" ht="21.95" hidden="true" customHeight="true" outlineLevel="0" collapsed="false">
      <c r="A378" s="46" t="n">
        <v>44723</v>
      </c>
      <c r="B378" s="46" t="s">
        <v>140</v>
      </c>
      <c r="C378" s="67" t="s">
        <v>248</v>
      </c>
      <c r="D378" s="48" t="s">
        <v>137</v>
      </c>
      <c r="E378" s="48" t="s">
        <v>28</v>
      </c>
      <c r="F378" s="49" t="n">
        <v>0.166666666666667</v>
      </c>
      <c r="G378" s="49" t="n">
        <v>0.188194444444444</v>
      </c>
      <c r="H378" s="74" t="n">
        <v>10.92</v>
      </c>
    </row>
    <row r="379" customFormat="false" ht="21.95" hidden="true" customHeight="true" outlineLevel="0" collapsed="false">
      <c r="A379" s="46" t="n">
        <v>44723</v>
      </c>
      <c r="B379" s="46" t="s">
        <v>149</v>
      </c>
      <c r="C379" s="67" t="s">
        <v>248</v>
      </c>
      <c r="D379" s="48" t="s">
        <v>137</v>
      </c>
      <c r="E379" s="48" t="s">
        <v>28</v>
      </c>
      <c r="F379" s="49" t="n">
        <v>0.845833333333333</v>
      </c>
      <c r="G379" s="49" t="n">
        <v>0.195138888888889</v>
      </c>
      <c r="H379" s="74" t="n">
        <v>12.08</v>
      </c>
    </row>
    <row r="380" customFormat="false" ht="21" hidden="true" customHeight="false" outlineLevel="0" collapsed="false">
      <c r="A380" s="46" t="n">
        <v>44724</v>
      </c>
      <c r="B380" s="46" t="s">
        <v>185</v>
      </c>
      <c r="C380" s="67" t="s">
        <v>250</v>
      </c>
      <c r="D380" s="48" t="s">
        <v>137</v>
      </c>
      <c r="E380" s="48" t="s">
        <v>36</v>
      </c>
      <c r="F380" s="49" t="n">
        <v>0.304166666666667</v>
      </c>
      <c r="G380" s="49" t="n">
        <v>0.316666666666667</v>
      </c>
      <c r="H380" s="74" t="n">
        <v>0.92</v>
      </c>
    </row>
    <row r="381" s="28" customFormat="true" ht="21" hidden="true" customHeight="false" outlineLevel="0" collapsed="false">
      <c r="A381" s="46" t="n">
        <v>44724</v>
      </c>
      <c r="B381" s="46" t="s">
        <v>155</v>
      </c>
      <c r="C381" s="67" t="s">
        <v>250</v>
      </c>
      <c r="D381" s="48" t="s">
        <v>137</v>
      </c>
      <c r="E381" s="48" t="s">
        <v>28</v>
      </c>
      <c r="F381" s="49" t="n">
        <v>0.259027777777778</v>
      </c>
      <c r="G381" s="49" t="n">
        <v>0.333333333333333</v>
      </c>
      <c r="H381" s="74" t="n">
        <v>11.94</v>
      </c>
      <c r="J381" s="78"/>
      <c r="K381" s="78"/>
    </row>
    <row r="382" customFormat="false" ht="21.95" hidden="true" customHeight="true" outlineLevel="0" collapsed="false">
      <c r="A382" s="46" t="n">
        <v>44724</v>
      </c>
      <c r="B382" s="46" t="s">
        <v>186</v>
      </c>
      <c r="C382" s="67" t="s">
        <v>250</v>
      </c>
      <c r="D382" s="48" t="s">
        <v>137</v>
      </c>
      <c r="E382" s="48" t="s">
        <v>36</v>
      </c>
      <c r="F382" s="49" t="n">
        <v>0.183333333333333</v>
      </c>
      <c r="G382" s="49" t="n">
        <v>0.335416666666667</v>
      </c>
      <c r="H382" s="74" t="n">
        <v>7.06</v>
      </c>
      <c r="J382" s="78"/>
      <c r="K382" s="78"/>
    </row>
    <row r="383" customFormat="false" ht="21.95" hidden="true" customHeight="true" outlineLevel="0" collapsed="false">
      <c r="A383" s="46" t="n">
        <v>44724</v>
      </c>
      <c r="B383" s="46" t="s">
        <v>156</v>
      </c>
      <c r="C383" s="67" t="s">
        <v>250</v>
      </c>
      <c r="D383" s="48" t="s">
        <v>137</v>
      </c>
      <c r="E383" s="48" t="s">
        <v>36</v>
      </c>
      <c r="F383" s="49" t="n">
        <v>0.202777777777778</v>
      </c>
      <c r="G383" s="49" t="n">
        <v>0.345138888888889</v>
      </c>
      <c r="H383" s="74" t="n">
        <v>14.88</v>
      </c>
      <c r="J383" s="78"/>
      <c r="K383" s="78"/>
    </row>
    <row r="384" customFormat="false" ht="21.95" hidden="true" customHeight="true" outlineLevel="0" collapsed="false">
      <c r="A384" s="46" t="n">
        <v>44724</v>
      </c>
      <c r="B384" s="46" t="s">
        <v>209</v>
      </c>
      <c r="C384" s="67" t="s">
        <v>250</v>
      </c>
      <c r="D384" s="48" t="s">
        <v>148</v>
      </c>
      <c r="E384" s="48" t="s">
        <v>28</v>
      </c>
      <c r="F384" s="49" t="n">
        <v>0.604166666666667</v>
      </c>
      <c r="G384" s="49" t="n">
        <v>0.493055555555556</v>
      </c>
      <c r="H384" s="74" t="n">
        <v>3.64</v>
      </c>
      <c r="J384" s="78"/>
      <c r="K384" s="78"/>
    </row>
    <row r="385" customFormat="false" ht="21.95" hidden="true" customHeight="true" outlineLevel="0" collapsed="false">
      <c r="A385" s="46" t="n">
        <v>44724</v>
      </c>
      <c r="B385" s="46" t="s">
        <v>161</v>
      </c>
      <c r="C385" s="67" t="s">
        <v>250</v>
      </c>
      <c r="D385" s="48" t="s">
        <v>137</v>
      </c>
      <c r="E385" s="48" t="s">
        <v>28</v>
      </c>
      <c r="F385" s="49" t="n">
        <v>0.0465277777777778</v>
      </c>
      <c r="G385" s="49" t="n">
        <v>0.613194444444444</v>
      </c>
      <c r="H385" s="74" t="n">
        <v>8.42</v>
      </c>
      <c r="J385" s="78"/>
      <c r="K385" s="78"/>
    </row>
    <row r="386" customFormat="false" ht="21.95" hidden="true" customHeight="true" outlineLevel="0" collapsed="false">
      <c r="A386" s="46" t="n">
        <v>44724</v>
      </c>
      <c r="B386" s="46" t="s">
        <v>163</v>
      </c>
      <c r="C386" s="67" t="s">
        <v>250</v>
      </c>
      <c r="D386" s="48" t="s">
        <v>148</v>
      </c>
      <c r="E386" s="48" t="s">
        <v>28</v>
      </c>
      <c r="F386" s="49" t="n">
        <v>0.645833333333333</v>
      </c>
      <c r="G386" s="49" t="n">
        <v>0.620138888888889</v>
      </c>
      <c r="H386" s="74" t="n">
        <v>3.02</v>
      </c>
      <c r="J386" s="78"/>
      <c r="K386" s="78"/>
    </row>
    <row r="387" s="28" customFormat="true" ht="21.95" hidden="true" customHeight="true" outlineLevel="0" collapsed="false">
      <c r="A387" s="46" t="n">
        <v>44724</v>
      </c>
      <c r="B387" s="46" t="s">
        <v>165</v>
      </c>
      <c r="C387" s="67" t="s">
        <v>250</v>
      </c>
      <c r="D387" s="48" t="s">
        <v>148</v>
      </c>
      <c r="E387" s="48" t="s">
        <v>28</v>
      </c>
      <c r="F387" s="49" t="n">
        <v>0.529861111111111</v>
      </c>
      <c r="G387" s="49" t="n">
        <v>0.627777777777778</v>
      </c>
      <c r="H387" s="74" t="n">
        <v>1.44</v>
      </c>
      <c r="J387" s="78"/>
      <c r="K387" s="78"/>
    </row>
    <row r="388" s="28" customFormat="true" ht="21.95" hidden="true" customHeight="true" outlineLevel="0" collapsed="false">
      <c r="A388" s="46" t="n">
        <v>44724</v>
      </c>
      <c r="B388" s="46" t="s">
        <v>219</v>
      </c>
      <c r="C388" s="67" t="s">
        <v>250</v>
      </c>
      <c r="D388" s="48" t="s">
        <v>137</v>
      </c>
      <c r="E388" s="48" t="s">
        <v>28</v>
      </c>
      <c r="F388" s="49" t="n">
        <v>0.513888888888889</v>
      </c>
      <c r="G388" s="49" t="n">
        <v>0.640972222222222</v>
      </c>
      <c r="H388" s="74" t="n">
        <v>12.98</v>
      </c>
      <c r="J388" s="78"/>
      <c r="K388" s="78"/>
    </row>
    <row r="389" customFormat="false" ht="21.95" hidden="true" customHeight="true" outlineLevel="0" collapsed="false">
      <c r="A389" s="46" t="n">
        <v>44724</v>
      </c>
      <c r="B389" s="46" t="s">
        <v>201</v>
      </c>
      <c r="C389" s="67" t="s">
        <v>250</v>
      </c>
      <c r="D389" s="48" t="s">
        <v>137</v>
      </c>
      <c r="E389" s="48" t="s">
        <v>28</v>
      </c>
      <c r="F389" s="49" t="n">
        <v>0.722222222222222</v>
      </c>
      <c r="G389" s="49" t="n">
        <v>0.670833333333333</v>
      </c>
      <c r="H389" s="74" t="n">
        <v>10.78</v>
      </c>
      <c r="J389" s="78"/>
      <c r="K389" s="78"/>
    </row>
    <row r="390" customFormat="false" ht="21.95" hidden="true" customHeight="true" outlineLevel="0" collapsed="false">
      <c r="A390" s="46" t="n">
        <v>44724</v>
      </c>
      <c r="B390" s="46" t="s">
        <v>147</v>
      </c>
      <c r="C390" s="67" t="s">
        <v>250</v>
      </c>
      <c r="D390" s="48" t="s">
        <v>148</v>
      </c>
      <c r="E390" s="48" t="s">
        <v>28</v>
      </c>
      <c r="F390" s="49" t="n">
        <v>0.54375</v>
      </c>
      <c r="G390" s="49" t="n">
        <v>0.676388888888889</v>
      </c>
      <c r="H390" s="74" t="n">
        <v>1.7</v>
      </c>
      <c r="J390" s="78"/>
      <c r="K390" s="78"/>
    </row>
    <row r="391" customFormat="false" ht="21.95" hidden="true" customHeight="true" outlineLevel="0" collapsed="false">
      <c r="A391" s="46" t="n">
        <v>44724</v>
      </c>
      <c r="B391" s="46" t="s">
        <v>199</v>
      </c>
      <c r="C391" s="67" t="s">
        <v>250</v>
      </c>
      <c r="D391" s="48" t="s">
        <v>137</v>
      </c>
      <c r="E391" s="48" t="s">
        <v>28</v>
      </c>
      <c r="F391" s="49" t="n">
        <v>0.574305555555555</v>
      </c>
      <c r="G391" s="49" t="n">
        <v>0.677777777777778</v>
      </c>
      <c r="H391" s="74" t="n">
        <v>10.82</v>
      </c>
      <c r="J391" s="78"/>
      <c r="K391" s="78"/>
    </row>
    <row r="392" customFormat="false" ht="21.95" hidden="true" customHeight="true" outlineLevel="0" collapsed="false">
      <c r="A392" s="46" t="n">
        <v>44724</v>
      </c>
      <c r="B392" s="46" t="s">
        <v>217</v>
      </c>
      <c r="C392" s="67" t="s">
        <v>250</v>
      </c>
      <c r="D392" s="48" t="s">
        <v>148</v>
      </c>
      <c r="E392" s="48" t="s">
        <v>28</v>
      </c>
      <c r="F392" s="49" t="n">
        <v>0.690972222222222</v>
      </c>
      <c r="G392" s="49" t="n">
        <v>0.682638888888889</v>
      </c>
      <c r="H392" s="74" t="n">
        <v>4.22</v>
      </c>
      <c r="J392" s="78"/>
      <c r="K392" s="78"/>
    </row>
    <row r="393" customFormat="false" ht="21.95" hidden="true" customHeight="true" outlineLevel="0" collapsed="false">
      <c r="A393" s="46" t="n">
        <v>44724</v>
      </c>
      <c r="B393" s="46" t="s">
        <v>166</v>
      </c>
      <c r="C393" s="67" t="s">
        <v>250</v>
      </c>
      <c r="D393" s="48" t="s">
        <v>148</v>
      </c>
      <c r="E393" s="48" t="s">
        <v>28</v>
      </c>
      <c r="F393" s="49" t="n">
        <v>0.603472222222222</v>
      </c>
      <c r="G393" s="49" t="n">
        <v>0.682638888888889</v>
      </c>
      <c r="H393" s="74" t="n">
        <v>2.12</v>
      </c>
      <c r="J393" s="78"/>
      <c r="K393" s="78"/>
    </row>
    <row r="394" customFormat="false" ht="21.95" hidden="true" customHeight="true" outlineLevel="0" collapsed="false">
      <c r="A394" s="46" t="n">
        <v>44724</v>
      </c>
      <c r="B394" s="46" t="s">
        <v>218</v>
      </c>
      <c r="C394" s="67" t="s">
        <v>250</v>
      </c>
      <c r="D394" s="48" t="s">
        <v>148</v>
      </c>
      <c r="E394" s="48" t="s">
        <v>28</v>
      </c>
      <c r="F394" s="49" t="n">
        <v>0.573611111111111</v>
      </c>
      <c r="G394" s="49" t="n">
        <v>0.690277777777778</v>
      </c>
      <c r="H394" s="74" t="n">
        <v>2.98</v>
      </c>
      <c r="J394" s="78"/>
      <c r="K394" s="78"/>
    </row>
    <row r="395" customFormat="false" ht="21.95" hidden="true" customHeight="true" outlineLevel="0" collapsed="false">
      <c r="A395" s="46" t="n">
        <v>44724</v>
      </c>
      <c r="B395" s="46" t="s">
        <v>203</v>
      </c>
      <c r="C395" s="67" t="s">
        <v>250</v>
      </c>
      <c r="D395" s="48" t="s">
        <v>146</v>
      </c>
      <c r="E395" s="48" t="s">
        <v>36</v>
      </c>
      <c r="F395" s="49" t="n">
        <v>0.688888888888889</v>
      </c>
      <c r="G395" s="49" t="n">
        <v>0.724305555555556</v>
      </c>
      <c r="H395" s="74" t="n">
        <v>10.8</v>
      </c>
      <c r="J395" s="78"/>
      <c r="K395" s="78"/>
    </row>
    <row r="396" customFormat="false" ht="21.95" hidden="true" customHeight="true" outlineLevel="0" collapsed="false">
      <c r="A396" s="46" t="n">
        <v>44724</v>
      </c>
      <c r="B396" s="46" t="s">
        <v>240</v>
      </c>
      <c r="C396" s="67" t="s">
        <v>250</v>
      </c>
      <c r="D396" s="48" t="s">
        <v>146</v>
      </c>
      <c r="E396" s="48" t="s">
        <v>36</v>
      </c>
      <c r="F396" s="49" t="n">
        <v>0.691666666666667</v>
      </c>
      <c r="G396" s="49" t="n">
        <v>0.731944444444444</v>
      </c>
      <c r="H396" s="74" t="n">
        <v>11.66</v>
      </c>
      <c r="J396" s="78"/>
      <c r="K396" s="78"/>
    </row>
    <row r="397" customFormat="false" ht="21.95" hidden="true" customHeight="true" outlineLevel="0" collapsed="false">
      <c r="A397" s="46" t="n">
        <v>44725</v>
      </c>
      <c r="B397" s="46" t="s">
        <v>141</v>
      </c>
      <c r="C397" s="67" t="s">
        <v>251</v>
      </c>
      <c r="D397" s="48" t="s">
        <v>105</v>
      </c>
      <c r="E397" s="48" t="s">
        <v>142</v>
      </c>
      <c r="F397" s="49" t="n">
        <v>0.384722222222222</v>
      </c>
      <c r="G397" s="49" t="n">
        <v>0.426388888888889</v>
      </c>
      <c r="H397" s="74" t="n">
        <v>3.06</v>
      </c>
      <c r="J397" s="78"/>
      <c r="K397" s="78"/>
    </row>
    <row r="398" customFormat="false" ht="21.95" hidden="true" customHeight="true" outlineLevel="0" collapsed="false">
      <c r="A398" s="46" t="n">
        <v>44725</v>
      </c>
      <c r="B398" s="46" t="s">
        <v>155</v>
      </c>
      <c r="C398" s="67" t="s">
        <v>251</v>
      </c>
      <c r="D398" s="48" t="s">
        <v>137</v>
      </c>
      <c r="E398" s="48" t="s">
        <v>28</v>
      </c>
      <c r="F398" s="49" t="n">
        <v>0.386805555555556</v>
      </c>
      <c r="G398" s="49" t="n">
        <v>0.433333333333333</v>
      </c>
      <c r="H398" s="74" t="n">
        <v>13.34</v>
      </c>
      <c r="J398" s="78"/>
      <c r="K398" s="78"/>
    </row>
    <row r="399" customFormat="false" ht="21.95" hidden="true" customHeight="true" outlineLevel="0" collapsed="false">
      <c r="A399" s="46" t="n">
        <v>44725</v>
      </c>
      <c r="B399" s="46" t="s">
        <v>252</v>
      </c>
      <c r="C399" s="67" t="s">
        <v>251</v>
      </c>
      <c r="D399" s="48" t="s">
        <v>137</v>
      </c>
      <c r="E399" s="48" t="s">
        <v>28</v>
      </c>
      <c r="F399" s="49" t="n">
        <v>0.438888888888889</v>
      </c>
      <c r="G399" s="49" t="n">
        <v>0.458333333333333</v>
      </c>
      <c r="H399" s="74" t="n">
        <v>13.24</v>
      </c>
      <c r="J399" s="78"/>
      <c r="K399" s="78"/>
    </row>
    <row r="400" customFormat="false" ht="21.95" hidden="true" customHeight="true" outlineLevel="0" collapsed="false">
      <c r="A400" s="46" t="n">
        <v>44725</v>
      </c>
      <c r="B400" s="46" t="s">
        <v>170</v>
      </c>
      <c r="C400" s="67" t="s">
        <v>251</v>
      </c>
      <c r="D400" s="48" t="s">
        <v>49</v>
      </c>
      <c r="E400" s="48" t="s">
        <v>36</v>
      </c>
      <c r="F400" s="49" t="n">
        <v>0.428472222222222</v>
      </c>
      <c r="G400" s="49" t="n">
        <v>0.438888888888889</v>
      </c>
      <c r="H400" s="50" t="n">
        <v>4.98</v>
      </c>
      <c r="J400" s="78"/>
      <c r="K400" s="78"/>
    </row>
    <row r="401" customFormat="false" ht="21.95" hidden="true" customHeight="true" outlineLevel="0" collapsed="false">
      <c r="A401" s="46" t="n">
        <v>44725</v>
      </c>
      <c r="B401" s="46" t="s">
        <v>185</v>
      </c>
      <c r="C401" s="67" t="s">
        <v>251</v>
      </c>
      <c r="D401" s="48" t="s">
        <v>137</v>
      </c>
      <c r="E401" s="48" t="s">
        <v>36</v>
      </c>
      <c r="F401" s="49" t="n">
        <v>0.461111111111111</v>
      </c>
      <c r="G401" s="49" t="n">
        <v>0.477777777777778</v>
      </c>
      <c r="H401" s="50" t="n">
        <v>12.46</v>
      </c>
      <c r="J401" s="78"/>
      <c r="K401" s="78"/>
    </row>
    <row r="402" customFormat="false" ht="21.95" hidden="true" customHeight="true" outlineLevel="0" collapsed="false">
      <c r="A402" s="46" t="n">
        <v>44725</v>
      </c>
      <c r="B402" s="46" t="s">
        <v>189</v>
      </c>
      <c r="C402" s="67" t="s">
        <v>251</v>
      </c>
      <c r="D402" s="48" t="s">
        <v>137</v>
      </c>
      <c r="E402" s="48" t="s">
        <v>28</v>
      </c>
      <c r="F402" s="49" t="n">
        <v>0.463888888888889</v>
      </c>
      <c r="G402" s="49" t="n">
        <v>0.484722222222222</v>
      </c>
      <c r="H402" s="50" t="n">
        <v>11.9</v>
      </c>
      <c r="J402" s="78"/>
      <c r="K402" s="78"/>
    </row>
    <row r="403" customFormat="false" ht="21.95" hidden="true" customHeight="true" outlineLevel="0" collapsed="false">
      <c r="A403" s="46" t="n">
        <v>44725</v>
      </c>
      <c r="B403" s="46" t="s">
        <v>150</v>
      </c>
      <c r="C403" s="67" t="s">
        <v>251</v>
      </c>
      <c r="D403" s="48" t="s">
        <v>151</v>
      </c>
      <c r="E403" s="48" t="s">
        <v>28</v>
      </c>
      <c r="F403" s="49" t="n">
        <v>0.499305555555555</v>
      </c>
      <c r="G403" s="49" t="n">
        <v>0.5375</v>
      </c>
      <c r="H403" s="50" t="n">
        <v>9.44</v>
      </c>
      <c r="J403" s="78"/>
      <c r="K403" s="78"/>
    </row>
    <row r="404" customFormat="false" ht="21.95" hidden="true" customHeight="true" outlineLevel="0" collapsed="false">
      <c r="A404" s="46" t="n">
        <v>44725</v>
      </c>
      <c r="B404" s="46" t="s">
        <v>201</v>
      </c>
      <c r="C404" s="67" t="s">
        <v>251</v>
      </c>
      <c r="D404" s="48" t="s">
        <v>137</v>
      </c>
      <c r="E404" s="48" t="s">
        <v>28</v>
      </c>
      <c r="F404" s="49" t="n">
        <v>0.553472222222222</v>
      </c>
      <c r="G404" s="49" t="n">
        <v>0.586805555555556</v>
      </c>
      <c r="H404" s="50" t="n">
        <v>11.54</v>
      </c>
      <c r="J404" s="78"/>
      <c r="K404" s="78"/>
    </row>
    <row r="405" customFormat="false" ht="21.95" hidden="true" customHeight="true" outlineLevel="0" collapsed="false">
      <c r="A405" s="46" t="n">
        <v>44725</v>
      </c>
      <c r="B405" s="46" t="s">
        <v>157</v>
      </c>
      <c r="C405" s="67" t="s">
        <v>251</v>
      </c>
      <c r="D405" s="48" t="s">
        <v>137</v>
      </c>
      <c r="E405" s="48" t="s">
        <v>36</v>
      </c>
      <c r="F405" s="49" t="n">
        <v>0.581944444444444</v>
      </c>
      <c r="G405" s="49" t="n">
        <v>0.602777777777778</v>
      </c>
      <c r="H405" s="50" t="n">
        <v>10.82</v>
      </c>
      <c r="J405" s="78"/>
      <c r="K405" s="78"/>
    </row>
    <row r="406" customFormat="false" ht="21.95" hidden="true" customHeight="true" outlineLevel="0" collapsed="false">
      <c r="A406" s="46" t="n">
        <v>44725</v>
      </c>
      <c r="B406" s="46" t="s">
        <v>147</v>
      </c>
      <c r="C406" s="67" t="s">
        <v>251</v>
      </c>
      <c r="D406" s="48" t="s">
        <v>148</v>
      </c>
      <c r="E406" s="48" t="s">
        <v>28</v>
      </c>
      <c r="F406" s="49" t="n">
        <v>0.598611111111111</v>
      </c>
      <c r="G406" s="49" t="n">
        <v>0.605555555555555</v>
      </c>
      <c r="H406" s="50" t="n">
        <v>2.54</v>
      </c>
      <c r="J406" s="78"/>
      <c r="K406" s="78"/>
    </row>
    <row r="407" customFormat="false" ht="21.95" hidden="true" customHeight="true" outlineLevel="0" collapsed="false">
      <c r="A407" s="46" t="n">
        <v>44725</v>
      </c>
      <c r="B407" s="46" t="s">
        <v>140</v>
      </c>
      <c r="C407" s="67" t="s">
        <v>251</v>
      </c>
      <c r="D407" s="48" t="s">
        <v>137</v>
      </c>
      <c r="E407" s="48" t="s">
        <v>28</v>
      </c>
      <c r="F407" s="49" t="n">
        <v>0.609722222222222</v>
      </c>
      <c r="G407" s="49" t="n">
        <v>0.627777777777778</v>
      </c>
      <c r="H407" s="50" t="n">
        <v>12.88</v>
      </c>
      <c r="J407" s="78"/>
      <c r="K407" s="78"/>
    </row>
    <row r="408" customFormat="false" ht="20.1" hidden="true" customHeight="true" outlineLevel="0" collapsed="false">
      <c r="A408" s="46" t="n">
        <v>44725</v>
      </c>
      <c r="B408" s="46" t="s">
        <v>218</v>
      </c>
      <c r="C408" s="67" t="s">
        <v>251</v>
      </c>
      <c r="D408" s="48" t="s">
        <v>148</v>
      </c>
      <c r="E408" s="48" t="s">
        <v>28</v>
      </c>
      <c r="F408" s="49" t="n">
        <v>0.624305555555556</v>
      </c>
      <c r="G408" s="49" t="n">
        <v>0.636111111111111</v>
      </c>
      <c r="H408" s="50" t="n">
        <v>4.48</v>
      </c>
      <c r="J408" s="78"/>
      <c r="K408" s="78"/>
    </row>
    <row r="409" customFormat="false" ht="20.1" hidden="true" customHeight="true" outlineLevel="0" collapsed="false">
      <c r="A409" s="46" t="n">
        <v>44725</v>
      </c>
      <c r="B409" s="46" t="s">
        <v>154</v>
      </c>
      <c r="C409" s="67" t="s">
        <v>251</v>
      </c>
      <c r="D409" s="48" t="s">
        <v>137</v>
      </c>
      <c r="E409" s="48" t="s">
        <v>36</v>
      </c>
      <c r="F409" s="49" t="n">
        <v>0.617361111111111</v>
      </c>
      <c r="G409" s="49" t="n">
        <v>6.60555555555556</v>
      </c>
      <c r="H409" s="50" t="n">
        <v>10.92</v>
      </c>
      <c r="J409" s="78"/>
      <c r="K409" s="78"/>
    </row>
    <row r="410" customFormat="false" ht="20.1" hidden="true" customHeight="true" outlineLevel="0" collapsed="false">
      <c r="A410" s="46" t="n">
        <v>44725</v>
      </c>
      <c r="B410" s="46" t="s">
        <v>155</v>
      </c>
      <c r="C410" s="67" t="s">
        <v>251</v>
      </c>
      <c r="D410" s="48" t="s">
        <v>151</v>
      </c>
      <c r="E410" s="48" t="s">
        <v>28</v>
      </c>
      <c r="F410" s="49" t="n">
        <v>0.638194444444444</v>
      </c>
      <c r="G410" s="49" t="n">
        <v>0.653472222222222</v>
      </c>
      <c r="H410" s="50" t="n">
        <v>3.28</v>
      </c>
      <c r="J410" s="78"/>
      <c r="K410" s="78"/>
    </row>
    <row r="411" customFormat="false" ht="20.1" hidden="true" customHeight="true" outlineLevel="0" collapsed="false">
      <c r="A411" s="46" t="n">
        <v>44725</v>
      </c>
      <c r="B411" s="46" t="s">
        <v>229</v>
      </c>
      <c r="C411" s="67" t="s">
        <v>251</v>
      </c>
      <c r="D411" s="48" t="s">
        <v>151</v>
      </c>
      <c r="E411" s="48" t="s">
        <v>36</v>
      </c>
      <c r="F411" s="49" t="n">
        <v>0.640972222222222</v>
      </c>
      <c r="G411" s="49" t="n">
        <v>0.659722222222222</v>
      </c>
      <c r="H411" s="50" t="n">
        <v>9</v>
      </c>
      <c r="J411" s="78"/>
      <c r="K411" s="78"/>
    </row>
    <row r="412" customFormat="false" ht="20.1" hidden="true" customHeight="true" outlineLevel="0" collapsed="false">
      <c r="A412" s="46" t="n">
        <v>44725</v>
      </c>
      <c r="B412" s="46" t="s">
        <v>166</v>
      </c>
      <c r="C412" s="67" t="s">
        <v>251</v>
      </c>
      <c r="D412" s="48" t="s">
        <v>148</v>
      </c>
      <c r="E412" s="48" t="s">
        <v>28</v>
      </c>
      <c r="F412" s="49" t="n">
        <v>0.680555555555555</v>
      </c>
      <c r="G412" s="49" t="n">
        <v>0.688194444444445</v>
      </c>
      <c r="H412" s="50" t="n">
        <v>2.94</v>
      </c>
      <c r="J412" s="78"/>
      <c r="K412" s="78"/>
    </row>
    <row r="413" customFormat="false" ht="20.1" hidden="true" customHeight="true" outlineLevel="0" collapsed="false">
      <c r="A413" s="46" t="n">
        <v>44725</v>
      </c>
      <c r="B413" s="46" t="s">
        <v>209</v>
      </c>
      <c r="C413" s="67" t="s">
        <v>251</v>
      </c>
      <c r="D413" s="48" t="s">
        <v>148</v>
      </c>
      <c r="E413" s="48" t="s">
        <v>28</v>
      </c>
      <c r="F413" s="49" t="n">
        <v>0.689583333333333</v>
      </c>
      <c r="G413" s="49" t="n">
        <v>0.697916666666667</v>
      </c>
      <c r="H413" s="50" t="n">
        <v>2.8</v>
      </c>
      <c r="J413" s="78"/>
      <c r="K413" s="78"/>
    </row>
    <row r="414" customFormat="false" ht="20.1" hidden="true" customHeight="true" outlineLevel="0" collapsed="false">
      <c r="A414" s="46" t="n">
        <v>44725</v>
      </c>
      <c r="B414" s="46" t="s">
        <v>253</v>
      </c>
      <c r="C414" s="47" t="s">
        <v>251</v>
      </c>
      <c r="D414" s="48" t="s">
        <v>137</v>
      </c>
      <c r="E414" s="48" t="s">
        <v>28</v>
      </c>
      <c r="F414" s="49" t="n">
        <v>0.688888888888889</v>
      </c>
      <c r="G414" s="49" t="n">
        <v>0.702777777777778</v>
      </c>
      <c r="H414" s="50" t="n">
        <v>9.52</v>
      </c>
      <c r="J414" s="78"/>
      <c r="K414" s="78"/>
    </row>
    <row r="415" customFormat="false" ht="20.1" hidden="true" customHeight="true" outlineLevel="0" collapsed="false">
      <c r="A415" s="46" t="n">
        <v>44725</v>
      </c>
      <c r="B415" s="46" t="s">
        <v>217</v>
      </c>
      <c r="C415" s="47" t="s">
        <v>251</v>
      </c>
      <c r="D415" s="48" t="s">
        <v>148</v>
      </c>
      <c r="E415" s="48" t="s">
        <v>28</v>
      </c>
      <c r="F415" s="49" t="n">
        <v>0.695833333333333</v>
      </c>
      <c r="G415" s="49" t="n">
        <v>0.707638888888889</v>
      </c>
      <c r="H415" s="50" t="n">
        <v>3.7</v>
      </c>
      <c r="J415" s="78"/>
      <c r="K415" s="78"/>
    </row>
    <row r="416" customFormat="false" ht="20.1" hidden="true" customHeight="true" outlineLevel="0" collapsed="false">
      <c r="A416" s="46" t="n">
        <v>44725</v>
      </c>
      <c r="B416" s="46" t="s">
        <v>186</v>
      </c>
      <c r="C416" s="47" t="s">
        <v>251</v>
      </c>
      <c r="D416" s="48" t="s">
        <v>137</v>
      </c>
      <c r="E416" s="48" t="s">
        <v>36</v>
      </c>
      <c r="F416" s="49" t="n">
        <v>0.695138888888889</v>
      </c>
      <c r="G416" s="49" t="n">
        <v>0.729861111111111</v>
      </c>
      <c r="H416" s="50" t="n">
        <v>12.02</v>
      </c>
      <c r="J416" s="78"/>
      <c r="K416" s="78"/>
    </row>
    <row r="417" customFormat="false" ht="20.1" hidden="true" customHeight="true" outlineLevel="0" collapsed="false">
      <c r="A417" s="46" t="n">
        <v>44725</v>
      </c>
      <c r="B417" s="46" t="s">
        <v>202</v>
      </c>
      <c r="C417" s="47" t="s">
        <v>251</v>
      </c>
      <c r="D417" s="48" t="s">
        <v>151</v>
      </c>
      <c r="E417" s="48" t="s">
        <v>36</v>
      </c>
      <c r="F417" s="49" t="n">
        <v>0.71875</v>
      </c>
      <c r="G417" s="49" t="n">
        <v>0.760416666666667</v>
      </c>
      <c r="H417" s="50" t="n">
        <v>9.68</v>
      </c>
      <c r="J417" s="78"/>
      <c r="K417" s="78"/>
    </row>
    <row r="418" customFormat="false" ht="20.1" hidden="true" customHeight="true" outlineLevel="0" collapsed="false">
      <c r="A418" s="46" t="n">
        <v>44725</v>
      </c>
      <c r="B418" s="46" t="s">
        <v>165</v>
      </c>
      <c r="C418" s="47" t="s">
        <v>251</v>
      </c>
      <c r="D418" s="48" t="s">
        <v>148</v>
      </c>
      <c r="E418" s="48" t="s">
        <v>28</v>
      </c>
      <c r="F418" s="49" t="n">
        <v>0.758333333333333</v>
      </c>
      <c r="G418" s="49" t="n">
        <v>0.76875</v>
      </c>
      <c r="H418" s="50" t="n">
        <v>3.84</v>
      </c>
      <c r="J418" s="78"/>
      <c r="K418" s="78"/>
    </row>
    <row r="419" customFormat="false" ht="20.1" hidden="true" customHeight="true" outlineLevel="0" collapsed="false">
      <c r="A419" s="46" t="n">
        <v>44725</v>
      </c>
      <c r="B419" s="46" t="s">
        <v>163</v>
      </c>
      <c r="C419" s="47" t="s">
        <v>251</v>
      </c>
      <c r="D419" s="48" t="s">
        <v>148</v>
      </c>
      <c r="E419" s="48" t="s">
        <v>28</v>
      </c>
      <c r="F419" s="49" t="n">
        <v>0.709027777777778</v>
      </c>
      <c r="G419" s="49" t="n">
        <v>0.7875</v>
      </c>
      <c r="H419" s="50" t="n">
        <v>4.94</v>
      </c>
      <c r="J419" s="78"/>
      <c r="K419" s="78"/>
    </row>
    <row r="420" customFormat="false" ht="20.1" hidden="true" customHeight="true" outlineLevel="0" collapsed="false">
      <c r="A420" s="46" t="n">
        <v>44725</v>
      </c>
      <c r="B420" s="46" t="s">
        <v>170</v>
      </c>
      <c r="C420" s="47" t="s">
        <v>251</v>
      </c>
      <c r="D420" s="48" t="s">
        <v>151</v>
      </c>
      <c r="E420" s="48" t="s">
        <v>36</v>
      </c>
      <c r="F420" s="49" t="n">
        <v>0.752777777777778</v>
      </c>
      <c r="G420" s="49" t="n">
        <v>0.794444444444444</v>
      </c>
      <c r="H420" s="50" t="n">
        <v>7.98</v>
      </c>
      <c r="J420" s="78"/>
      <c r="K420" s="78"/>
    </row>
    <row r="421" customFormat="false" ht="20.1" hidden="true" customHeight="true" outlineLevel="0" collapsed="false">
      <c r="A421" s="46" t="n">
        <v>44725</v>
      </c>
      <c r="B421" s="46" t="s">
        <v>228</v>
      </c>
      <c r="C421" s="47" t="s">
        <v>251</v>
      </c>
      <c r="D421" s="48" t="s">
        <v>137</v>
      </c>
      <c r="E421" s="48" t="s">
        <v>36</v>
      </c>
      <c r="F421" s="49" t="n">
        <v>0.766666666666667</v>
      </c>
      <c r="G421" s="49" t="n">
        <v>0.817361111111111</v>
      </c>
      <c r="H421" s="50" t="n">
        <v>11.66</v>
      </c>
      <c r="J421" s="78"/>
      <c r="K421" s="78"/>
    </row>
    <row r="422" customFormat="false" ht="20.1" hidden="true" customHeight="true" outlineLevel="0" collapsed="false">
      <c r="A422" s="46" t="n">
        <v>44725</v>
      </c>
      <c r="B422" s="46" t="s">
        <v>219</v>
      </c>
      <c r="C422" s="47" t="s">
        <v>251</v>
      </c>
      <c r="D422" s="48" t="s">
        <v>137</v>
      </c>
      <c r="E422" s="48" t="s">
        <v>28</v>
      </c>
      <c r="F422" s="49" t="n">
        <v>0.771527777777778</v>
      </c>
      <c r="G422" s="49" t="n">
        <v>0.825</v>
      </c>
      <c r="H422" s="50" t="n">
        <v>10.84</v>
      </c>
      <c r="J422" s="78"/>
      <c r="K422" s="78"/>
    </row>
    <row r="423" customFormat="false" ht="20.1" hidden="true" customHeight="true" outlineLevel="0" collapsed="false">
      <c r="A423" s="46" t="n">
        <v>44725</v>
      </c>
      <c r="B423" s="46" t="s">
        <v>168</v>
      </c>
      <c r="C423" s="47" t="s">
        <v>251</v>
      </c>
      <c r="D423" s="48" t="s">
        <v>137</v>
      </c>
      <c r="E423" s="48" t="s">
        <v>36</v>
      </c>
      <c r="F423" s="49" t="n">
        <v>0.790972222222222</v>
      </c>
      <c r="G423" s="49" t="n">
        <v>0.827083333333333</v>
      </c>
      <c r="H423" s="50" t="n">
        <v>11.18</v>
      </c>
      <c r="J423" s="78"/>
      <c r="K423" s="78"/>
    </row>
    <row r="424" customFormat="false" ht="20.1" hidden="true" customHeight="true" outlineLevel="0" collapsed="false">
      <c r="A424" s="46" t="n">
        <v>44725</v>
      </c>
      <c r="B424" s="46" t="s">
        <v>230</v>
      </c>
      <c r="C424" s="47" t="s">
        <v>251</v>
      </c>
      <c r="D424" s="48" t="s">
        <v>146</v>
      </c>
      <c r="E424" s="48" t="s">
        <v>36</v>
      </c>
      <c r="F424" s="49" t="n">
        <v>0.798611111111111</v>
      </c>
      <c r="G424" s="49" t="n">
        <v>0.874305555555556</v>
      </c>
      <c r="H424" s="50" t="n">
        <v>12.52</v>
      </c>
      <c r="J424" s="78"/>
      <c r="K424" s="78"/>
    </row>
    <row r="425" customFormat="false" ht="20.1" hidden="true" customHeight="true" outlineLevel="0" collapsed="false">
      <c r="A425" s="46" t="n">
        <v>44725</v>
      </c>
      <c r="B425" s="46" t="s">
        <v>160</v>
      </c>
      <c r="C425" s="47" t="s">
        <v>251</v>
      </c>
      <c r="D425" s="48" t="s">
        <v>137</v>
      </c>
      <c r="E425" s="48" t="s">
        <v>36</v>
      </c>
      <c r="F425" s="49" t="n">
        <v>0.839583333333333</v>
      </c>
      <c r="G425" s="49" t="n">
        <v>0.878472222222222</v>
      </c>
      <c r="H425" s="50" t="n">
        <v>13.02</v>
      </c>
      <c r="J425" s="78"/>
      <c r="K425" s="78"/>
    </row>
    <row r="426" customFormat="false" ht="20.1" hidden="true" customHeight="true" outlineLevel="0" collapsed="false">
      <c r="A426" s="46" t="n">
        <v>44725</v>
      </c>
      <c r="B426" s="46" t="s">
        <v>169</v>
      </c>
      <c r="C426" s="47" t="s">
        <v>251</v>
      </c>
      <c r="D426" s="48" t="s">
        <v>137</v>
      </c>
      <c r="E426" s="48" t="s">
        <v>28</v>
      </c>
      <c r="F426" s="49" t="n">
        <v>0.829166666666667</v>
      </c>
      <c r="G426" s="49" t="n">
        <v>0.88125</v>
      </c>
      <c r="H426" s="50" t="n">
        <v>13.92</v>
      </c>
      <c r="J426" s="78"/>
      <c r="K426" s="78"/>
    </row>
    <row r="427" customFormat="false" ht="20.1" hidden="true" customHeight="true" outlineLevel="0" collapsed="false">
      <c r="A427" s="46" t="n">
        <v>44725</v>
      </c>
      <c r="B427" s="46" t="s">
        <v>189</v>
      </c>
      <c r="C427" s="47" t="s">
        <v>251</v>
      </c>
      <c r="D427" s="48" t="s">
        <v>137</v>
      </c>
      <c r="E427" s="48" t="s">
        <v>36</v>
      </c>
      <c r="F427" s="49" t="n">
        <v>0.899305555555555</v>
      </c>
      <c r="G427" s="49" t="n">
        <v>0.98125</v>
      </c>
      <c r="H427" s="50" t="n">
        <v>11.82</v>
      </c>
      <c r="J427" s="78"/>
      <c r="K427" s="78"/>
    </row>
    <row r="428" customFormat="false" ht="20.1" hidden="true" customHeight="true" outlineLevel="0" collapsed="false">
      <c r="A428" s="46" t="n">
        <v>44725</v>
      </c>
      <c r="B428" s="46" t="s">
        <v>167</v>
      </c>
      <c r="C428" s="47" t="s">
        <v>251</v>
      </c>
      <c r="D428" s="48" t="s">
        <v>146</v>
      </c>
      <c r="E428" s="48" t="s">
        <v>36</v>
      </c>
      <c r="F428" s="49" t="n">
        <v>0.964583333333333</v>
      </c>
      <c r="G428" s="49" t="n">
        <v>0.992361111111111</v>
      </c>
      <c r="H428" s="50" t="n">
        <v>12.42</v>
      </c>
      <c r="J428" s="78"/>
      <c r="K428" s="78"/>
    </row>
    <row r="429" customFormat="false" ht="20.1" hidden="true" customHeight="true" outlineLevel="0" collapsed="false">
      <c r="A429" s="46" t="n">
        <v>44725</v>
      </c>
      <c r="B429" s="46" t="s">
        <v>199</v>
      </c>
      <c r="C429" s="47" t="s">
        <v>251</v>
      </c>
      <c r="D429" s="48" t="s">
        <v>137</v>
      </c>
      <c r="E429" s="48" t="s">
        <v>28</v>
      </c>
      <c r="F429" s="49" t="n">
        <v>0.708333333333333</v>
      </c>
      <c r="G429" s="49" t="n">
        <v>0.0284722222222222</v>
      </c>
      <c r="H429" s="50" t="n">
        <v>11.44</v>
      </c>
      <c r="J429" s="78"/>
      <c r="K429" s="78"/>
    </row>
    <row r="430" customFormat="false" ht="20.1" hidden="true" customHeight="true" outlineLevel="0" collapsed="false">
      <c r="A430" s="46" t="n">
        <v>44725</v>
      </c>
      <c r="B430" s="46" t="s">
        <v>149</v>
      </c>
      <c r="C430" s="47" t="s">
        <v>251</v>
      </c>
      <c r="D430" s="48" t="s">
        <v>137</v>
      </c>
      <c r="E430" s="48" t="s">
        <v>28</v>
      </c>
      <c r="F430" s="49" t="n">
        <v>0.0319444444444444</v>
      </c>
      <c r="G430" s="49" t="n">
        <v>0.0638888888888889</v>
      </c>
      <c r="H430" s="50" t="n">
        <v>13.08</v>
      </c>
      <c r="J430" s="78"/>
      <c r="K430" s="78"/>
    </row>
    <row r="431" customFormat="false" ht="20.1" hidden="true" customHeight="true" outlineLevel="0" collapsed="false">
      <c r="A431" s="46" t="n">
        <v>44725</v>
      </c>
      <c r="B431" s="46" t="s">
        <v>213</v>
      </c>
      <c r="C431" s="47" t="s">
        <v>251</v>
      </c>
      <c r="D431" s="49" t="s">
        <v>137</v>
      </c>
      <c r="E431" s="48" t="s">
        <v>36</v>
      </c>
      <c r="F431" s="49" t="n">
        <v>0.0451388888888889</v>
      </c>
      <c r="G431" s="49" t="n">
        <v>0.0805555555555556</v>
      </c>
      <c r="H431" s="50" t="n">
        <v>11.02</v>
      </c>
      <c r="J431" s="78"/>
      <c r="K431" s="78"/>
    </row>
    <row r="432" customFormat="false" ht="20.1" hidden="true" customHeight="true" outlineLevel="0" collapsed="false">
      <c r="A432" s="46" t="n">
        <v>44725</v>
      </c>
      <c r="B432" s="46" t="s">
        <v>153</v>
      </c>
      <c r="C432" s="47" t="s">
        <v>251</v>
      </c>
      <c r="D432" s="48" t="s">
        <v>137</v>
      </c>
      <c r="E432" s="48" t="s">
        <v>36</v>
      </c>
      <c r="F432" s="49" t="n">
        <v>0.0736111111111111</v>
      </c>
      <c r="G432" s="49" t="n">
        <v>0.09375</v>
      </c>
      <c r="H432" s="50" t="n">
        <v>10.76</v>
      </c>
      <c r="J432" s="78"/>
      <c r="K432" s="78"/>
    </row>
    <row r="433" customFormat="false" ht="20.1" hidden="true" customHeight="true" outlineLevel="0" collapsed="false">
      <c r="A433" s="46" t="n">
        <v>44725</v>
      </c>
      <c r="B433" s="46" t="s">
        <v>155</v>
      </c>
      <c r="C433" s="47" t="s">
        <v>251</v>
      </c>
      <c r="D433" s="48" t="s">
        <v>137</v>
      </c>
      <c r="E433" s="48" t="s">
        <v>28</v>
      </c>
      <c r="F433" s="49" t="n">
        <v>0.0993055555555556</v>
      </c>
      <c r="G433" s="49" t="n">
        <v>0.142361111111111</v>
      </c>
      <c r="H433" s="50" t="n">
        <v>12.3</v>
      </c>
      <c r="J433" s="78"/>
      <c r="K433" s="78"/>
    </row>
    <row r="434" customFormat="false" ht="20.1" hidden="true" customHeight="true" outlineLevel="0" collapsed="false">
      <c r="A434" s="46" t="n">
        <v>44725</v>
      </c>
      <c r="B434" s="46" t="s">
        <v>140</v>
      </c>
      <c r="C434" s="47" t="s">
        <v>251</v>
      </c>
      <c r="D434" s="48" t="s">
        <v>137</v>
      </c>
      <c r="E434" s="48" t="s">
        <v>28</v>
      </c>
      <c r="F434" s="49" t="n">
        <v>0.181944444444444</v>
      </c>
      <c r="G434" s="49" t="n">
        <v>0.1875</v>
      </c>
      <c r="H434" s="50" t="n">
        <v>9.54</v>
      </c>
      <c r="J434" s="78"/>
      <c r="K434" s="78"/>
    </row>
    <row r="435" customFormat="false" ht="20.1" hidden="true" customHeight="true" outlineLevel="0" collapsed="false">
      <c r="A435" s="46" t="n">
        <v>44725</v>
      </c>
      <c r="B435" s="46" t="s">
        <v>157</v>
      </c>
      <c r="C435" s="47" t="s">
        <v>251</v>
      </c>
      <c r="D435" s="48" t="s">
        <v>137</v>
      </c>
      <c r="E435" s="48" t="s">
        <v>36</v>
      </c>
      <c r="F435" s="49" t="n">
        <v>0.189583333333333</v>
      </c>
      <c r="G435" s="49" t="n">
        <v>0.199305555555556</v>
      </c>
      <c r="H435" s="50" t="n">
        <v>8.82</v>
      </c>
      <c r="J435" s="78"/>
      <c r="K435" s="78"/>
    </row>
    <row r="436" customFormat="false" ht="20.1" hidden="false" customHeight="true" outlineLevel="0" collapsed="false">
      <c r="A436" s="46" t="n">
        <v>44726</v>
      </c>
      <c r="B436" s="36" t="s">
        <v>179</v>
      </c>
      <c r="C436" s="37" t="s">
        <v>254</v>
      </c>
      <c r="D436" s="38" t="s">
        <v>137</v>
      </c>
      <c r="E436" s="38" t="s">
        <v>36</v>
      </c>
      <c r="F436" s="39" t="n">
        <v>0.219444444444444</v>
      </c>
      <c r="G436" s="39" t="n">
        <v>0.235416666666667</v>
      </c>
      <c r="H436" s="40" t="n">
        <v>9.08</v>
      </c>
      <c r="J436" s="78"/>
      <c r="K436" s="78"/>
    </row>
    <row r="437" customFormat="false" ht="20.1" hidden="false" customHeight="true" outlineLevel="0" collapsed="false">
      <c r="A437" s="46" t="n">
        <v>44726</v>
      </c>
      <c r="B437" s="36" t="s">
        <v>226</v>
      </c>
      <c r="C437" s="37" t="s">
        <v>254</v>
      </c>
      <c r="D437" s="38" t="s">
        <v>137</v>
      </c>
      <c r="E437" s="38" t="s">
        <v>36</v>
      </c>
      <c r="F437" s="39" t="n">
        <v>0.227777777777778</v>
      </c>
      <c r="G437" s="39" t="n">
        <v>0.245138888888889</v>
      </c>
      <c r="H437" s="40" t="n">
        <v>7.36</v>
      </c>
      <c r="J437" s="78"/>
      <c r="K437" s="78"/>
    </row>
    <row r="438" customFormat="false" ht="20.1" hidden="false" customHeight="true" outlineLevel="0" collapsed="false">
      <c r="A438" s="46" t="n">
        <v>44726</v>
      </c>
      <c r="B438" s="36" t="s">
        <v>144</v>
      </c>
      <c r="C438" s="37" t="s">
        <v>254</v>
      </c>
      <c r="D438" s="38" t="s">
        <v>137</v>
      </c>
      <c r="E438" s="38" t="s">
        <v>36</v>
      </c>
      <c r="F438" s="39" t="n">
        <v>0.225</v>
      </c>
      <c r="G438" s="39" t="n">
        <v>0.252777777777778</v>
      </c>
      <c r="H438" s="40" t="n">
        <v>5.08</v>
      </c>
      <c r="J438" s="78"/>
      <c r="K438" s="78"/>
    </row>
    <row r="439" customFormat="false" ht="20.1" hidden="false" customHeight="true" outlineLevel="0" collapsed="false">
      <c r="A439" s="46" t="n">
        <v>44726</v>
      </c>
      <c r="B439" s="46" t="s">
        <v>149</v>
      </c>
      <c r="C439" s="47" t="s">
        <v>254</v>
      </c>
      <c r="D439" s="48" t="s">
        <v>137</v>
      </c>
      <c r="E439" s="48" t="s">
        <v>28</v>
      </c>
      <c r="F439" s="49" t="n">
        <v>0.401388888888889</v>
      </c>
      <c r="G439" s="49" t="n">
        <v>0.434027777777778</v>
      </c>
      <c r="H439" s="50" t="n">
        <v>12.82</v>
      </c>
      <c r="J439" s="78"/>
      <c r="K439" s="78"/>
    </row>
    <row r="440" customFormat="false" ht="20.1" hidden="false" customHeight="true" outlineLevel="0" collapsed="false">
      <c r="A440" s="46" t="n">
        <v>44726</v>
      </c>
      <c r="B440" s="46" t="s">
        <v>201</v>
      </c>
      <c r="C440" s="47" t="s">
        <v>254</v>
      </c>
      <c r="D440" s="48" t="s">
        <v>137</v>
      </c>
      <c r="E440" s="48" t="s">
        <v>28</v>
      </c>
      <c r="F440" s="49" t="n">
        <v>0.414583333333333</v>
      </c>
      <c r="G440" s="49" t="n">
        <v>0.471527777777778</v>
      </c>
      <c r="H440" s="50" t="n">
        <v>11.5</v>
      </c>
      <c r="J440" s="78"/>
      <c r="K440" s="78"/>
    </row>
    <row r="441" customFormat="false" ht="20.1" hidden="false" customHeight="true" outlineLevel="0" collapsed="false">
      <c r="A441" s="46" t="n">
        <v>44726</v>
      </c>
      <c r="B441" s="46" t="s">
        <v>169</v>
      </c>
      <c r="C441" s="47" t="s">
        <v>254</v>
      </c>
      <c r="D441" s="48" t="s">
        <v>137</v>
      </c>
      <c r="E441" s="48" t="s">
        <v>28</v>
      </c>
      <c r="F441" s="49" t="n">
        <v>0.472916666666667</v>
      </c>
      <c r="G441" s="49" t="n">
        <v>0.49375</v>
      </c>
      <c r="H441" s="50" t="n">
        <v>14.5</v>
      </c>
      <c r="J441" s="78"/>
      <c r="K441" s="78"/>
    </row>
    <row r="442" customFormat="false" ht="20.1" hidden="false" customHeight="true" outlineLevel="0" collapsed="false">
      <c r="A442" s="46" t="n">
        <v>44726</v>
      </c>
      <c r="B442" s="46" t="s">
        <v>228</v>
      </c>
      <c r="C442" s="47" t="s">
        <v>254</v>
      </c>
      <c r="D442" s="48" t="s">
        <v>137</v>
      </c>
      <c r="E442" s="48" t="s">
        <v>36</v>
      </c>
      <c r="F442" s="49" t="n">
        <v>0.515972222222222</v>
      </c>
      <c r="G442" s="49" t="n">
        <v>0.516666666666667</v>
      </c>
      <c r="H442" s="50" t="n">
        <v>9.6</v>
      </c>
      <c r="J442" s="78"/>
      <c r="K442" s="78"/>
    </row>
    <row r="443" customFormat="false" ht="20.1" hidden="false" customHeight="true" outlineLevel="0" collapsed="false">
      <c r="A443" s="46" t="n">
        <v>44726</v>
      </c>
      <c r="B443" s="46" t="s">
        <v>202</v>
      </c>
      <c r="C443" s="47" t="s">
        <v>254</v>
      </c>
      <c r="D443" s="48" t="s">
        <v>151</v>
      </c>
      <c r="E443" s="48" t="s">
        <v>36</v>
      </c>
      <c r="F443" s="49" t="n">
        <v>0.503472222222222</v>
      </c>
      <c r="G443" s="49" t="n">
        <v>0.525</v>
      </c>
      <c r="H443" s="50" t="n">
        <v>8.88</v>
      </c>
      <c r="J443" s="78"/>
      <c r="K443" s="78"/>
    </row>
    <row r="444" customFormat="false" ht="19.5" hidden="false" customHeight="true" outlineLevel="0" collapsed="false">
      <c r="A444" s="46" t="n">
        <v>44726</v>
      </c>
      <c r="B444" s="46" t="s">
        <v>229</v>
      </c>
      <c r="C444" s="47" t="s">
        <v>254</v>
      </c>
      <c r="D444" s="48" t="s">
        <v>151</v>
      </c>
      <c r="E444" s="48" t="s">
        <v>36</v>
      </c>
      <c r="F444" s="49" t="n">
        <v>0.533333333333333</v>
      </c>
      <c r="G444" s="49" t="n">
        <v>0.552083333333333</v>
      </c>
      <c r="H444" s="50" t="n">
        <v>11.64</v>
      </c>
      <c r="J444" s="78"/>
      <c r="K444" s="78"/>
    </row>
    <row r="445" customFormat="false" ht="19.5" hidden="false" customHeight="true" outlineLevel="0" collapsed="false">
      <c r="A445" s="46" t="n">
        <v>44726</v>
      </c>
      <c r="B445" s="46" t="s">
        <v>150</v>
      </c>
      <c r="C445" s="47" t="s">
        <v>254</v>
      </c>
      <c r="D445" s="48" t="s">
        <v>151</v>
      </c>
      <c r="E445" s="48" t="s">
        <v>28</v>
      </c>
      <c r="F445" s="49" t="n">
        <v>0.501388888888889</v>
      </c>
      <c r="G445" s="49" t="n">
        <v>0.554166666666667</v>
      </c>
      <c r="H445" s="50" t="n">
        <v>9.5</v>
      </c>
      <c r="J445" s="78"/>
      <c r="K445" s="78"/>
    </row>
    <row r="446" customFormat="false" ht="20.1" hidden="false" customHeight="true" outlineLevel="0" collapsed="false">
      <c r="A446" s="46" t="n">
        <v>44726</v>
      </c>
      <c r="B446" s="46" t="s">
        <v>199</v>
      </c>
      <c r="C446" s="47" t="s">
        <v>254</v>
      </c>
      <c r="D446" s="48" t="s">
        <v>137</v>
      </c>
      <c r="E446" s="48" t="s">
        <v>28</v>
      </c>
      <c r="F446" s="49" t="n">
        <v>0.554166666666667</v>
      </c>
      <c r="G446" s="49" t="n">
        <v>0.563888888888889</v>
      </c>
      <c r="H446" s="50" t="n">
        <v>11.94</v>
      </c>
      <c r="J446" s="78"/>
      <c r="K446" s="78"/>
    </row>
    <row r="447" customFormat="false" ht="20.1" hidden="false" customHeight="true" outlineLevel="0" collapsed="false">
      <c r="A447" s="46" t="n">
        <v>44726</v>
      </c>
      <c r="B447" s="46" t="s">
        <v>153</v>
      </c>
      <c r="C447" s="47" t="s">
        <v>254</v>
      </c>
      <c r="D447" s="48" t="s">
        <v>137</v>
      </c>
      <c r="E447" s="48" t="s">
        <v>36</v>
      </c>
      <c r="F447" s="49" t="n">
        <v>0.558333333333333</v>
      </c>
      <c r="G447" s="49" t="n">
        <v>0.585416666666667</v>
      </c>
      <c r="H447" s="50" t="n">
        <v>11.94</v>
      </c>
      <c r="J447" s="78"/>
      <c r="K447" s="78"/>
    </row>
    <row r="448" customFormat="false" ht="20.1" hidden="false" customHeight="true" outlineLevel="0" collapsed="false">
      <c r="A448" s="46" t="n">
        <v>44726</v>
      </c>
      <c r="B448" s="46" t="s">
        <v>147</v>
      </c>
      <c r="C448" s="47" t="s">
        <v>254</v>
      </c>
      <c r="D448" s="48" t="s">
        <v>148</v>
      </c>
      <c r="E448" s="48" t="s">
        <v>28</v>
      </c>
      <c r="F448" s="49" t="n">
        <v>0.578472222222222</v>
      </c>
      <c r="G448" s="49" t="n">
        <v>0.588194444444445</v>
      </c>
      <c r="H448" s="50" t="n">
        <v>1.96</v>
      </c>
      <c r="J448" s="78"/>
      <c r="K448" s="78"/>
    </row>
    <row r="449" customFormat="false" ht="19.5" hidden="false" customHeight="true" outlineLevel="0" collapsed="false">
      <c r="A449" s="46" t="n">
        <v>44726</v>
      </c>
      <c r="B449" s="46" t="s">
        <v>168</v>
      </c>
      <c r="C449" s="47" t="s">
        <v>254</v>
      </c>
      <c r="D449" s="48" t="s">
        <v>137</v>
      </c>
      <c r="E449" s="48" t="s">
        <v>36</v>
      </c>
      <c r="F449" s="49" t="n">
        <v>0.572222222222222</v>
      </c>
      <c r="G449" s="49" t="n">
        <v>0.600694444444444</v>
      </c>
      <c r="H449" s="50" t="n">
        <v>10.86</v>
      </c>
      <c r="J449" s="78"/>
      <c r="K449" s="78"/>
    </row>
    <row r="450" customFormat="false" ht="22.5" hidden="false" customHeight="true" outlineLevel="0" collapsed="false">
      <c r="A450" s="46" t="n">
        <v>44726</v>
      </c>
      <c r="B450" s="46" t="s">
        <v>170</v>
      </c>
      <c r="C450" s="47" t="s">
        <v>254</v>
      </c>
      <c r="D450" s="48" t="s">
        <v>49</v>
      </c>
      <c r="E450" s="48" t="s">
        <v>36</v>
      </c>
      <c r="F450" s="49" t="n">
        <v>0.586805555555556</v>
      </c>
      <c r="G450" s="49" t="n">
        <v>0.620138888888889</v>
      </c>
      <c r="H450" s="50" t="n">
        <v>10.2</v>
      </c>
      <c r="J450" s="78"/>
      <c r="K450" s="78"/>
    </row>
    <row r="451" customFormat="false" ht="22.5" hidden="false" customHeight="true" outlineLevel="0" collapsed="false">
      <c r="A451" s="46" t="n">
        <v>44726</v>
      </c>
      <c r="B451" s="46" t="s">
        <v>218</v>
      </c>
      <c r="C451" s="47" t="s">
        <v>254</v>
      </c>
      <c r="D451" s="48" t="s">
        <v>148</v>
      </c>
      <c r="E451" s="48" t="s">
        <v>28</v>
      </c>
      <c r="F451" s="49" t="n">
        <v>0.629166666666667</v>
      </c>
      <c r="G451" s="49" t="n">
        <v>0.6375</v>
      </c>
      <c r="H451" s="50" t="n">
        <v>3.32</v>
      </c>
      <c r="I451" s="78"/>
      <c r="J451" s="78"/>
      <c r="K451" s="78"/>
    </row>
    <row r="452" customFormat="false" ht="22.5" hidden="false" customHeight="true" outlineLevel="0" collapsed="false">
      <c r="A452" s="46" t="n">
        <v>44726</v>
      </c>
      <c r="B452" s="46" t="s">
        <v>203</v>
      </c>
      <c r="C452" s="47" t="s">
        <v>254</v>
      </c>
      <c r="D452" s="48" t="s">
        <v>146</v>
      </c>
      <c r="E452" s="48" t="s">
        <v>36</v>
      </c>
      <c r="F452" s="49" t="n">
        <v>0.604861111111111</v>
      </c>
      <c r="G452" s="49" t="n">
        <v>0.638888888888889</v>
      </c>
      <c r="H452" s="50" t="n">
        <v>12.14</v>
      </c>
      <c r="I452" s="78"/>
      <c r="J452" s="78"/>
      <c r="K452" s="78"/>
    </row>
    <row r="453" customFormat="false" ht="22.5" hidden="false" customHeight="true" outlineLevel="0" collapsed="false">
      <c r="A453" s="46" t="n">
        <v>44726</v>
      </c>
      <c r="B453" s="46" t="s">
        <v>228</v>
      </c>
      <c r="C453" s="47" t="s">
        <v>254</v>
      </c>
      <c r="D453" s="48" t="s">
        <v>151</v>
      </c>
      <c r="E453" s="48" t="s">
        <v>36</v>
      </c>
      <c r="F453" s="49" t="n">
        <v>0.634722222222222</v>
      </c>
      <c r="G453" s="49" t="n">
        <v>0.665277777777778</v>
      </c>
      <c r="H453" s="50" t="n">
        <v>7.1</v>
      </c>
      <c r="I453" s="78"/>
      <c r="J453" s="78"/>
      <c r="K453" s="78"/>
    </row>
    <row r="454" customFormat="false" ht="22.5" hidden="false" customHeight="true" outlineLevel="0" collapsed="false">
      <c r="A454" s="46" t="n">
        <v>44726</v>
      </c>
      <c r="B454" s="46" t="s">
        <v>155</v>
      </c>
      <c r="C454" s="47" t="s">
        <v>254</v>
      </c>
      <c r="D454" s="48" t="s">
        <v>137</v>
      </c>
      <c r="E454" s="48" t="s">
        <v>28</v>
      </c>
      <c r="F454" s="49" t="n">
        <v>0.596527777777778</v>
      </c>
      <c r="G454" s="49" t="n">
        <v>0.665972222222222</v>
      </c>
      <c r="H454" s="50" t="n">
        <v>13.26</v>
      </c>
      <c r="I454" s="78"/>
      <c r="J454" s="78"/>
      <c r="K454" s="78"/>
    </row>
    <row r="455" customFormat="false" ht="22.5" hidden="false" customHeight="true" outlineLevel="0" collapsed="false">
      <c r="A455" s="46" t="n">
        <v>44726</v>
      </c>
      <c r="B455" s="46" t="s">
        <v>166</v>
      </c>
      <c r="C455" s="47" t="s">
        <v>254</v>
      </c>
      <c r="D455" s="48" t="s">
        <v>148</v>
      </c>
      <c r="E455" s="48" t="s">
        <v>28</v>
      </c>
      <c r="F455" s="49" t="n">
        <v>0.65625</v>
      </c>
      <c r="G455" s="49" t="n">
        <v>0.667361111111111</v>
      </c>
      <c r="H455" s="50" t="n">
        <v>2.98</v>
      </c>
      <c r="I455" s="78"/>
      <c r="J455" s="78"/>
      <c r="K455" s="78"/>
    </row>
    <row r="456" customFormat="false" ht="22.5" hidden="false" customHeight="true" outlineLevel="0" collapsed="false">
      <c r="A456" s="46" t="n">
        <v>44726</v>
      </c>
      <c r="B456" s="46" t="s">
        <v>209</v>
      </c>
      <c r="C456" s="47" t="s">
        <v>254</v>
      </c>
      <c r="D456" s="48" t="s">
        <v>148</v>
      </c>
      <c r="E456" s="48" t="s">
        <v>28</v>
      </c>
      <c r="F456" s="49" t="n">
        <v>0.69375</v>
      </c>
      <c r="G456" s="49" t="n">
        <v>0.704166666666667</v>
      </c>
      <c r="H456" s="50" t="n">
        <v>4.06</v>
      </c>
      <c r="I456" s="78"/>
      <c r="J456" s="78"/>
      <c r="K456" s="78"/>
    </row>
    <row r="457" customFormat="false" ht="22.5" hidden="false" customHeight="true" outlineLevel="0" collapsed="false">
      <c r="A457" s="46" t="n">
        <v>44726</v>
      </c>
      <c r="B457" s="46" t="s">
        <v>160</v>
      </c>
      <c r="C457" s="47" t="s">
        <v>254</v>
      </c>
      <c r="D457" s="48" t="s">
        <v>137</v>
      </c>
      <c r="E457" s="48" t="s">
        <v>36</v>
      </c>
      <c r="F457" s="49" t="n">
        <v>0.672916666666667</v>
      </c>
      <c r="G457" s="49" t="n">
        <v>0.707638888888889</v>
      </c>
      <c r="H457" s="50" t="n">
        <v>13.54</v>
      </c>
      <c r="I457" s="78"/>
      <c r="J457" s="78"/>
      <c r="K457" s="78"/>
    </row>
    <row r="458" customFormat="false" ht="22.5" hidden="false" customHeight="true" outlineLevel="0" collapsed="false">
      <c r="A458" s="46" t="n">
        <v>44726</v>
      </c>
      <c r="B458" s="46" t="s">
        <v>240</v>
      </c>
      <c r="C458" s="47" t="s">
        <v>254</v>
      </c>
      <c r="D458" s="48" t="s">
        <v>146</v>
      </c>
      <c r="E458" s="48" t="s">
        <v>36</v>
      </c>
      <c r="F458" s="49" t="n">
        <v>0.740277777777778</v>
      </c>
      <c r="G458" s="49" t="n">
        <v>0.75</v>
      </c>
      <c r="H458" s="50" t="n">
        <v>14.12</v>
      </c>
      <c r="I458" s="78"/>
      <c r="J458" s="78"/>
      <c r="K458" s="78"/>
    </row>
    <row r="459" customFormat="false" ht="22.5" hidden="false" customHeight="true" outlineLevel="0" collapsed="false">
      <c r="A459" s="46" t="n">
        <v>44726</v>
      </c>
      <c r="B459" s="46" t="s">
        <v>157</v>
      </c>
      <c r="C459" s="47" t="s">
        <v>254</v>
      </c>
      <c r="D459" s="48" t="s">
        <v>137</v>
      </c>
      <c r="E459" s="48" t="s">
        <v>36</v>
      </c>
      <c r="F459" s="49" t="n">
        <v>0.734722222222222</v>
      </c>
      <c r="G459" s="49" t="n">
        <v>0.678472222222222</v>
      </c>
      <c r="H459" s="50" t="n">
        <v>10.64</v>
      </c>
      <c r="I459" s="78"/>
      <c r="J459" s="78"/>
      <c r="K459" s="78"/>
    </row>
    <row r="460" customFormat="false" ht="22.5" hidden="false" customHeight="true" outlineLevel="0" collapsed="false">
      <c r="A460" s="46" t="n">
        <v>44726</v>
      </c>
      <c r="B460" s="46" t="s">
        <v>189</v>
      </c>
      <c r="C460" s="47" t="s">
        <v>254</v>
      </c>
      <c r="D460" s="48" t="s">
        <v>137</v>
      </c>
      <c r="E460" s="48" t="s">
        <v>28</v>
      </c>
      <c r="F460" s="49" t="n">
        <v>0.688194444444445</v>
      </c>
      <c r="G460" s="49" t="n">
        <v>0.820138888888889</v>
      </c>
      <c r="H460" s="50" t="n">
        <v>12.44</v>
      </c>
      <c r="I460" s="78"/>
      <c r="J460" s="78"/>
      <c r="K460" s="78"/>
    </row>
    <row r="461" customFormat="false" ht="22.5" hidden="false" customHeight="true" outlineLevel="0" collapsed="false">
      <c r="A461" s="46" t="n">
        <v>44726</v>
      </c>
      <c r="B461" s="46" t="s">
        <v>140</v>
      </c>
      <c r="C461" s="47" t="s">
        <v>254</v>
      </c>
      <c r="D461" s="48" t="s">
        <v>151</v>
      </c>
      <c r="E461" s="48" t="s">
        <v>28</v>
      </c>
      <c r="F461" s="49" t="n">
        <v>0.747916666666667</v>
      </c>
      <c r="G461" s="49" t="n">
        <v>0.829861111111111</v>
      </c>
      <c r="H461" s="50" t="n">
        <v>9.06</v>
      </c>
      <c r="I461" s="78"/>
      <c r="J461" s="78"/>
      <c r="K461" s="78"/>
    </row>
    <row r="462" customFormat="false" ht="22.5" hidden="false" customHeight="true" outlineLevel="0" collapsed="false">
      <c r="A462" s="46" t="n">
        <v>44726</v>
      </c>
      <c r="B462" s="46" t="s">
        <v>247</v>
      </c>
      <c r="C462" s="47" t="s">
        <v>254</v>
      </c>
      <c r="D462" s="48" t="s">
        <v>146</v>
      </c>
      <c r="E462" s="48" t="s">
        <v>36</v>
      </c>
      <c r="F462" s="49" t="n">
        <v>0.758333333333333</v>
      </c>
      <c r="G462" s="49" t="n">
        <v>0.836805555555555</v>
      </c>
      <c r="H462" s="50" t="n">
        <v>12.26</v>
      </c>
      <c r="I462" s="78"/>
      <c r="J462" s="78"/>
      <c r="K462" s="78"/>
    </row>
    <row r="463" customFormat="false" ht="22.5" hidden="false" customHeight="true" outlineLevel="0" collapsed="false">
      <c r="A463" s="46" t="n">
        <v>44726</v>
      </c>
      <c r="B463" s="46" t="s">
        <v>213</v>
      </c>
      <c r="C463" s="47" t="s">
        <v>254</v>
      </c>
      <c r="D463" s="48" t="s">
        <v>137</v>
      </c>
      <c r="E463" s="48" t="s">
        <v>36</v>
      </c>
      <c r="F463" s="49" t="n">
        <v>0.793055555555556</v>
      </c>
      <c r="G463" s="49" t="n">
        <v>0.841666666666667</v>
      </c>
      <c r="H463" s="50" t="n">
        <v>10.72</v>
      </c>
      <c r="I463" s="78"/>
      <c r="J463" s="78"/>
      <c r="K463" s="78"/>
    </row>
    <row r="464" customFormat="false" ht="22.5" hidden="false" customHeight="true" outlineLevel="0" collapsed="false">
      <c r="A464" s="46" t="n">
        <v>44726</v>
      </c>
      <c r="B464" s="46" t="s">
        <v>186</v>
      </c>
      <c r="C464" s="47" t="s">
        <v>254</v>
      </c>
      <c r="D464" s="48" t="s">
        <v>137</v>
      </c>
      <c r="E464" s="48" t="s">
        <v>36</v>
      </c>
      <c r="F464" s="49" t="n">
        <v>0.833333333333333</v>
      </c>
      <c r="G464" s="49" t="n">
        <v>0.866666666666667</v>
      </c>
      <c r="H464" s="50" t="n">
        <v>12.28</v>
      </c>
      <c r="I464" s="78"/>
      <c r="J464" s="78"/>
      <c r="K464" s="78"/>
    </row>
    <row r="465" customFormat="false" ht="22.5" hidden="false" customHeight="true" outlineLevel="0" collapsed="false">
      <c r="A465" s="46" t="n">
        <v>44726</v>
      </c>
      <c r="B465" s="46" t="s">
        <v>169</v>
      </c>
      <c r="C465" s="47" t="s">
        <v>254</v>
      </c>
      <c r="D465" s="48" t="s">
        <v>137</v>
      </c>
      <c r="E465" s="48" t="s">
        <v>28</v>
      </c>
      <c r="F465" s="49" t="n">
        <v>0.904861111111111</v>
      </c>
      <c r="G465" s="49" t="n">
        <v>0.925694444444444</v>
      </c>
      <c r="H465" s="50" t="n">
        <v>14</v>
      </c>
      <c r="I465" s="78"/>
      <c r="J465" s="78"/>
      <c r="K465" s="78"/>
    </row>
    <row r="466" customFormat="false" ht="22.5" hidden="false" customHeight="true" outlineLevel="0" collapsed="false">
      <c r="A466" s="46" t="n">
        <v>44726</v>
      </c>
      <c r="B466" s="46" t="s">
        <v>217</v>
      </c>
      <c r="C466" s="47" t="s">
        <v>254</v>
      </c>
      <c r="D466" s="48" t="s">
        <v>148</v>
      </c>
      <c r="E466" s="48" t="s">
        <v>28</v>
      </c>
      <c r="F466" s="49" t="n">
        <v>0.699305555555556</v>
      </c>
      <c r="G466" s="49" t="n">
        <v>0.938888888888889</v>
      </c>
      <c r="H466" s="50" t="n">
        <v>3.02</v>
      </c>
      <c r="I466" s="78"/>
      <c r="J466" s="78"/>
      <c r="K466" s="78"/>
    </row>
    <row r="467" customFormat="false" ht="22.5" hidden="false" customHeight="true" outlineLevel="0" collapsed="false">
      <c r="A467" s="46" t="n">
        <v>44726</v>
      </c>
      <c r="B467" s="46" t="s">
        <v>201</v>
      </c>
      <c r="C467" s="47" t="s">
        <v>254</v>
      </c>
      <c r="D467" s="48" t="s">
        <v>137</v>
      </c>
      <c r="E467" s="48" t="s">
        <v>28</v>
      </c>
      <c r="F467" s="49" t="n">
        <v>0.792361111111111</v>
      </c>
      <c r="G467" s="49" t="n">
        <v>0.954166666666667</v>
      </c>
      <c r="H467" s="50" t="n">
        <v>10.72</v>
      </c>
      <c r="I467" s="78"/>
      <c r="J467" s="78"/>
      <c r="K467" s="78"/>
    </row>
    <row r="468" customFormat="false" ht="22.5" hidden="false" customHeight="true" outlineLevel="0" collapsed="false">
      <c r="A468" s="46" t="n">
        <v>44726</v>
      </c>
      <c r="B468" s="46" t="s">
        <v>163</v>
      </c>
      <c r="C468" s="47" t="s">
        <v>254</v>
      </c>
      <c r="D468" s="48" t="s">
        <v>148</v>
      </c>
      <c r="E468" s="48" t="s">
        <v>28</v>
      </c>
      <c r="F468" s="49" t="n">
        <v>0.738194444444444</v>
      </c>
      <c r="G468" s="49" t="n">
        <v>0.965277777777778</v>
      </c>
      <c r="H468" s="50" t="n">
        <v>5.6</v>
      </c>
      <c r="I468" s="78"/>
      <c r="J468" s="78"/>
      <c r="K468" s="78"/>
    </row>
    <row r="469" customFormat="false" ht="22.5" hidden="false" customHeight="true" outlineLevel="0" collapsed="false">
      <c r="A469" s="46" t="n">
        <v>44726</v>
      </c>
      <c r="B469" s="46" t="s">
        <v>165</v>
      </c>
      <c r="C469" s="47" t="s">
        <v>254</v>
      </c>
      <c r="D469" s="48" t="s">
        <v>148</v>
      </c>
      <c r="E469" s="48" t="s">
        <v>28</v>
      </c>
      <c r="F469" s="49" t="n">
        <v>0.769444444444444</v>
      </c>
      <c r="G469" s="49" t="n">
        <v>0.988888888888889</v>
      </c>
      <c r="H469" s="50" t="n">
        <v>4.54</v>
      </c>
      <c r="I469" s="78"/>
      <c r="J469" s="78"/>
      <c r="K469" s="78"/>
    </row>
    <row r="470" customFormat="false" ht="22.5" hidden="false" customHeight="true" outlineLevel="0" collapsed="false">
      <c r="A470" s="46" t="n">
        <v>44726</v>
      </c>
      <c r="B470" s="46" t="s">
        <v>219</v>
      </c>
      <c r="C470" s="47" t="s">
        <v>254</v>
      </c>
      <c r="D470" s="48" t="s">
        <v>137</v>
      </c>
      <c r="E470" s="48" t="s">
        <v>28</v>
      </c>
      <c r="F470" s="49" t="n">
        <v>0.626388888888889</v>
      </c>
      <c r="G470" s="49" t="n">
        <v>0</v>
      </c>
      <c r="H470" s="50" t="n">
        <v>13.12</v>
      </c>
      <c r="I470" s="78"/>
      <c r="J470" s="78"/>
      <c r="K470" s="78"/>
    </row>
    <row r="471" customFormat="false" ht="22.5" hidden="false" customHeight="true" outlineLevel="0" collapsed="false">
      <c r="A471" s="46" t="n">
        <v>44726</v>
      </c>
      <c r="B471" s="46" t="s">
        <v>156</v>
      </c>
      <c r="C471" s="47" t="s">
        <v>254</v>
      </c>
      <c r="D471" s="48" t="s">
        <v>137</v>
      </c>
      <c r="E471" s="48" t="s">
        <v>36</v>
      </c>
      <c r="F471" s="49" t="n">
        <v>0.0145833333333333</v>
      </c>
      <c r="G471" s="49" t="n">
        <v>0.03125</v>
      </c>
      <c r="H471" s="50" t="n">
        <v>11.9</v>
      </c>
      <c r="I471" s="78"/>
      <c r="J471" s="78"/>
      <c r="K471" s="78"/>
    </row>
    <row r="472" customFormat="false" ht="22.5" hidden="false" customHeight="true" outlineLevel="0" collapsed="false">
      <c r="A472" s="46" t="n">
        <v>44726</v>
      </c>
      <c r="B472" s="46" t="s">
        <v>155</v>
      </c>
      <c r="C472" s="47" t="s">
        <v>254</v>
      </c>
      <c r="D472" s="48" t="s">
        <v>137</v>
      </c>
      <c r="E472" s="48" t="s">
        <v>28</v>
      </c>
      <c r="F472" s="49" t="n">
        <v>0.0284722222222222</v>
      </c>
      <c r="G472" s="49" t="n">
        <v>0.0527777777777778</v>
      </c>
      <c r="H472" s="50" t="n">
        <v>13.64</v>
      </c>
      <c r="I472" s="78"/>
      <c r="J472" s="78"/>
      <c r="K472" s="78"/>
    </row>
    <row r="473" customFormat="false" ht="22.5" hidden="false" customHeight="true" outlineLevel="0" collapsed="false">
      <c r="A473" s="46" t="n">
        <v>44726</v>
      </c>
      <c r="B473" s="46" t="s">
        <v>188</v>
      </c>
      <c r="C473" s="47" t="s">
        <v>254</v>
      </c>
      <c r="D473" s="48" t="s">
        <v>137</v>
      </c>
      <c r="E473" s="48" t="s">
        <v>36</v>
      </c>
      <c r="F473" s="49" t="n">
        <v>0.101388888888889</v>
      </c>
      <c r="G473" s="49" t="n">
        <v>0.123611111111111</v>
      </c>
      <c r="H473" s="50" t="n">
        <v>3.76</v>
      </c>
      <c r="I473" s="78"/>
      <c r="J473" s="78"/>
      <c r="K473" s="78"/>
    </row>
    <row r="474" customFormat="false" ht="22.5" hidden="false" customHeight="true" outlineLevel="0" collapsed="false">
      <c r="A474" s="46" t="n">
        <v>44726</v>
      </c>
      <c r="B474" s="46" t="s">
        <v>152</v>
      </c>
      <c r="C474" s="47" t="s">
        <v>254</v>
      </c>
      <c r="D474" s="48" t="s">
        <v>137</v>
      </c>
      <c r="E474" s="48" t="s">
        <v>36</v>
      </c>
      <c r="F474" s="49" t="n">
        <v>0.102777777777778</v>
      </c>
      <c r="G474" s="49" t="n">
        <v>0.131944444444444</v>
      </c>
      <c r="H474" s="50" t="n">
        <v>11.8</v>
      </c>
      <c r="I474" s="78"/>
      <c r="J474" s="78"/>
      <c r="K474" s="78"/>
    </row>
    <row r="475" customFormat="false" ht="22.5" hidden="false" customHeight="true" outlineLevel="0" collapsed="false">
      <c r="A475" s="46" t="n">
        <v>44726</v>
      </c>
      <c r="B475" s="46" t="s">
        <v>149</v>
      </c>
      <c r="C475" s="47" t="s">
        <v>254</v>
      </c>
      <c r="D475" s="48" t="s">
        <v>137</v>
      </c>
      <c r="E475" s="48" t="s">
        <v>28</v>
      </c>
      <c r="F475" s="49" t="n">
        <v>0.145833333333333</v>
      </c>
      <c r="G475" s="49" t="n">
        <v>0.164583333333333</v>
      </c>
      <c r="H475" s="50" t="n">
        <v>13.1</v>
      </c>
      <c r="I475" s="78"/>
      <c r="J475" s="78"/>
      <c r="K475" s="78"/>
    </row>
    <row r="476" customFormat="false" ht="22.5" hidden="false" customHeight="true" outlineLevel="0" collapsed="false">
      <c r="A476" s="46" t="n">
        <v>44726</v>
      </c>
      <c r="B476" s="46" t="s">
        <v>161</v>
      </c>
      <c r="C476" s="47" t="s">
        <v>254</v>
      </c>
      <c r="D476" s="48" t="s">
        <v>137</v>
      </c>
      <c r="E476" s="48" t="s">
        <v>28</v>
      </c>
      <c r="F476" s="49" t="n">
        <v>0.169444444444444</v>
      </c>
      <c r="G476" s="49" t="n">
        <v>0.181944444444444</v>
      </c>
      <c r="H476" s="50" t="n">
        <v>6.64</v>
      </c>
      <c r="I476" s="78"/>
      <c r="J476" s="78"/>
      <c r="K476" s="78"/>
    </row>
    <row r="477" customFormat="false" ht="22.5" hidden="false" customHeight="true" outlineLevel="0" collapsed="false">
      <c r="A477" s="36" t="n">
        <v>44727</v>
      </c>
      <c r="B477" s="36" t="s">
        <v>226</v>
      </c>
      <c r="C477" s="37" t="s">
        <v>255</v>
      </c>
      <c r="D477" s="38" t="s">
        <v>137</v>
      </c>
      <c r="E477" s="38" t="s">
        <v>36</v>
      </c>
      <c r="F477" s="39" t="n">
        <v>0.248611111111111</v>
      </c>
      <c r="G477" s="39" t="n">
        <v>0.271527777777778</v>
      </c>
      <c r="H477" s="40" t="n">
        <v>5.64</v>
      </c>
      <c r="I477" s="78"/>
      <c r="J477" s="78"/>
      <c r="K477" s="78"/>
    </row>
    <row r="478" customFormat="false" ht="22.5" hidden="false" customHeight="true" outlineLevel="0" collapsed="false">
      <c r="A478" s="36" t="n">
        <v>44727</v>
      </c>
      <c r="B478" s="36" t="s">
        <v>145</v>
      </c>
      <c r="C478" s="37" t="s">
        <v>255</v>
      </c>
      <c r="D478" s="38" t="s">
        <v>146</v>
      </c>
      <c r="E478" s="38" t="s">
        <v>36</v>
      </c>
      <c r="F478" s="39" t="n">
        <v>0.257638888888889</v>
      </c>
      <c r="G478" s="39" t="n">
        <v>0.288888888888889</v>
      </c>
      <c r="H478" s="40" t="n">
        <v>12.02</v>
      </c>
      <c r="I478" s="78"/>
      <c r="J478" s="78"/>
      <c r="K478" s="78"/>
    </row>
    <row r="479" customFormat="false" ht="22.5" hidden="false" customHeight="true" outlineLevel="0" collapsed="false">
      <c r="A479" s="46" t="n">
        <v>44727</v>
      </c>
      <c r="B479" s="46" t="s">
        <v>198</v>
      </c>
      <c r="C479" s="47" t="s">
        <v>255</v>
      </c>
      <c r="D479" s="48" t="s">
        <v>105</v>
      </c>
      <c r="E479" s="48" t="s">
        <v>142</v>
      </c>
      <c r="F479" s="49" t="n">
        <v>0.363888888888889</v>
      </c>
      <c r="G479" s="49" t="n">
        <v>0.378472222222222</v>
      </c>
      <c r="H479" s="50" t="n">
        <v>2.68</v>
      </c>
      <c r="I479" s="78"/>
      <c r="J479" s="78"/>
      <c r="K479" s="78"/>
    </row>
    <row r="480" customFormat="false" ht="22.5" hidden="false" customHeight="true" outlineLevel="0" collapsed="false">
      <c r="A480" s="46" t="n">
        <v>44727</v>
      </c>
      <c r="B480" s="46" t="s">
        <v>140</v>
      </c>
      <c r="C480" s="47" t="s">
        <v>255</v>
      </c>
      <c r="D480" s="48" t="s">
        <v>137</v>
      </c>
      <c r="E480" s="48" t="s">
        <v>28</v>
      </c>
      <c r="F480" s="49" t="n">
        <v>0.390277777777778</v>
      </c>
      <c r="G480" s="49" t="n">
        <v>0.404166666666667</v>
      </c>
      <c r="H480" s="50" t="n">
        <v>13.78</v>
      </c>
      <c r="I480" s="78"/>
      <c r="J480" s="78"/>
      <c r="K480" s="78"/>
    </row>
    <row r="481" customFormat="false" ht="22.5" hidden="false" customHeight="true" outlineLevel="0" collapsed="false">
      <c r="A481" s="46" t="n">
        <v>44727</v>
      </c>
      <c r="B481" s="46" t="s">
        <v>202</v>
      </c>
      <c r="C481" s="47" t="s">
        <v>255</v>
      </c>
      <c r="D481" s="48" t="s">
        <v>151</v>
      </c>
      <c r="E481" s="48" t="s">
        <v>36</v>
      </c>
      <c r="F481" s="49" t="n">
        <v>0.409027777777778</v>
      </c>
      <c r="G481" s="49" t="n">
        <v>0.435416666666667</v>
      </c>
      <c r="H481" s="50" t="n">
        <v>9.9</v>
      </c>
      <c r="I481" s="78"/>
      <c r="J481" s="78"/>
      <c r="K481" s="78"/>
    </row>
    <row r="482" customFormat="false" ht="22.5" hidden="false" customHeight="true" outlineLevel="0" collapsed="false">
      <c r="A482" s="46" t="n">
        <v>44727</v>
      </c>
      <c r="B482" s="46" t="s">
        <v>153</v>
      </c>
      <c r="C482" s="47" t="s">
        <v>255</v>
      </c>
      <c r="D482" s="48" t="s">
        <v>137</v>
      </c>
      <c r="E482" s="48" t="s">
        <v>36</v>
      </c>
      <c r="F482" s="49" t="n">
        <v>0.438194444444444</v>
      </c>
      <c r="G482" s="49" t="n">
        <v>0.466666666666667</v>
      </c>
      <c r="H482" s="50" t="n">
        <v>12.28</v>
      </c>
      <c r="I482" s="78"/>
      <c r="J482" s="78"/>
      <c r="K482" s="78"/>
    </row>
    <row r="483" customFormat="false" ht="22.5" hidden="false" customHeight="true" outlineLevel="0" collapsed="false">
      <c r="A483" s="46" t="n">
        <v>44727</v>
      </c>
      <c r="B483" s="46" t="s">
        <v>189</v>
      </c>
      <c r="C483" s="47" t="s">
        <v>255</v>
      </c>
      <c r="D483" s="48" t="s">
        <v>137</v>
      </c>
      <c r="E483" s="48" t="s">
        <v>28</v>
      </c>
      <c r="F483" s="49" t="n">
        <v>0.470833333333333</v>
      </c>
      <c r="G483" s="49" t="n">
        <v>0.539583333333333</v>
      </c>
      <c r="H483" s="50" t="n">
        <v>12.86</v>
      </c>
      <c r="I483" s="78"/>
      <c r="J483" s="78"/>
      <c r="K483" s="78"/>
    </row>
    <row r="484" customFormat="false" ht="22.5" hidden="false" customHeight="true" outlineLevel="0" collapsed="false">
      <c r="A484" s="46" t="n">
        <v>44727</v>
      </c>
      <c r="B484" s="46" t="s">
        <v>150</v>
      </c>
      <c r="C484" s="47" t="s">
        <v>255</v>
      </c>
      <c r="D484" s="48" t="s">
        <v>151</v>
      </c>
      <c r="E484" s="48" t="s">
        <v>28</v>
      </c>
      <c r="F484" s="49" t="n">
        <v>0.488888888888889</v>
      </c>
      <c r="G484" s="49" t="n">
        <v>0.55625</v>
      </c>
      <c r="H484" s="50" t="n">
        <v>12.84</v>
      </c>
      <c r="I484" s="78"/>
      <c r="J484" s="78"/>
      <c r="K484" s="78"/>
    </row>
    <row r="485" customFormat="false" ht="22.5" hidden="false" customHeight="true" outlineLevel="0" collapsed="false">
      <c r="A485" s="46" t="n">
        <v>44727</v>
      </c>
      <c r="B485" s="46" t="s">
        <v>218</v>
      </c>
      <c r="C485" s="47" t="s">
        <v>255</v>
      </c>
      <c r="D485" s="48" t="s">
        <v>148</v>
      </c>
      <c r="E485" s="48" t="s">
        <v>28</v>
      </c>
      <c r="F485" s="49" t="n">
        <v>0.572916666666667</v>
      </c>
      <c r="G485" s="49" t="n">
        <v>0.584722222222222</v>
      </c>
      <c r="H485" s="50" t="n">
        <v>4.16</v>
      </c>
      <c r="I485" s="78"/>
      <c r="J485" s="78"/>
      <c r="K485" s="78"/>
    </row>
    <row r="486" customFormat="false" ht="22.5" hidden="false" customHeight="true" outlineLevel="0" collapsed="false">
      <c r="A486" s="46" t="n">
        <v>44727</v>
      </c>
      <c r="B486" s="46" t="s">
        <v>213</v>
      </c>
      <c r="C486" s="47" t="s">
        <v>255</v>
      </c>
      <c r="D486" s="48" t="s">
        <v>137</v>
      </c>
      <c r="E486" s="48" t="s">
        <v>36</v>
      </c>
      <c r="F486" s="49" t="n">
        <v>0.588888888888889</v>
      </c>
      <c r="G486" s="49" t="n">
        <v>0.589583333333333</v>
      </c>
      <c r="H486" s="50" t="n">
        <v>9.92</v>
      </c>
      <c r="I486" s="78"/>
      <c r="J486" s="78"/>
      <c r="K486" s="78"/>
    </row>
    <row r="487" customFormat="false" ht="22.5" hidden="false" customHeight="true" outlineLevel="0" collapsed="false">
      <c r="A487" s="46" t="n">
        <v>44727</v>
      </c>
      <c r="B487" s="46" t="s">
        <v>147</v>
      </c>
      <c r="C487" s="47" t="s">
        <v>255</v>
      </c>
      <c r="D487" s="48" t="s">
        <v>148</v>
      </c>
      <c r="E487" s="48" t="s">
        <v>28</v>
      </c>
      <c r="F487" s="49" t="n">
        <v>0.595138888888889</v>
      </c>
      <c r="G487" s="49" t="n">
        <v>0.60625</v>
      </c>
      <c r="H487" s="50" t="n">
        <v>2.62</v>
      </c>
      <c r="I487" s="78"/>
      <c r="J487" s="78"/>
      <c r="K487" s="78"/>
    </row>
    <row r="488" customFormat="false" ht="22.5" hidden="false" customHeight="true" outlineLevel="0" collapsed="false">
      <c r="A488" s="46" t="n">
        <v>44727</v>
      </c>
      <c r="B488" s="46" t="s">
        <v>199</v>
      </c>
      <c r="C488" s="47" t="s">
        <v>255</v>
      </c>
      <c r="D488" s="48" t="s">
        <v>137</v>
      </c>
      <c r="E488" s="48" t="s">
        <v>28</v>
      </c>
      <c r="F488" s="49" t="n">
        <v>0.599305555555556</v>
      </c>
      <c r="G488" s="49" t="n">
        <v>0.616666666666667</v>
      </c>
      <c r="H488" s="50" t="n">
        <v>10.78</v>
      </c>
      <c r="I488" s="78"/>
      <c r="J488" s="78"/>
      <c r="K488" s="78"/>
    </row>
    <row r="489" customFormat="false" ht="22.5" hidden="false" customHeight="true" outlineLevel="0" collapsed="false">
      <c r="A489" s="46" t="n">
        <v>44727</v>
      </c>
      <c r="B489" s="46" t="s">
        <v>160</v>
      </c>
      <c r="C489" s="47" t="s">
        <v>255</v>
      </c>
      <c r="D489" s="48" t="s">
        <v>137</v>
      </c>
      <c r="E489" s="48" t="s">
        <v>36</v>
      </c>
      <c r="F489" s="49" t="n">
        <v>0.595833333333333</v>
      </c>
      <c r="G489" s="49" t="n">
        <v>0.61875</v>
      </c>
      <c r="H489" s="50" t="n">
        <v>12.98</v>
      </c>
      <c r="I489" s="78"/>
      <c r="J489" s="78"/>
      <c r="K489" s="78"/>
    </row>
    <row r="490" customFormat="false" ht="22.5" hidden="false" customHeight="true" outlineLevel="0" collapsed="false">
      <c r="A490" s="46" t="n">
        <v>44727</v>
      </c>
      <c r="B490" s="46" t="s">
        <v>170</v>
      </c>
      <c r="C490" s="47" t="s">
        <v>255</v>
      </c>
      <c r="D490" s="48" t="s">
        <v>49</v>
      </c>
      <c r="E490" s="48" t="s">
        <v>36</v>
      </c>
      <c r="F490" s="49" t="n">
        <v>0.621527777777778</v>
      </c>
      <c r="G490" s="49" t="n">
        <v>0.646527777777778</v>
      </c>
      <c r="H490" s="50" t="n">
        <v>16.9</v>
      </c>
      <c r="I490" s="78"/>
      <c r="J490" s="78"/>
      <c r="K490" s="78"/>
    </row>
    <row r="491" customFormat="false" ht="22.5" hidden="false" customHeight="true" outlineLevel="0" collapsed="false">
      <c r="A491" s="46" t="n">
        <v>44727</v>
      </c>
      <c r="B491" s="46" t="s">
        <v>166</v>
      </c>
      <c r="C491" s="47" t="s">
        <v>255</v>
      </c>
      <c r="D491" s="48" t="s">
        <v>148</v>
      </c>
      <c r="E491" s="48" t="s">
        <v>28</v>
      </c>
      <c r="F491" s="49" t="n">
        <v>0.647916666666667</v>
      </c>
      <c r="G491" s="49" t="n">
        <v>0.653472222222222</v>
      </c>
      <c r="H491" s="50" t="n">
        <v>1.38</v>
      </c>
      <c r="I491" s="78"/>
      <c r="J491" s="78"/>
      <c r="K491" s="78"/>
    </row>
    <row r="492" customFormat="false" ht="22.5" hidden="false" customHeight="true" outlineLevel="0" collapsed="false">
      <c r="A492" s="46" t="n">
        <v>44727</v>
      </c>
      <c r="B492" s="46" t="s">
        <v>155</v>
      </c>
      <c r="C492" s="47" t="s">
        <v>255</v>
      </c>
      <c r="D492" s="48" t="s">
        <v>137</v>
      </c>
      <c r="E492" s="48" t="s">
        <v>28</v>
      </c>
      <c r="F492" s="49" t="n">
        <v>0.606944444444444</v>
      </c>
      <c r="G492" s="49" t="n">
        <v>0.660416666666667</v>
      </c>
      <c r="H492" s="50" t="n">
        <v>13.52</v>
      </c>
      <c r="I492" s="78"/>
      <c r="J492" s="78"/>
      <c r="K492" s="78"/>
    </row>
    <row r="493" customFormat="false" ht="22.5" hidden="false" customHeight="true" outlineLevel="0" collapsed="false">
      <c r="A493" s="46" t="n">
        <v>44727</v>
      </c>
      <c r="B493" s="46" t="s">
        <v>209</v>
      </c>
      <c r="C493" s="47" t="s">
        <v>255</v>
      </c>
      <c r="D493" s="48" t="s">
        <v>148</v>
      </c>
      <c r="E493" s="48" t="s">
        <v>28</v>
      </c>
      <c r="F493" s="49" t="n">
        <v>0.649305555555556</v>
      </c>
      <c r="G493" s="49" t="n">
        <v>0.664583333333333</v>
      </c>
      <c r="H493" s="50" t="n">
        <v>2.88</v>
      </c>
      <c r="I493" s="78"/>
      <c r="J493" s="78"/>
      <c r="K493" s="78"/>
    </row>
    <row r="494" customFormat="false" ht="22.5" hidden="false" customHeight="true" outlineLevel="0" collapsed="false">
      <c r="A494" s="46" t="n">
        <v>44727</v>
      </c>
      <c r="B494" s="77" t="s">
        <v>157</v>
      </c>
      <c r="C494" s="47" t="s">
        <v>255</v>
      </c>
      <c r="D494" s="48" t="s">
        <v>137</v>
      </c>
      <c r="E494" s="48" t="s">
        <v>36</v>
      </c>
      <c r="F494" s="49" t="n">
        <v>0.648611111111111</v>
      </c>
      <c r="G494" s="49" t="n">
        <v>0.677777777777778</v>
      </c>
      <c r="H494" s="50" t="n">
        <v>10.74</v>
      </c>
      <c r="I494" s="78"/>
      <c r="J494" s="78"/>
      <c r="K494" s="78"/>
    </row>
    <row r="495" customFormat="false" ht="22.5" hidden="false" customHeight="true" outlineLevel="0" collapsed="false">
      <c r="A495" s="46" t="n">
        <v>44727</v>
      </c>
      <c r="B495" s="46" t="s">
        <v>167</v>
      </c>
      <c r="C495" s="47" t="s">
        <v>255</v>
      </c>
      <c r="D495" s="48" t="s">
        <v>146</v>
      </c>
      <c r="E495" s="48" t="s">
        <v>36</v>
      </c>
      <c r="F495" s="49" t="n">
        <v>0.665277777777778</v>
      </c>
      <c r="G495" s="49" t="n">
        <v>0.694444444444444</v>
      </c>
      <c r="H495" s="50" t="n">
        <v>11.78</v>
      </c>
      <c r="I495" s="78"/>
      <c r="J495" s="78"/>
      <c r="K495" s="78"/>
    </row>
    <row r="496" customFormat="false" ht="22.5" hidden="false" customHeight="true" outlineLevel="0" collapsed="false">
      <c r="A496" s="46" t="n">
        <v>44727</v>
      </c>
      <c r="B496" s="46" t="s">
        <v>230</v>
      </c>
      <c r="C496" s="47" t="s">
        <v>255</v>
      </c>
      <c r="D496" s="48" t="s">
        <v>146</v>
      </c>
      <c r="E496" s="48" t="s">
        <v>36</v>
      </c>
      <c r="F496" s="49" t="n">
        <v>0.6875</v>
      </c>
      <c r="G496" s="49" t="n">
        <v>0.704166666666667</v>
      </c>
      <c r="H496" s="50" t="n">
        <v>12.62</v>
      </c>
      <c r="I496" s="78"/>
      <c r="J496" s="78"/>
      <c r="K496" s="78"/>
    </row>
    <row r="497" customFormat="false" ht="22.5" hidden="false" customHeight="true" outlineLevel="0" collapsed="false">
      <c r="A497" s="46" t="n">
        <v>44727</v>
      </c>
      <c r="B497" s="46" t="s">
        <v>229</v>
      </c>
      <c r="C497" s="47" t="s">
        <v>255</v>
      </c>
      <c r="D497" s="48" t="s">
        <v>151</v>
      </c>
      <c r="E497" s="48" t="s">
        <v>36</v>
      </c>
      <c r="F497" s="49" t="n">
        <v>0.638888888888889</v>
      </c>
      <c r="G497" s="49" t="n">
        <v>0.652083333333333</v>
      </c>
      <c r="H497" s="50" t="n">
        <v>5.46</v>
      </c>
      <c r="I497" s="78"/>
      <c r="J497" s="78"/>
      <c r="K497" s="78"/>
    </row>
    <row r="498" customFormat="false" ht="22.5" hidden="false" customHeight="true" outlineLevel="0" collapsed="false">
      <c r="A498" s="46" t="n">
        <v>44727</v>
      </c>
      <c r="B498" s="46" t="s">
        <v>158</v>
      </c>
      <c r="C498" s="47" t="s">
        <v>255</v>
      </c>
      <c r="D498" s="48" t="s">
        <v>159</v>
      </c>
      <c r="E498" s="48" t="s">
        <v>28</v>
      </c>
      <c r="F498" s="49" t="n">
        <v>0.753472222222222</v>
      </c>
      <c r="G498" s="49" t="n">
        <v>0.770833333333333</v>
      </c>
      <c r="H498" s="50" t="n">
        <v>0.32</v>
      </c>
      <c r="I498" s="78"/>
      <c r="J498" s="78"/>
      <c r="K498" s="78"/>
    </row>
    <row r="499" customFormat="false" ht="22.5" hidden="false" customHeight="true" outlineLevel="0" collapsed="false">
      <c r="A499" s="46" t="n">
        <v>44727</v>
      </c>
      <c r="B499" s="46" t="s">
        <v>168</v>
      </c>
      <c r="C499" s="47" t="s">
        <v>255</v>
      </c>
      <c r="D499" s="48" t="s">
        <v>151</v>
      </c>
      <c r="E499" s="48" t="s">
        <v>28</v>
      </c>
      <c r="F499" s="49" t="n">
        <v>0.78125</v>
      </c>
      <c r="G499" s="49" t="n">
        <v>0.788194444444444</v>
      </c>
      <c r="H499" s="50" t="n">
        <v>9.56</v>
      </c>
      <c r="I499" s="78"/>
      <c r="J499" s="78"/>
      <c r="K499" s="78"/>
    </row>
    <row r="500" customFormat="false" ht="22.5" hidden="false" customHeight="true" outlineLevel="0" collapsed="false">
      <c r="A500" s="46" t="n">
        <v>44727</v>
      </c>
      <c r="B500" s="46" t="s">
        <v>156</v>
      </c>
      <c r="C500" s="47" t="s">
        <v>255</v>
      </c>
      <c r="D500" s="48" t="s">
        <v>137</v>
      </c>
      <c r="E500" s="48" t="s">
        <v>36</v>
      </c>
      <c r="F500" s="49" t="n">
        <v>0.774305555555555</v>
      </c>
      <c r="G500" s="49" t="n">
        <v>0.790277777777778</v>
      </c>
      <c r="H500" s="50" t="n">
        <v>11.96</v>
      </c>
      <c r="I500" s="78"/>
      <c r="J500" s="78"/>
      <c r="K500" s="78"/>
    </row>
    <row r="501" customFormat="false" ht="22.5" hidden="false" customHeight="true" outlineLevel="0" collapsed="false">
      <c r="A501" s="46" t="n">
        <v>44727</v>
      </c>
      <c r="B501" s="46" t="s">
        <v>186</v>
      </c>
      <c r="C501" s="47" t="s">
        <v>255</v>
      </c>
      <c r="D501" s="48" t="s">
        <v>137</v>
      </c>
      <c r="E501" s="48" t="s">
        <v>36</v>
      </c>
      <c r="F501" s="49" t="n">
        <v>0.760416666666667</v>
      </c>
      <c r="G501" s="49" t="n">
        <v>0.807638888888889</v>
      </c>
      <c r="H501" s="50" t="n">
        <v>11.72</v>
      </c>
      <c r="I501" s="78"/>
      <c r="J501" s="78"/>
      <c r="K501" s="78"/>
    </row>
    <row r="502" customFormat="false" ht="22.5" hidden="false" customHeight="true" outlineLevel="0" collapsed="false">
      <c r="A502" s="46" t="n">
        <v>44727</v>
      </c>
      <c r="B502" s="46" t="s">
        <v>189</v>
      </c>
      <c r="C502" s="47" t="s">
        <v>255</v>
      </c>
      <c r="D502" s="48" t="s">
        <v>151</v>
      </c>
      <c r="E502" s="48" t="s">
        <v>28</v>
      </c>
      <c r="F502" s="49" t="n">
        <v>0.775694444444445</v>
      </c>
      <c r="G502" s="49" t="n">
        <v>0.839583333333333</v>
      </c>
      <c r="H502" s="50" t="n">
        <v>1.98</v>
      </c>
      <c r="I502" s="78"/>
      <c r="J502" s="78"/>
      <c r="K502" s="78"/>
    </row>
    <row r="503" customFormat="false" ht="22.5" hidden="false" customHeight="true" outlineLevel="0" collapsed="false">
      <c r="A503" s="46" t="n">
        <v>44727</v>
      </c>
      <c r="B503" s="46" t="s">
        <v>149</v>
      </c>
      <c r="C503" s="47" t="s">
        <v>255</v>
      </c>
      <c r="D503" s="48" t="s">
        <v>151</v>
      </c>
      <c r="E503" s="48" t="s">
        <v>36</v>
      </c>
      <c r="F503" s="49" t="n">
        <v>0.785416666666667</v>
      </c>
      <c r="G503" s="49" t="n">
        <v>0.865972222222222</v>
      </c>
      <c r="H503" s="50" t="n">
        <v>15.78</v>
      </c>
      <c r="I503" s="78"/>
      <c r="J503" s="78"/>
      <c r="K503" s="78"/>
    </row>
    <row r="504" customFormat="false" ht="22.5" hidden="false" customHeight="true" outlineLevel="0" collapsed="false">
      <c r="A504" s="46" t="n">
        <v>44727</v>
      </c>
      <c r="B504" s="46" t="s">
        <v>169</v>
      </c>
      <c r="C504" s="47" t="s">
        <v>255</v>
      </c>
      <c r="D504" s="48" t="s">
        <v>137</v>
      </c>
      <c r="E504" s="48" t="s">
        <v>28</v>
      </c>
      <c r="F504" s="49" t="n">
        <v>0.675694444444444</v>
      </c>
      <c r="G504" s="49" t="n">
        <v>0.868055555555555</v>
      </c>
      <c r="H504" s="50" t="n">
        <v>14.74</v>
      </c>
      <c r="I504" s="78"/>
      <c r="J504" s="78"/>
      <c r="K504" s="78"/>
    </row>
    <row r="505" customFormat="false" ht="22.5" hidden="false" customHeight="true" outlineLevel="0" collapsed="false">
      <c r="A505" s="46" t="n">
        <v>44727</v>
      </c>
      <c r="B505" s="46" t="s">
        <v>162</v>
      </c>
      <c r="C505" s="47" t="s">
        <v>255</v>
      </c>
      <c r="D505" s="48" t="s">
        <v>146</v>
      </c>
      <c r="E505" s="48" t="s">
        <v>36</v>
      </c>
      <c r="F505" s="49" t="n">
        <v>0.836111111111111</v>
      </c>
      <c r="G505" s="49" t="n">
        <v>0.914583333333333</v>
      </c>
      <c r="H505" s="50" t="n">
        <v>12.3</v>
      </c>
      <c r="I505" s="78"/>
      <c r="J505" s="78"/>
      <c r="K505" s="78"/>
    </row>
    <row r="506" customFormat="false" ht="22.5" hidden="false" customHeight="true" outlineLevel="0" collapsed="false">
      <c r="A506" s="46" t="n">
        <v>44727</v>
      </c>
      <c r="B506" s="46" t="s">
        <v>161</v>
      </c>
      <c r="C506" s="47" t="s">
        <v>255</v>
      </c>
      <c r="D506" s="48" t="s">
        <v>137</v>
      </c>
      <c r="E506" s="48" t="s">
        <v>28</v>
      </c>
      <c r="F506" s="49" t="n">
        <v>0.707638888888889</v>
      </c>
      <c r="G506" s="49" t="n">
        <v>0.923611111111111</v>
      </c>
      <c r="H506" s="50" t="n">
        <v>9.76</v>
      </c>
      <c r="I506" s="78"/>
      <c r="J506" s="78"/>
      <c r="K506" s="78"/>
    </row>
    <row r="507" customFormat="false" ht="22.5" hidden="false" customHeight="true" outlineLevel="0" collapsed="false">
      <c r="A507" s="46" t="n">
        <v>44727</v>
      </c>
      <c r="B507" s="46" t="s">
        <v>152</v>
      </c>
      <c r="C507" s="47" t="s">
        <v>255</v>
      </c>
      <c r="D507" s="48" t="s">
        <v>137</v>
      </c>
      <c r="E507" s="48" t="s">
        <v>36</v>
      </c>
      <c r="F507" s="49" t="n">
        <v>0.842361111111111</v>
      </c>
      <c r="G507" s="49" t="n">
        <v>0.954861111111111</v>
      </c>
      <c r="H507" s="50" t="n">
        <v>11.54</v>
      </c>
      <c r="I507" s="78"/>
      <c r="J507" s="78"/>
      <c r="K507" s="78"/>
    </row>
    <row r="508" customFormat="false" ht="22.5" hidden="false" customHeight="true" outlineLevel="0" collapsed="false">
      <c r="A508" s="46" t="n">
        <v>44727</v>
      </c>
      <c r="B508" s="46" t="s">
        <v>140</v>
      </c>
      <c r="C508" s="47" t="s">
        <v>255</v>
      </c>
      <c r="D508" s="48" t="s">
        <v>137</v>
      </c>
      <c r="E508" s="48" t="s">
        <v>28</v>
      </c>
      <c r="F508" s="49" t="n">
        <v>0.907638888888889</v>
      </c>
      <c r="G508" s="49" t="n">
        <v>0.0131944444444444</v>
      </c>
      <c r="H508" s="50" t="n">
        <v>13.66</v>
      </c>
      <c r="I508" s="78"/>
      <c r="J508" s="78"/>
      <c r="K508" s="78"/>
    </row>
    <row r="509" customFormat="false" ht="22.5" hidden="false" customHeight="true" outlineLevel="0" collapsed="false">
      <c r="A509" s="46" t="n">
        <v>44727</v>
      </c>
      <c r="B509" s="46" t="s">
        <v>165</v>
      </c>
      <c r="C509" s="47" t="s">
        <v>255</v>
      </c>
      <c r="D509" s="48" t="s">
        <v>148</v>
      </c>
      <c r="E509" s="48" t="s">
        <v>28</v>
      </c>
      <c r="F509" s="49" t="n">
        <v>0.772222222222222</v>
      </c>
      <c r="G509" s="49" t="n">
        <v>0.0159722222222222</v>
      </c>
      <c r="H509" s="50" t="n">
        <v>4.48</v>
      </c>
      <c r="I509" s="78"/>
      <c r="J509" s="78"/>
      <c r="K509" s="78"/>
    </row>
    <row r="510" customFormat="false" ht="22.5" hidden="false" customHeight="true" outlineLevel="0" collapsed="false">
      <c r="A510" s="46" t="n">
        <v>44727</v>
      </c>
      <c r="B510" s="46" t="s">
        <v>163</v>
      </c>
      <c r="C510" s="47" t="s">
        <v>255</v>
      </c>
      <c r="D510" s="48" t="s">
        <v>148</v>
      </c>
      <c r="E510" s="48" t="s">
        <v>28</v>
      </c>
      <c r="F510" s="49" t="n">
        <v>0.751388888888889</v>
      </c>
      <c r="G510" s="49" t="n">
        <v>0.0368055555555556</v>
      </c>
      <c r="H510" s="50" t="n">
        <v>6.18</v>
      </c>
      <c r="I510" s="78"/>
      <c r="J510" s="78"/>
      <c r="K510" s="78"/>
    </row>
    <row r="511" customFormat="false" ht="22.5" hidden="false" customHeight="true" outlineLevel="0" collapsed="false">
      <c r="A511" s="46" t="n">
        <v>44727</v>
      </c>
      <c r="B511" s="46" t="s">
        <v>154</v>
      </c>
      <c r="C511" s="47" t="s">
        <v>255</v>
      </c>
      <c r="D511" s="48" t="s">
        <v>137</v>
      </c>
      <c r="E511" s="48" t="s">
        <v>36</v>
      </c>
      <c r="F511" s="49" t="n">
        <v>0.0180555555555556</v>
      </c>
      <c r="G511" s="49" t="n">
        <v>0.0604166666666667</v>
      </c>
      <c r="H511" s="50" t="n">
        <v>9.76</v>
      </c>
      <c r="I511" s="78"/>
      <c r="J511" s="78"/>
      <c r="K511" s="78"/>
    </row>
    <row r="512" customFormat="false" ht="22.5" hidden="false" customHeight="true" outlineLevel="0" collapsed="false">
      <c r="A512" s="46" t="n">
        <v>44727</v>
      </c>
      <c r="B512" s="46" t="s">
        <v>153</v>
      </c>
      <c r="C512" s="47" t="s">
        <v>255</v>
      </c>
      <c r="D512" s="48" t="s">
        <v>137</v>
      </c>
      <c r="E512" s="48" t="s">
        <v>36</v>
      </c>
      <c r="F512" s="49" t="n">
        <v>0.0576388888888889</v>
      </c>
      <c r="G512" s="49" t="n">
        <v>0.0902777777777778</v>
      </c>
      <c r="H512" s="50" t="n">
        <v>10.38</v>
      </c>
      <c r="I512" s="78"/>
      <c r="J512" s="78"/>
      <c r="K512" s="78"/>
    </row>
    <row r="513" customFormat="false" ht="22.5" hidden="false" customHeight="true" outlineLevel="0" collapsed="false">
      <c r="A513" s="46" t="n">
        <v>44727</v>
      </c>
      <c r="B513" s="46" t="s">
        <v>201</v>
      </c>
      <c r="C513" s="47" t="s">
        <v>255</v>
      </c>
      <c r="D513" s="48" t="s">
        <v>137</v>
      </c>
      <c r="E513" s="48" t="s">
        <v>28</v>
      </c>
      <c r="F513" s="49" t="n">
        <v>0.766666666666667</v>
      </c>
      <c r="G513" s="49" t="n">
        <v>0.0972222222222222</v>
      </c>
      <c r="H513" s="50" t="n">
        <v>3.78</v>
      </c>
      <c r="I513" s="78"/>
      <c r="J513" s="78"/>
      <c r="K513" s="78"/>
    </row>
    <row r="514" customFormat="false" ht="22.5" hidden="false" customHeight="true" outlineLevel="0" collapsed="false">
      <c r="A514" s="46" t="n">
        <v>44727</v>
      </c>
      <c r="B514" s="46" t="s">
        <v>188</v>
      </c>
      <c r="C514" s="47" t="s">
        <v>255</v>
      </c>
      <c r="D514" s="48" t="s">
        <v>137</v>
      </c>
      <c r="E514" s="48" t="s">
        <v>36</v>
      </c>
      <c r="F514" s="49" t="n">
        <v>0.0951388888888889</v>
      </c>
      <c r="G514" s="49" t="n">
        <v>0.120138888888889</v>
      </c>
      <c r="H514" s="50" t="n">
        <v>4.6</v>
      </c>
      <c r="I514" s="78"/>
      <c r="J514" s="78"/>
      <c r="K514" s="78"/>
    </row>
    <row r="515" customFormat="false" ht="22.5" hidden="false" customHeight="true" outlineLevel="0" collapsed="false">
      <c r="A515" s="46" t="n">
        <v>44727</v>
      </c>
      <c r="B515" s="46" t="s">
        <v>217</v>
      </c>
      <c r="C515" s="47" t="s">
        <v>255</v>
      </c>
      <c r="D515" s="48" t="s">
        <v>148</v>
      </c>
      <c r="E515" s="48" t="s">
        <v>28</v>
      </c>
      <c r="F515" s="49" t="n">
        <v>0.763194444444444</v>
      </c>
      <c r="G515" s="49" t="n">
        <v>0.125</v>
      </c>
      <c r="H515" s="50" t="n">
        <v>3.96</v>
      </c>
      <c r="I515" s="78"/>
      <c r="J515" s="78"/>
      <c r="K515" s="78"/>
    </row>
    <row r="516" customFormat="false" ht="22.5" hidden="false" customHeight="true" outlineLevel="0" collapsed="false">
      <c r="A516" s="46" t="n">
        <v>44727</v>
      </c>
      <c r="B516" s="46" t="s">
        <v>219</v>
      </c>
      <c r="C516" s="47" t="s">
        <v>255</v>
      </c>
      <c r="D516" s="48" t="s">
        <v>137</v>
      </c>
      <c r="E516" s="48" t="s">
        <v>28</v>
      </c>
      <c r="F516" s="49" t="n">
        <v>0.705555555555556</v>
      </c>
      <c r="G516" s="49" t="n">
        <v>0.147916666666667</v>
      </c>
      <c r="H516" s="50" t="n">
        <v>13.12</v>
      </c>
      <c r="I516" s="78"/>
      <c r="J516" s="78"/>
      <c r="K516" s="78"/>
    </row>
    <row r="517" customFormat="false" ht="22.5" hidden="false" customHeight="true" outlineLevel="0" collapsed="false">
      <c r="A517" s="46" t="n">
        <v>44727</v>
      </c>
      <c r="B517" s="46" t="s">
        <v>203</v>
      </c>
      <c r="C517" s="47" t="s">
        <v>255</v>
      </c>
      <c r="D517" s="48" t="s">
        <v>146</v>
      </c>
      <c r="E517" s="48" t="s">
        <v>36</v>
      </c>
      <c r="F517" s="49" t="n">
        <v>0.158333333333333</v>
      </c>
      <c r="G517" s="49" t="n">
        <v>0.189583333333333</v>
      </c>
      <c r="H517" s="50" t="n">
        <v>11.72</v>
      </c>
      <c r="I517" s="78"/>
      <c r="J517" s="78"/>
      <c r="K517" s="78"/>
    </row>
    <row r="518" customFormat="false" ht="22.5" hidden="false" customHeight="true" outlineLevel="0" collapsed="false">
      <c r="A518" s="46" t="n">
        <v>44727</v>
      </c>
      <c r="B518" s="46" t="s">
        <v>155</v>
      </c>
      <c r="C518" s="47" t="s">
        <v>255</v>
      </c>
      <c r="D518" s="48" t="s">
        <v>137</v>
      </c>
      <c r="E518" s="48" t="s">
        <v>28</v>
      </c>
      <c r="F518" s="49" t="n">
        <v>0.00277777777777778</v>
      </c>
      <c r="G518" s="49" t="n">
        <v>0.2</v>
      </c>
      <c r="H518" s="50" t="n">
        <v>13.28</v>
      </c>
      <c r="I518" s="78"/>
      <c r="J518" s="78"/>
      <c r="K518" s="78"/>
    </row>
    <row r="519" customFormat="false" ht="22.5" hidden="false" customHeight="true" outlineLevel="0" collapsed="false">
      <c r="A519" s="46"/>
      <c r="B519" s="46"/>
      <c r="C519" s="47"/>
      <c r="D519" s="48"/>
      <c r="E519" s="48"/>
      <c r="F519" s="49"/>
      <c r="G519" s="49"/>
      <c r="H519" s="50"/>
      <c r="I519" s="78"/>
      <c r="J519" s="78"/>
      <c r="K519" s="78"/>
    </row>
    <row r="520" customFormat="false" ht="22.5" hidden="false" customHeight="true" outlineLevel="0" collapsed="false">
      <c r="A520" s="46"/>
      <c r="B520" s="46"/>
      <c r="C520" s="47"/>
      <c r="D520" s="48"/>
      <c r="E520" s="48"/>
      <c r="F520" s="49"/>
      <c r="G520" s="49"/>
      <c r="H520" s="50"/>
      <c r="I520" s="78"/>
      <c r="J520" s="78"/>
      <c r="K520" s="78"/>
    </row>
    <row r="521" customFormat="false" ht="22.5" hidden="false" customHeight="true" outlineLevel="0" collapsed="false">
      <c r="A521" s="46"/>
      <c r="B521" s="46"/>
      <c r="C521" s="47"/>
      <c r="D521" s="48"/>
      <c r="E521" s="48"/>
      <c r="F521" s="49"/>
      <c r="G521" s="49"/>
      <c r="H521" s="50"/>
      <c r="I521" s="78"/>
      <c r="J521" s="78"/>
      <c r="K521" s="78"/>
    </row>
    <row r="522" customFormat="false" ht="22.5" hidden="false" customHeight="true" outlineLevel="0" collapsed="false">
      <c r="A522" s="46"/>
      <c r="B522" s="46"/>
      <c r="C522" s="47"/>
      <c r="D522" s="48"/>
      <c r="E522" s="48"/>
      <c r="F522" s="49"/>
      <c r="G522" s="49"/>
      <c r="H522" s="50"/>
      <c r="I522" s="78"/>
      <c r="J522" s="78"/>
      <c r="K522" s="78"/>
    </row>
    <row r="523" customFormat="false" ht="22.5" hidden="false" customHeight="true" outlineLevel="0" collapsed="false">
      <c r="A523" s="46"/>
      <c r="B523" s="46"/>
      <c r="C523" s="47"/>
      <c r="D523" s="48"/>
      <c r="E523" s="48"/>
      <c r="F523" s="49"/>
      <c r="G523" s="49"/>
      <c r="H523" s="50"/>
      <c r="I523" s="78"/>
      <c r="J523" s="78"/>
      <c r="K523" s="78"/>
    </row>
    <row r="524" customFormat="false" ht="22.5" hidden="false" customHeight="true" outlineLevel="0" collapsed="false">
      <c r="A524" s="46"/>
      <c r="B524" s="46"/>
      <c r="C524" s="47"/>
      <c r="D524" s="48"/>
      <c r="E524" s="48"/>
      <c r="F524" s="49"/>
      <c r="G524" s="49"/>
      <c r="H524" s="50"/>
      <c r="I524" s="78"/>
      <c r="J524" s="78"/>
      <c r="K524" s="78"/>
    </row>
    <row r="525" customFormat="false" ht="22.5" hidden="false" customHeight="true" outlineLevel="0" collapsed="false">
      <c r="A525" s="46"/>
      <c r="B525" s="46"/>
      <c r="C525" s="47"/>
      <c r="D525" s="48"/>
      <c r="E525" s="48"/>
      <c r="F525" s="49"/>
      <c r="G525" s="49"/>
      <c r="H525" s="50"/>
      <c r="I525" s="78"/>
      <c r="J525" s="78"/>
      <c r="K525" s="78"/>
    </row>
    <row r="526" customFormat="false" ht="22.5" hidden="false" customHeight="true" outlineLevel="0" collapsed="false">
      <c r="A526" s="46"/>
      <c r="B526" s="46"/>
      <c r="C526" s="47"/>
      <c r="D526" s="48"/>
      <c r="E526" s="48"/>
      <c r="F526" s="49"/>
      <c r="G526" s="49"/>
      <c r="H526" s="50"/>
      <c r="I526" s="78"/>
      <c r="J526" s="78"/>
      <c r="K526" s="78"/>
    </row>
    <row r="527" customFormat="false" ht="22.5" hidden="false" customHeight="true" outlineLevel="0" collapsed="false">
      <c r="A527" s="46"/>
      <c r="B527" s="46"/>
      <c r="C527" s="47"/>
      <c r="D527" s="48"/>
      <c r="E527" s="48"/>
      <c r="F527" s="49"/>
      <c r="G527" s="49"/>
      <c r="H527" s="50"/>
      <c r="I527" s="78"/>
      <c r="J527" s="78"/>
      <c r="K527" s="78"/>
    </row>
    <row r="528" customFormat="false" ht="22.5" hidden="false" customHeight="true" outlineLevel="0" collapsed="false">
      <c r="A528" s="46"/>
      <c r="B528" s="46"/>
      <c r="C528" s="47"/>
      <c r="D528" s="48"/>
      <c r="E528" s="48"/>
      <c r="F528" s="49"/>
      <c r="G528" s="49"/>
      <c r="H528" s="50"/>
      <c r="I528" s="78"/>
      <c r="J528" s="78"/>
      <c r="K528" s="78"/>
    </row>
    <row r="529" customFormat="false" ht="22.5" hidden="false" customHeight="true" outlineLevel="0" collapsed="false">
      <c r="A529" s="46"/>
      <c r="B529" s="46"/>
      <c r="C529" s="47"/>
      <c r="D529" s="48"/>
      <c r="E529" s="48"/>
      <c r="F529" s="49"/>
      <c r="G529" s="49"/>
      <c r="H529" s="50"/>
      <c r="I529" s="78"/>
      <c r="J529" s="78"/>
      <c r="K529" s="78"/>
    </row>
    <row r="530" customFormat="false" ht="22.5" hidden="false" customHeight="true" outlineLevel="0" collapsed="false">
      <c r="A530" s="46"/>
      <c r="B530" s="46"/>
      <c r="C530" s="47"/>
      <c r="D530" s="48"/>
      <c r="E530" s="48"/>
      <c r="F530" s="49"/>
      <c r="G530" s="49"/>
      <c r="H530" s="50"/>
      <c r="I530" s="78"/>
      <c r="J530" s="78"/>
      <c r="K530" s="78"/>
    </row>
    <row r="531" customFormat="false" ht="22.5" hidden="false" customHeight="true" outlineLevel="0" collapsed="false">
      <c r="A531" s="46"/>
      <c r="B531" s="46"/>
      <c r="C531" s="47"/>
      <c r="D531" s="48"/>
      <c r="E531" s="48"/>
      <c r="F531" s="49"/>
      <c r="G531" s="49"/>
      <c r="H531" s="50"/>
      <c r="I531" s="78"/>
      <c r="J531" s="78"/>
      <c r="K531" s="78"/>
    </row>
    <row r="532" customFormat="false" ht="22.5" hidden="false" customHeight="true" outlineLevel="0" collapsed="false">
      <c r="A532" s="46"/>
      <c r="B532" s="46"/>
      <c r="C532" s="47"/>
      <c r="D532" s="48"/>
      <c r="E532" s="48"/>
      <c r="F532" s="49"/>
      <c r="G532" s="49"/>
      <c r="H532" s="50"/>
      <c r="I532" s="78"/>
      <c r="J532" s="78"/>
      <c r="K532" s="78"/>
    </row>
    <row r="533" customFormat="false" ht="22.5" hidden="false" customHeight="true" outlineLevel="0" collapsed="false">
      <c r="A533" s="46"/>
      <c r="B533" s="46"/>
      <c r="C533" s="47"/>
      <c r="D533" s="48"/>
      <c r="E533" s="48"/>
      <c r="F533" s="49"/>
      <c r="G533" s="49"/>
      <c r="H533" s="50"/>
      <c r="I533" s="78"/>
      <c r="J533" s="78"/>
      <c r="K533" s="78"/>
    </row>
    <row r="534" customFormat="false" ht="22.5" hidden="false" customHeight="true" outlineLevel="0" collapsed="false">
      <c r="A534" s="46"/>
      <c r="B534" s="46"/>
      <c r="C534" s="47"/>
      <c r="D534" s="48"/>
      <c r="E534" s="48"/>
      <c r="F534" s="49"/>
      <c r="G534" s="49"/>
      <c r="H534" s="50"/>
      <c r="I534" s="78"/>
      <c r="J534" s="78"/>
      <c r="K534" s="78"/>
    </row>
    <row r="535" customFormat="false" ht="22.5" hidden="false" customHeight="true" outlineLevel="0" collapsed="false">
      <c r="A535" s="46"/>
      <c r="B535" s="46"/>
      <c r="C535" s="47"/>
      <c r="D535" s="48"/>
      <c r="E535" s="48"/>
      <c r="F535" s="49"/>
      <c r="G535" s="49"/>
      <c r="H535" s="50"/>
      <c r="I535" s="78"/>
      <c r="J535" s="78"/>
      <c r="K535" s="78"/>
    </row>
    <row r="536" customFormat="false" ht="22.5" hidden="false" customHeight="true" outlineLevel="0" collapsed="false">
      <c r="A536" s="46"/>
      <c r="B536" s="46"/>
      <c r="C536" s="47"/>
      <c r="D536" s="48"/>
      <c r="E536" s="48"/>
      <c r="F536" s="49"/>
      <c r="G536" s="49"/>
      <c r="H536" s="50"/>
      <c r="I536" s="78"/>
      <c r="J536" s="78"/>
      <c r="K536" s="78"/>
    </row>
    <row r="537" customFormat="false" ht="22.5" hidden="false" customHeight="true" outlineLevel="0" collapsed="false">
      <c r="A537" s="46"/>
      <c r="B537" s="46"/>
      <c r="C537" s="47"/>
      <c r="D537" s="48"/>
      <c r="E537" s="48"/>
      <c r="F537" s="49"/>
      <c r="G537" s="49"/>
      <c r="H537" s="50"/>
      <c r="I537" s="78"/>
      <c r="J537" s="78"/>
      <c r="K537" s="78"/>
    </row>
    <row r="538" customFormat="false" ht="22.5" hidden="false" customHeight="true" outlineLevel="0" collapsed="false">
      <c r="A538" s="46"/>
      <c r="B538" s="46"/>
      <c r="C538" s="47"/>
      <c r="D538" s="48"/>
      <c r="E538" s="48"/>
      <c r="F538" s="49"/>
      <c r="G538" s="49"/>
      <c r="H538" s="50"/>
      <c r="I538" s="78"/>
      <c r="J538" s="78"/>
      <c r="K538" s="78"/>
    </row>
    <row r="539" customFormat="false" ht="22.5" hidden="false" customHeight="true" outlineLevel="0" collapsed="false">
      <c r="A539" s="46"/>
      <c r="B539" s="46"/>
      <c r="C539" s="47"/>
      <c r="D539" s="48"/>
      <c r="E539" s="48"/>
      <c r="F539" s="49"/>
      <c r="G539" s="49"/>
      <c r="H539" s="50"/>
      <c r="I539" s="78"/>
      <c r="J539" s="78"/>
      <c r="K539" s="78"/>
    </row>
    <row r="540" customFormat="false" ht="22.5" hidden="false" customHeight="true" outlineLevel="0" collapsed="false">
      <c r="A540" s="46"/>
      <c r="B540" s="46"/>
      <c r="C540" s="47"/>
      <c r="D540" s="48"/>
      <c r="E540" s="48"/>
      <c r="F540" s="49"/>
      <c r="G540" s="49"/>
      <c r="H540" s="50"/>
      <c r="I540" s="78"/>
      <c r="J540" s="78"/>
      <c r="K540" s="78"/>
    </row>
    <row r="541" customFormat="false" ht="22.5" hidden="false" customHeight="true" outlineLevel="0" collapsed="false">
      <c r="A541" s="46"/>
      <c r="B541" s="46"/>
      <c r="C541" s="47"/>
      <c r="D541" s="48"/>
      <c r="E541" s="48"/>
      <c r="F541" s="49"/>
      <c r="G541" s="49"/>
      <c r="H541" s="50"/>
      <c r="I541" s="78"/>
      <c r="J541" s="78"/>
      <c r="K541" s="78"/>
    </row>
    <row r="542" customFormat="false" ht="22.5" hidden="false" customHeight="true" outlineLevel="0" collapsed="false">
      <c r="A542" s="46"/>
      <c r="B542" s="46"/>
      <c r="C542" s="47"/>
      <c r="D542" s="48"/>
      <c r="E542" s="48"/>
      <c r="F542" s="49"/>
      <c r="G542" s="49"/>
      <c r="H542" s="50"/>
      <c r="I542" s="78"/>
      <c r="J542" s="78"/>
      <c r="K542" s="78"/>
    </row>
    <row r="543" customFormat="false" ht="22.5" hidden="false" customHeight="true" outlineLevel="0" collapsed="false">
      <c r="A543" s="46"/>
      <c r="B543" s="46"/>
      <c r="C543" s="47"/>
      <c r="D543" s="48"/>
      <c r="E543" s="48"/>
      <c r="F543" s="49"/>
      <c r="G543" s="49"/>
      <c r="H543" s="50"/>
      <c r="I543" s="78"/>
      <c r="J543" s="78"/>
      <c r="K543" s="78"/>
    </row>
    <row r="544" customFormat="false" ht="22.5" hidden="false" customHeight="true" outlineLevel="0" collapsed="false">
      <c r="A544" s="46"/>
      <c r="B544" s="46"/>
      <c r="C544" s="47"/>
      <c r="D544" s="48"/>
      <c r="E544" s="48"/>
      <c r="F544" s="49"/>
      <c r="G544" s="49"/>
      <c r="H544" s="50"/>
      <c r="I544" s="78"/>
      <c r="J544" s="78"/>
      <c r="K544" s="78"/>
    </row>
    <row r="545" customFormat="false" ht="22.5" hidden="false" customHeight="true" outlineLevel="0" collapsed="false">
      <c r="A545" s="46"/>
      <c r="B545" s="46"/>
      <c r="C545" s="47"/>
      <c r="D545" s="79"/>
      <c r="E545" s="48"/>
      <c r="F545" s="49"/>
      <c r="G545" s="49"/>
      <c r="H545" s="50"/>
      <c r="I545" s="78"/>
      <c r="J545" s="78"/>
      <c r="K545" s="78"/>
    </row>
    <row r="546" customFormat="false" ht="22.5" hidden="false" customHeight="true" outlineLevel="0" collapsed="false">
      <c r="A546" s="46"/>
      <c r="B546" s="46"/>
      <c r="C546" s="47"/>
      <c r="D546" s="48"/>
      <c r="E546" s="48"/>
      <c r="F546" s="49"/>
      <c r="G546" s="49"/>
      <c r="H546" s="50"/>
      <c r="I546" s="78"/>
      <c r="J546" s="78"/>
      <c r="K546" s="78"/>
    </row>
    <row r="547" customFormat="false" ht="22.5" hidden="false" customHeight="true" outlineLevel="0" collapsed="false">
      <c r="A547" s="46"/>
      <c r="B547" s="46"/>
      <c r="C547" s="47"/>
      <c r="D547" s="48"/>
      <c r="E547" s="48"/>
      <c r="F547" s="49"/>
      <c r="G547" s="49"/>
      <c r="H547" s="50"/>
      <c r="I547" s="78"/>
      <c r="J547" s="78"/>
      <c r="K547" s="78"/>
    </row>
    <row r="548" customFormat="false" ht="22.5" hidden="false" customHeight="true" outlineLevel="0" collapsed="false">
      <c r="A548" s="46"/>
      <c r="B548" s="46"/>
      <c r="C548" s="47"/>
      <c r="D548" s="48"/>
      <c r="E548" s="48"/>
      <c r="F548" s="49"/>
      <c r="G548" s="49"/>
      <c r="H548" s="50"/>
      <c r="I548" s="78"/>
      <c r="J548" s="78"/>
      <c r="K548" s="78"/>
    </row>
    <row r="549" customFormat="false" ht="22.5" hidden="false" customHeight="true" outlineLevel="0" collapsed="false">
      <c r="A549" s="46"/>
      <c r="B549" s="46"/>
      <c r="C549" s="47"/>
      <c r="D549" s="48"/>
      <c r="E549" s="48"/>
      <c r="F549" s="49"/>
      <c r="G549" s="49"/>
      <c r="H549" s="50"/>
      <c r="I549" s="78"/>
      <c r="J549" s="78"/>
      <c r="K549" s="78"/>
    </row>
    <row r="550" customFormat="false" ht="22.5" hidden="false" customHeight="true" outlineLevel="0" collapsed="false">
      <c r="A550" s="46"/>
      <c r="B550" s="46"/>
      <c r="C550" s="47"/>
      <c r="D550" s="48"/>
      <c r="E550" s="48"/>
      <c r="F550" s="49"/>
      <c r="G550" s="49"/>
      <c r="H550" s="50"/>
      <c r="I550" s="78"/>
      <c r="J550" s="78"/>
      <c r="K550" s="78"/>
    </row>
    <row r="551" customFormat="false" ht="22.5" hidden="false" customHeight="true" outlineLevel="0" collapsed="false">
      <c r="A551" s="46"/>
      <c r="B551" s="46"/>
      <c r="C551" s="47"/>
      <c r="D551" s="48"/>
      <c r="E551" s="80"/>
      <c r="F551" s="49"/>
      <c r="G551" s="49"/>
      <c r="H551" s="50"/>
      <c r="I551" s="78"/>
      <c r="J551" s="78"/>
      <c r="K551" s="78"/>
    </row>
    <row r="552" customFormat="false" ht="22.5" hidden="false" customHeight="true" outlineLevel="0" collapsed="false">
      <c r="A552" s="46"/>
      <c r="B552" s="46"/>
      <c r="C552" s="47"/>
      <c r="D552" s="48"/>
      <c r="E552" s="80"/>
      <c r="F552" s="49"/>
      <c r="G552" s="49"/>
      <c r="H552" s="50"/>
      <c r="I552" s="78"/>
      <c r="J552" s="78"/>
      <c r="K552" s="78"/>
    </row>
    <row r="553" customFormat="false" ht="22.5" hidden="false" customHeight="true" outlineLevel="0" collapsed="false">
      <c r="A553" s="46"/>
      <c r="B553" s="46"/>
      <c r="C553" s="47"/>
      <c r="D553" s="48"/>
      <c r="E553" s="80"/>
      <c r="F553" s="49"/>
      <c r="G553" s="49"/>
      <c r="H553" s="50"/>
      <c r="I553" s="78"/>
      <c r="J553" s="78"/>
      <c r="K553" s="78"/>
    </row>
    <row r="554" customFormat="false" ht="22.5" hidden="false" customHeight="true" outlineLevel="0" collapsed="false">
      <c r="A554" s="46"/>
      <c r="B554" s="46"/>
      <c r="C554" s="47"/>
      <c r="D554" s="48"/>
      <c r="E554" s="48"/>
      <c r="F554" s="49"/>
      <c r="G554" s="49"/>
      <c r="H554" s="50"/>
      <c r="I554" s="78"/>
      <c r="J554" s="78"/>
      <c r="K554" s="78"/>
    </row>
    <row r="555" customFormat="false" ht="22.5" hidden="false" customHeight="true" outlineLevel="0" collapsed="false">
      <c r="A555" s="46"/>
      <c r="B555" s="46"/>
      <c r="C555" s="47"/>
      <c r="D555" s="48"/>
      <c r="E555" s="48"/>
      <c r="F555" s="49"/>
      <c r="G555" s="49"/>
      <c r="H555" s="50"/>
      <c r="I555" s="78"/>
      <c r="J555" s="78"/>
      <c r="K555" s="78"/>
    </row>
    <row r="556" customFormat="false" ht="22.5" hidden="false" customHeight="true" outlineLevel="0" collapsed="false">
      <c r="A556" s="46"/>
      <c r="B556" s="46"/>
      <c r="C556" s="47"/>
      <c r="D556" s="48"/>
      <c r="E556" s="48"/>
      <c r="F556" s="49"/>
      <c r="G556" s="49"/>
      <c r="H556" s="50"/>
      <c r="I556" s="78"/>
      <c r="J556" s="78"/>
      <c r="K556" s="78"/>
    </row>
    <row r="557" customFormat="false" ht="22.5" hidden="false" customHeight="true" outlineLevel="0" collapsed="false">
      <c r="A557" s="46"/>
      <c r="B557" s="46"/>
      <c r="C557" s="47"/>
      <c r="D557" s="48"/>
      <c r="E557" s="48"/>
      <c r="F557" s="49"/>
      <c r="G557" s="49"/>
      <c r="H557" s="50"/>
      <c r="I557" s="78"/>
      <c r="J557" s="78"/>
      <c r="K557" s="78"/>
    </row>
    <row r="558" customFormat="false" ht="22.5" hidden="false" customHeight="true" outlineLevel="0" collapsed="false">
      <c r="A558" s="46"/>
      <c r="B558" s="46"/>
      <c r="C558" s="47"/>
      <c r="D558" s="48"/>
      <c r="E558" s="48"/>
      <c r="F558" s="49"/>
      <c r="G558" s="49"/>
      <c r="H558" s="50"/>
      <c r="I558" s="78"/>
      <c r="J558" s="78"/>
      <c r="K558" s="78"/>
    </row>
    <row r="559" customFormat="false" ht="22.5" hidden="false" customHeight="true" outlineLevel="0" collapsed="false">
      <c r="A559" s="46"/>
      <c r="B559" s="46"/>
      <c r="C559" s="47"/>
      <c r="D559" s="48"/>
      <c r="E559" s="48"/>
      <c r="F559" s="49"/>
      <c r="G559" s="49"/>
      <c r="H559" s="50"/>
      <c r="I559" s="78"/>
      <c r="J559" s="78"/>
      <c r="K559" s="78"/>
    </row>
    <row r="560" customFormat="false" ht="22.5" hidden="false" customHeight="true" outlineLevel="0" collapsed="false">
      <c r="A560" s="46"/>
      <c r="B560" s="46"/>
      <c r="C560" s="47"/>
      <c r="D560" s="48"/>
      <c r="E560" s="48"/>
      <c r="F560" s="49"/>
      <c r="G560" s="49"/>
      <c r="H560" s="50"/>
      <c r="I560" s="78"/>
      <c r="J560" s="78"/>
      <c r="K560" s="78"/>
    </row>
    <row r="561" customFormat="false" ht="22.5" hidden="false" customHeight="true" outlineLevel="0" collapsed="false">
      <c r="A561" s="46"/>
      <c r="B561" s="48"/>
      <c r="C561" s="47"/>
      <c r="D561" s="48"/>
      <c r="E561" s="48"/>
      <c r="F561" s="49"/>
      <c r="G561" s="49"/>
      <c r="H561" s="50"/>
      <c r="I561" s="78"/>
      <c r="J561" s="78"/>
      <c r="K561" s="78"/>
    </row>
    <row r="562" customFormat="false" ht="22.5" hidden="false" customHeight="true" outlineLevel="0" collapsed="false">
      <c r="A562" s="46"/>
      <c r="B562" s="48"/>
      <c r="C562" s="47"/>
      <c r="D562" s="48"/>
      <c r="E562" s="48"/>
      <c r="F562" s="49"/>
      <c r="G562" s="49"/>
      <c r="H562" s="50"/>
      <c r="I562" s="78"/>
      <c r="J562" s="78"/>
      <c r="K562" s="78"/>
    </row>
    <row r="563" customFormat="false" ht="22.5" hidden="false" customHeight="true" outlineLevel="0" collapsed="false">
      <c r="A563" s="46"/>
      <c r="B563" s="48"/>
      <c r="C563" s="47"/>
      <c r="D563" s="48"/>
      <c r="E563" s="48"/>
      <c r="F563" s="49"/>
      <c r="G563" s="49"/>
      <c r="H563" s="50"/>
      <c r="I563" s="78"/>
      <c r="J563" s="78"/>
      <c r="K563" s="78"/>
    </row>
    <row r="564" customFormat="false" ht="22.5" hidden="false" customHeight="true" outlineLevel="0" collapsed="false">
      <c r="A564" s="46"/>
      <c r="B564" s="48"/>
      <c r="C564" s="47"/>
      <c r="D564" s="48"/>
      <c r="E564" s="48"/>
      <c r="F564" s="49"/>
      <c r="G564" s="49"/>
      <c r="H564" s="50"/>
      <c r="I564" s="78"/>
      <c r="J564" s="78"/>
      <c r="K564" s="78"/>
    </row>
    <row r="565" customFormat="false" ht="22.5" hidden="false" customHeight="true" outlineLevel="0" collapsed="false">
      <c r="A565" s="46"/>
      <c r="B565" s="48"/>
      <c r="C565" s="47"/>
      <c r="D565" s="48"/>
      <c r="E565" s="48"/>
      <c r="F565" s="49"/>
      <c r="G565" s="49"/>
      <c r="H565" s="50"/>
      <c r="I565" s="78"/>
      <c r="J565" s="78"/>
      <c r="K565" s="78"/>
    </row>
    <row r="566" customFormat="false" ht="22.5" hidden="false" customHeight="true" outlineLevel="0" collapsed="false">
      <c r="A566" s="46"/>
      <c r="B566" s="48"/>
      <c r="C566" s="47"/>
      <c r="D566" s="81"/>
      <c r="E566" s="48"/>
      <c r="F566" s="49"/>
      <c r="G566" s="49"/>
      <c r="H566" s="50"/>
      <c r="I566" s="78"/>
      <c r="J566" s="78"/>
      <c r="K566" s="78"/>
    </row>
    <row r="567" customFormat="false" ht="22.5" hidden="false" customHeight="true" outlineLevel="0" collapsed="false">
      <c r="A567" s="46"/>
      <c r="B567" s="48"/>
      <c r="C567" s="47"/>
      <c r="D567" s="77"/>
      <c r="E567" s="48"/>
      <c r="F567" s="49"/>
      <c r="G567" s="49"/>
      <c r="H567" s="50"/>
      <c r="I567" s="78"/>
      <c r="J567" s="78"/>
      <c r="K567" s="78"/>
    </row>
    <row r="568" customFormat="false" ht="22.5" hidden="false" customHeight="true" outlineLevel="0" collapsed="false">
      <c r="A568" s="46"/>
      <c r="B568" s="48"/>
      <c r="C568" s="47"/>
      <c r="D568" s="48"/>
      <c r="E568" s="48"/>
      <c r="F568" s="49"/>
      <c r="G568" s="49"/>
      <c r="H568" s="50"/>
      <c r="I568" s="78"/>
      <c r="J568" s="78"/>
      <c r="K568" s="78"/>
    </row>
    <row r="569" customFormat="false" ht="22.5" hidden="false" customHeight="true" outlineLevel="0" collapsed="false">
      <c r="A569" s="46"/>
      <c r="B569" s="48"/>
      <c r="C569" s="47"/>
      <c r="D569" s="48"/>
      <c r="E569" s="48"/>
      <c r="F569" s="49"/>
      <c r="G569" s="49"/>
      <c r="H569" s="50"/>
      <c r="I569" s="78"/>
      <c r="J569" s="78"/>
      <c r="K569" s="78"/>
    </row>
    <row r="570" customFormat="false" ht="22.5" hidden="false" customHeight="true" outlineLevel="0" collapsed="false">
      <c r="A570" s="46"/>
      <c r="B570" s="48"/>
      <c r="C570" s="47"/>
      <c r="D570" s="48"/>
      <c r="E570" s="48"/>
      <c r="F570" s="49"/>
      <c r="G570" s="49"/>
      <c r="H570" s="50"/>
      <c r="I570" s="78"/>
      <c r="J570" s="78"/>
      <c r="K570" s="78"/>
    </row>
    <row r="571" customFormat="false" ht="22.5" hidden="false" customHeight="true" outlineLevel="0" collapsed="false">
      <c r="A571" s="46"/>
      <c r="B571" s="48"/>
      <c r="C571" s="47"/>
      <c r="D571" s="48"/>
      <c r="E571" s="48"/>
      <c r="F571" s="49"/>
      <c r="G571" s="49"/>
      <c r="H571" s="50"/>
      <c r="I571" s="78"/>
      <c r="J571" s="78"/>
      <c r="K571" s="78"/>
    </row>
    <row r="572" customFormat="false" ht="22.5" hidden="false" customHeight="true" outlineLevel="0" collapsed="false">
      <c r="A572" s="46"/>
      <c r="B572" s="48"/>
      <c r="C572" s="47"/>
      <c r="D572" s="48"/>
      <c r="E572" s="48"/>
      <c r="F572" s="49"/>
      <c r="G572" s="49"/>
      <c r="H572" s="50"/>
      <c r="I572" s="78"/>
      <c r="J572" s="78"/>
      <c r="K572" s="78"/>
    </row>
    <row r="573" customFormat="false" ht="22.5" hidden="false" customHeight="true" outlineLevel="0" collapsed="false">
      <c r="A573" s="46"/>
      <c r="B573" s="48"/>
      <c r="C573" s="47"/>
      <c r="D573" s="48"/>
      <c r="E573" s="77"/>
      <c r="F573" s="49"/>
      <c r="G573" s="49"/>
      <c r="H573" s="50"/>
      <c r="I573" s="78"/>
      <c r="J573" s="78"/>
      <c r="K573" s="78"/>
    </row>
    <row r="574" customFormat="false" ht="22.5" hidden="false" customHeight="true" outlineLevel="0" collapsed="false">
      <c r="A574" s="46"/>
      <c r="B574" s="48"/>
      <c r="C574" s="47"/>
      <c r="D574" s="48"/>
      <c r="E574" s="77"/>
      <c r="F574" s="49"/>
      <c r="G574" s="49"/>
      <c r="H574" s="82"/>
      <c r="I574" s="78"/>
      <c r="J574" s="78"/>
      <c r="K574" s="78"/>
    </row>
    <row r="575" customFormat="false" ht="22.5" hidden="false" customHeight="true" outlineLevel="0" collapsed="false">
      <c r="A575" s="46"/>
      <c r="B575" s="48"/>
      <c r="C575" s="47"/>
      <c r="D575" s="48"/>
      <c r="E575" s="48"/>
      <c r="F575" s="49"/>
      <c r="G575" s="49"/>
      <c r="H575" s="50"/>
      <c r="I575" s="78"/>
      <c r="J575" s="78"/>
      <c r="K575" s="78"/>
    </row>
    <row r="576" customFormat="false" ht="22.5" hidden="false" customHeight="true" outlineLevel="0" collapsed="false">
      <c r="A576" s="46"/>
      <c r="B576" s="48"/>
      <c r="C576" s="47"/>
      <c r="D576" s="48"/>
      <c r="E576" s="48"/>
      <c r="F576" s="49"/>
      <c r="G576" s="49"/>
      <c r="H576" s="50"/>
      <c r="I576" s="78"/>
      <c r="J576" s="78"/>
      <c r="K576" s="78"/>
    </row>
    <row r="577" customFormat="false" ht="22.5" hidden="false" customHeight="true" outlineLevel="0" collapsed="false">
      <c r="A577" s="46"/>
      <c r="B577" s="46"/>
      <c r="C577" s="47"/>
      <c r="D577" s="48"/>
      <c r="E577" s="48"/>
      <c r="F577" s="49"/>
      <c r="G577" s="49"/>
      <c r="H577" s="50"/>
      <c r="I577" s="78"/>
      <c r="J577" s="78"/>
      <c r="K577" s="78"/>
    </row>
    <row r="578" customFormat="false" ht="22.5" hidden="false" customHeight="true" outlineLevel="0" collapsed="false">
      <c r="A578" s="46"/>
      <c r="B578" s="46"/>
      <c r="C578" s="47"/>
      <c r="D578" s="48"/>
      <c r="E578" s="48"/>
      <c r="F578" s="49"/>
      <c r="G578" s="49"/>
      <c r="H578" s="50"/>
      <c r="I578" s="78"/>
      <c r="J578" s="78"/>
      <c r="K578" s="78"/>
    </row>
    <row r="579" customFormat="false" ht="22.5" hidden="false" customHeight="true" outlineLevel="0" collapsed="false">
      <c r="A579" s="46"/>
      <c r="B579" s="46"/>
      <c r="C579" s="47"/>
      <c r="D579" s="48"/>
      <c r="E579" s="48"/>
      <c r="F579" s="49"/>
      <c r="G579" s="49"/>
      <c r="H579" s="50"/>
      <c r="I579" s="78"/>
      <c r="J579" s="78"/>
      <c r="K579" s="78"/>
    </row>
    <row r="580" customFormat="false" ht="22.5" hidden="false" customHeight="true" outlineLevel="0" collapsed="false">
      <c r="A580" s="46"/>
      <c r="B580" s="46"/>
      <c r="C580" s="47"/>
      <c r="D580" s="48"/>
      <c r="E580" s="48"/>
      <c r="F580" s="49"/>
      <c r="G580" s="49"/>
      <c r="H580" s="50"/>
      <c r="I580" s="78"/>
      <c r="J580" s="78"/>
      <c r="K580" s="78"/>
    </row>
    <row r="581" customFormat="false" ht="22.5" hidden="false" customHeight="true" outlineLevel="0" collapsed="false">
      <c r="A581" s="46"/>
      <c r="B581" s="46"/>
      <c r="C581" s="47"/>
      <c r="D581" s="48"/>
      <c r="E581" s="48"/>
      <c r="F581" s="49"/>
      <c r="G581" s="49"/>
      <c r="H581" s="50"/>
      <c r="I581" s="78"/>
      <c r="J581" s="78"/>
      <c r="K581" s="78"/>
    </row>
    <row r="582" customFormat="false" ht="22.5" hidden="false" customHeight="true" outlineLevel="0" collapsed="false">
      <c r="A582" s="46"/>
      <c r="B582" s="46"/>
      <c r="C582" s="47"/>
      <c r="D582" s="48"/>
      <c r="E582" s="48"/>
      <c r="F582" s="49"/>
      <c r="G582" s="49"/>
      <c r="H582" s="50"/>
      <c r="I582" s="78"/>
      <c r="J582" s="78"/>
      <c r="K582" s="78"/>
    </row>
    <row r="583" customFormat="false" ht="22.5" hidden="false" customHeight="true" outlineLevel="0" collapsed="false">
      <c r="A583" s="46"/>
      <c r="B583" s="46"/>
      <c r="C583" s="47"/>
      <c r="D583" s="48"/>
      <c r="E583" s="48"/>
      <c r="F583" s="49"/>
      <c r="G583" s="49"/>
      <c r="H583" s="50"/>
      <c r="I583" s="78"/>
      <c r="J583" s="78"/>
      <c r="K583" s="78"/>
    </row>
    <row r="584" customFormat="false" ht="22.5" hidden="false" customHeight="true" outlineLevel="0" collapsed="false">
      <c r="A584" s="46"/>
      <c r="B584" s="46"/>
      <c r="C584" s="47"/>
      <c r="D584" s="48"/>
      <c r="E584" s="48"/>
      <c r="F584" s="49"/>
      <c r="G584" s="49"/>
      <c r="H584" s="50"/>
      <c r="I584" s="78"/>
      <c r="J584" s="78"/>
      <c r="K584" s="78"/>
    </row>
    <row r="585" customFormat="false" ht="22.5" hidden="false" customHeight="true" outlineLevel="0" collapsed="false">
      <c r="A585" s="46"/>
      <c r="B585" s="46"/>
      <c r="C585" s="47"/>
      <c r="D585" s="48"/>
      <c r="E585" s="48"/>
      <c r="F585" s="49"/>
      <c r="G585" s="49"/>
      <c r="H585" s="50"/>
      <c r="I585" s="78"/>
      <c r="J585" s="78"/>
      <c r="K585" s="78"/>
    </row>
    <row r="586" customFormat="false" ht="22.5" hidden="false" customHeight="true" outlineLevel="0" collapsed="false">
      <c r="A586" s="46"/>
      <c r="B586" s="46"/>
      <c r="C586" s="47"/>
      <c r="D586" s="48"/>
      <c r="E586" s="48"/>
      <c r="F586" s="49"/>
      <c r="G586" s="49"/>
      <c r="H586" s="50"/>
      <c r="I586" s="78"/>
      <c r="J586" s="78"/>
      <c r="K586" s="78"/>
    </row>
    <row r="587" customFormat="false" ht="22.5" hidden="false" customHeight="true" outlineLevel="0" collapsed="false">
      <c r="A587" s="46"/>
      <c r="B587" s="46"/>
      <c r="C587" s="47"/>
      <c r="D587" s="48"/>
      <c r="E587" s="48"/>
      <c r="F587" s="49"/>
      <c r="G587" s="49"/>
      <c r="H587" s="50"/>
      <c r="I587" s="78"/>
      <c r="J587" s="78"/>
      <c r="K587" s="78"/>
    </row>
    <row r="588" customFormat="false" ht="22.5" hidden="false" customHeight="true" outlineLevel="0" collapsed="false">
      <c r="A588" s="46"/>
      <c r="B588" s="46"/>
      <c r="C588" s="47"/>
      <c r="D588" s="48"/>
      <c r="E588" s="48"/>
      <c r="F588" s="49"/>
      <c r="G588" s="49"/>
      <c r="H588" s="50"/>
      <c r="I588" s="78"/>
      <c r="J588" s="78"/>
      <c r="K588" s="78"/>
    </row>
    <row r="589" customFormat="false" ht="22.5" hidden="false" customHeight="true" outlineLevel="0" collapsed="false">
      <c r="A589" s="46"/>
      <c r="B589" s="46"/>
      <c r="C589" s="47"/>
      <c r="D589" s="48"/>
      <c r="E589" s="48"/>
      <c r="F589" s="49"/>
      <c r="G589" s="49"/>
      <c r="H589" s="50"/>
      <c r="I589" s="78"/>
      <c r="J589" s="78"/>
      <c r="K589" s="78"/>
    </row>
    <row r="590" customFormat="false" ht="22.5" hidden="false" customHeight="true" outlineLevel="0" collapsed="false">
      <c r="A590" s="46"/>
      <c r="B590" s="46"/>
      <c r="C590" s="47"/>
      <c r="D590" s="48"/>
      <c r="E590" s="48"/>
      <c r="F590" s="49"/>
      <c r="G590" s="49"/>
      <c r="H590" s="50"/>
      <c r="I590" s="78"/>
      <c r="J590" s="78"/>
      <c r="K590" s="78"/>
    </row>
    <row r="591" customFormat="false" ht="22.5" hidden="false" customHeight="true" outlineLevel="0" collapsed="false">
      <c r="A591" s="46"/>
      <c r="B591" s="46"/>
      <c r="C591" s="47"/>
      <c r="D591" s="48"/>
      <c r="E591" s="48"/>
      <c r="F591" s="49"/>
      <c r="G591" s="49"/>
      <c r="H591" s="50"/>
      <c r="I591" s="78"/>
      <c r="J591" s="78"/>
      <c r="K591" s="78"/>
    </row>
    <row r="592" customFormat="false" ht="22.5" hidden="false" customHeight="true" outlineLevel="0" collapsed="false">
      <c r="A592" s="46"/>
      <c r="B592" s="46"/>
      <c r="C592" s="47"/>
      <c r="D592" s="48"/>
      <c r="E592" s="48"/>
      <c r="F592" s="49"/>
      <c r="G592" s="49"/>
      <c r="H592" s="50"/>
      <c r="I592" s="78"/>
      <c r="J592" s="78"/>
      <c r="K592" s="78"/>
    </row>
    <row r="593" customFormat="false" ht="22.5" hidden="false" customHeight="true" outlineLevel="0" collapsed="false">
      <c r="A593" s="46"/>
      <c r="B593" s="46"/>
      <c r="C593" s="47"/>
      <c r="D593" s="48"/>
      <c r="E593" s="48"/>
      <c r="F593" s="49"/>
      <c r="G593" s="49"/>
      <c r="H593" s="50"/>
      <c r="I593" s="78"/>
      <c r="J593" s="78"/>
      <c r="K593" s="78"/>
    </row>
    <row r="594" customFormat="false" ht="22.5" hidden="false" customHeight="true" outlineLevel="0" collapsed="false">
      <c r="A594" s="46"/>
      <c r="B594" s="46"/>
      <c r="C594" s="47"/>
      <c r="D594" s="48"/>
      <c r="E594" s="48"/>
      <c r="F594" s="49"/>
      <c r="G594" s="49"/>
      <c r="H594" s="50"/>
      <c r="I594" s="78"/>
      <c r="J594" s="78"/>
      <c r="K594" s="78"/>
    </row>
    <row r="595" customFormat="false" ht="22.5" hidden="false" customHeight="true" outlineLevel="0" collapsed="false">
      <c r="A595" s="46"/>
      <c r="B595" s="46"/>
      <c r="C595" s="47"/>
      <c r="D595" s="48"/>
      <c r="E595" s="48"/>
      <c r="F595" s="49"/>
      <c r="G595" s="49"/>
      <c r="H595" s="50"/>
      <c r="I595" s="78"/>
      <c r="J595" s="78"/>
      <c r="K595" s="78"/>
    </row>
    <row r="596" customFormat="false" ht="22.5" hidden="false" customHeight="true" outlineLevel="0" collapsed="false">
      <c r="A596" s="46"/>
      <c r="B596" s="46"/>
      <c r="C596" s="47"/>
      <c r="D596" s="48"/>
      <c r="E596" s="48"/>
      <c r="F596" s="49"/>
      <c r="G596" s="49"/>
      <c r="H596" s="50"/>
      <c r="I596" s="78"/>
      <c r="J596" s="78"/>
      <c r="K596" s="78"/>
    </row>
    <row r="597" customFormat="false" ht="22.5" hidden="false" customHeight="true" outlineLevel="0" collapsed="false">
      <c r="A597" s="46"/>
      <c r="B597" s="46"/>
      <c r="C597" s="47"/>
      <c r="D597" s="48"/>
      <c r="E597" s="48"/>
      <c r="F597" s="49"/>
      <c r="G597" s="49"/>
      <c r="H597" s="50"/>
      <c r="I597" s="78"/>
      <c r="J597" s="78"/>
      <c r="K597" s="78"/>
    </row>
    <row r="598" customFormat="false" ht="22.5" hidden="false" customHeight="true" outlineLevel="0" collapsed="false">
      <c r="A598" s="46"/>
      <c r="B598" s="46"/>
      <c r="C598" s="47"/>
      <c r="D598" s="48"/>
      <c r="E598" s="48"/>
      <c r="F598" s="49"/>
      <c r="G598" s="49"/>
      <c r="H598" s="50"/>
      <c r="I598" s="78"/>
      <c r="J598" s="78"/>
      <c r="K598" s="78"/>
    </row>
    <row r="599" customFormat="false" ht="22.5" hidden="false" customHeight="true" outlineLevel="0" collapsed="false">
      <c r="A599" s="46"/>
      <c r="B599" s="46"/>
      <c r="C599" s="47"/>
      <c r="D599" s="48"/>
      <c r="E599" s="48"/>
      <c r="F599" s="49"/>
      <c r="G599" s="49"/>
      <c r="H599" s="50"/>
      <c r="I599" s="78"/>
      <c r="J599" s="78"/>
      <c r="K599" s="78"/>
    </row>
    <row r="600" customFormat="false" ht="22.5" hidden="false" customHeight="true" outlineLevel="0" collapsed="false">
      <c r="A600" s="46"/>
      <c r="B600" s="46"/>
      <c r="C600" s="47"/>
      <c r="D600" s="48"/>
      <c r="E600" s="48"/>
      <c r="F600" s="49"/>
      <c r="G600" s="49"/>
      <c r="H600" s="50"/>
      <c r="I600" s="78"/>
      <c r="J600" s="78"/>
      <c r="K600" s="78"/>
    </row>
    <row r="601" customFormat="false" ht="22.5" hidden="false" customHeight="true" outlineLevel="0" collapsed="false">
      <c r="A601" s="46"/>
      <c r="B601" s="46"/>
      <c r="C601" s="47"/>
      <c r="D601" s="48"/>
      <c r="E601" s="48"/>
      <c r="F601" s="49"/>
      <c r="G601" s="49"/>
      <c r="H601" s="50"/>
      <c r="I601" s="78"/>
      <c r="J601" s="78"/>
      <c r="K601" s="78"/>
    </row>
    <row r="602" customFormat="false" ht="22.5" hidden="false" customHeight="true" outlineLevel="0" collapsed="false">
      <c r="A602" s="46"/>
      <c r="B602" s="46"/>
      <c r="C602" s="47"/>
      <c r="D602" s="79"/>
      <c r="E602" s="48"/>
      <c r="F602" s="49"/>
      <c r="G602" s="49"/>
      <c r="H602" s="50"/>
      <c r="I602" s="78"/>
      <c r="J602" s="78"/>
      <c r="K602" s="78"/>
    </row>
    <row r="603" customFormat="false" ht="22.5" hidden="false" customHeight="true" outlineLevel="0" collapsed="false">
      <c r="A603" s="46"/>
      <c r="B603" s="46"/>
      <c r="C603" s="47"/>
      <c r="D603" s="48"/>
      <c r="E603" s="48"/>
      <c r="F603" s="49"/>
      <c r="G603" s="49"/>
      <c r="H603" s="50"/>
      <c r="I603" s="78"/>
      <c r="J603" s="78"/>
      <c r="K603" s="78"/>
    </row>
    <row r="604" customFormat="false" ht="22.5" hidden="false" customHeight="true" outlineLevel="0" collapsed="false">
      <c r="A604" s="46"/>
      <c r="B604" s="46"/>
      <c r="C604" s="47"/>
      <c r="D604" s="48"/>
      <c r="E604" s="48"/>
      <c r="F604" s="49"/>
      <c r="G604" s="49"/>
      <c r="H604" s="50"/>
      <c r="I604" s="78"/>
      <c r="J604" s="78"/>
      <c r="K604" s="78"/>
    </row>
    <row r="605" customFormat="false" ht="22.5" hidden="false" customHeight="true" outlineLevel="0" collapsed="false">
      <c r="A605" s="46"/>
      <c r="B605" s="46"/>
      <c r="C605" s="47"/>
      <c r="D605" s="48"/>
      <c r="E605" s="48"/>
      <c r="F605" s="49"/>
      <c r="G605" s="49"/>
      <c r="H605" s="50"/>
      <c r="I605" s="78"/>
      <c r="J605" s="78"/>
      <c r="K605" s="78"/>
    </row>
    <row r="606" customFormat="false" ht="22.5" hidden="false" customHeight="true" outlineLevel="0" collapsed="false">
      <c r="A606" s="46"/>
      <c r="B606" s="46"/>
      <c r="C606" s="47"/>
      <c r="D606" s="48"/>
      <c r="E606" s="48"/>
      <c r="F606" s="49"/>
      <c r="G606" s="49"/>
      <c r="H606" s="50"/>
      <c r="I606" s="78"/>
      <c r="J606" s="78"/>
      <c r="K606" s="78"/>
    </row>
    <row r="607" customFormat="false" ht="22.5" hidden="false" customHeight="true" outlineLevel="0" collapsed="false">
      <c r="A607" s="46"/>
      <c r="B607" s="46"/>
      <c r="C607" s="47"/>
      <c r="D607" s="48"/>
      <c r="E607" s="48"/>
      <c r="F607" s="49"/>
      <c r="G607" s="49"/>
      <c r="H607" s="50"/>
      <c r="I607" s="78"/>
      <c r="J607" s="78"/>
      <c r="K607" s="78"/>
    </row>
    <row r="608" customFormat="false" ht="22.5" hidden="false" customHeight="true" outlineLevel="0" collapsed="false">
      <c r="A608" s="46"/>
      <c r="B608" s="46"/>
      <c r="C608" s="47"/>
      <c r="D608" s="48"/>
      <c r="E608" s="48"/>
      <c r="F608" s="49"/>
      <c r="G608" s="49"/>
      <c r="H608" s="50"/>
      <c r="I608" s="78"/>
      <c r="J608" s="78"/>
      <c r="K608" s="78"/>
    </row>
    <row r="609" customFormat="false" ht="22.5" hidden="false" customHeight="true" outlineLevel="0" collapsed="false">
      <c r="A609" s="46"/>
      <c r="B609" s="46"/>
      <c r="C609" s="47"/>
      <c r="D609" s="48"/>
      <c r="E609" s="48"/>
      <c r="F609" s="49"/>
      <c r="G609" s="49"/>
      <c r="H609" s="50"/>
      <c r="I609" s="78"/>
      <c r="J609" s="78"/>
      <c r="K609" s="78"/>
    </row>
    <row r="610" customFormat="false" ht="22.5" hidden="false" customHeight="true" outlineLevel="0" collapsed="false">
      <c r="A610" s="46"/>
      <c r="B610" s="46"/>
      <c r="C610" s="47"/>
      <c r="D610" s="48"/>
      <c r="E610" s="48"/>
      <c r="F610" s="49"/>
      <c r="G610" s="49"/>
      <c r="H610" s="50"/>
      <c r="I610" s="78"/>
      <c r="J610" s="78"/>
      <c r="K610" s="78"/>
    </row>
    <row r="611" customFormat="false" ht="22.5" hidden="false" customHeight="true" outlineLevel="0" collapsed="false">
      <c r="A611" s="46"/>
      <c r="B611" s="46"/>
      <c r="C611" s="47"/>
      <c r="D611" s="48"/>
      <c r="E611" s="48"/>
      <c r="F611" s="49"/>
      <c r="G611" s="49"/>
      <c r="H611" s="50"/>
      <c r="I611" s="78"/>
      <c r="J611" s="78"/>
      <c r="K611" s="78"/>
    </row>
    <row r="612" customFormat="false" ht="22.5" hidden="false" customHeight="true" outlineLevel="0" collapsed="false">
      <c r="A612" s="46"/>
      <c r="B612" s="46"/>
      <c r="C612" s="47"/>
      <c r="D612" s="48"/>
      <c r="E612" s="48"/>
      <c r="F612" s="49"/>
      <c r="G612" s="49"/>
      <c r="H612" s="50"/>
      <c r="I612" s="78"/>
      <c r="J612" s="78"/>
      <c r="K612" s="78"/>
    </row>
    <row r="613" customFormat="false" ht="22.5" hidden="false" customHeight="true" outlineLevel="0" collapsed="false">
      <c r="A613" s="46"/>
      <c r="B613" s="46"/>
      <c r="C613" s="47"/>
      <c r="D613" s="48"/>
      <c r="E613" s="48"/>
      <c r="F613" s="49"/>
      <c r="G613" s="49"/>
      <c r="H613" s="50"/>
      <c r="I613" s="78"/>
      <c r="J613" s="78"/>
      <c r="K613" s="78"/>
    </row>
    <row r="614" customFormat="false" ht="22.5" hidden="false" customHeight="true" outlineLevel="0" collapsed="false">
      <c r="A614" s="46"/>
      <c r="B614" s="46"/>
      <c r="C614" s="47"/>
      <c r="D614" s="48"/>
      <c r="E614" s="48"/>
      <c r="F614" s="49"/>
      <c r="G614" s="49"/>
      <c r="H614" s="50"/>
      <c r="I614" s="78"/>
      <c r="J614" s="78"/>
      <c r="K614" s="78"/>
    </row>
    <row r="615" customFormat="false" ht="22.5" hidden="false" customHeight="true" outlineLevel="0" collapsed="false">
      <c r="A615" s="46"/>
      <c r="B615" s="46"/>
      <c r="C615" s="47"/>
      <c r="D615" s="48"/>
      <c r="E615" s="48"/>
      <c r="F615" s="49"/>
      <c r="G615" s="49"/>
      <c r="H615" s="50"/>
      <c r="I615" s="78"/>
      <c r="J615" s="78"/>
      <c r="K615" s="78"/>
    </row>
    <row r="616" customFormat="false" ht="22.5" hidden="false" customHeight="true" outlineLevel="0" collapsed="false">
      <c r="A616" s="46"/>
      <c r="B616" s="46"/>
      <c r="C616" s="47"/>
      <c r="D616" s="48"/>
      <c r="E616" s="48"/>
      <c r="F616" s="49"/>
      <c r="G616" s="49"/>
      <c r="H616" s="50"/>
      <c r="I616" s="78"/>
      <c r="J616" s="78"/>
      <c r="K616" s="78"/>
    </row>
    <row r="617" customFormat="false" ht="22.5" hidden="false" customHeight="true" outlineLevel="0" collapsed="false">
      <c r="A617" s="46"/>
      <c r="B617" s="46"/>
      <c r="C617" s="47"/>
      <c r="D617" s="48"/>
      <c r="E617" s="48"/>
      <c r="F617" s="49"/>
      <c r="G617" s="49"/>
      <c r="H617" s="50"/>
      <c r="I617" s="78"/>
      <c r="J617" s="78"/>
      <c r="K617" s="78"/>
    </row>
    <row r="618" customFormat="false" ht="22.5" hidden="false" customHeight="true" outlineLevel="0" collapsed="false">
      <c r="A618" s="46"/>
      <c r="B618" s="46"/>
      <c r="C618" s="47"/>
      <c r="D618" s="48"/>
      <c r="E618" s="48"/>
      <c r="F618" s="49"/>
      <c r="G618" s="49"/>
      <c r="H618" s="50"/>
      <c r="I618" s="78"/>
      <c r="J618" s="78"/>
      <c r="K618" s="78"/>
    </row>
    <row r="619" customFormat="false" ht="22.5" hidden="false" customHeight="true" outlineLevel="0" collapsed="false">
      <c r="A619" s="46"/>
      <c r="B619" s="46"/>
      <c r="C619" s="47"/>
      <c r="D619" s="48"/>
      <c r="E619" s="48"/>
      <c r="F619" s="49"/>
      <c r="G619" s="49"/>
      <c r="H619" s="50"/>
      <c r="I619" s="78"/>
      <c r="J619" s="78"/>
      <c r="K619" s="78"/>
    </row>
    <row r="620" customFormat="false" ht="22.5" hidden="false" customHeight="true" outlineLevel="0" collapsed="false">
      <c r="A620" s="46"/>
      <c r="B620" s="46"/>
      <c r="C620" s="47"/>
      <c r="D620" s="48"/>
      <c r="E620" s="48"/>
      <c r="F620" s="49"/>
      <c r="G620" s="49"/>
      <c r="H620" s="50"/>
      <c r="I620" s="78"/>
      <c r="J620" s="78"/>
      <c r="K620" s="78"/>
    </row>
    <row r="621" customFormat="false" ht="22.5" hidden="false" customHeight="true" outlineLevel="0" collapsed="false">
      <c r="A621" s="46"/>
      <c r="B621" s="46"/>
      <c r="C621" s="47"/>
      <c r="D621" s="48"/>
      <c r="E621" s="48"/>
      <c r="F621" s="49"/>
      <c r="G621" s="49"/>
      <c r="H621" s="50"/>
      <c r="I621" s="78"/>
      <c r="J621" s="78"/>
      <c r="K621" s="78"/>
    </row>
    <row r="622" customFormat="false" ht="22.5" hidden="false" customHeight="true" outlineLevel="0" collapsed="false">
      <c r="A622" s="46"/>
      <c r="B622" s="46"/>
      <c r="C622" s="47"/>
      <c r="D622" s="48"/>
      <c r="E622" s="48"/>
      <c r="F622" s="49"/>
      <c r="G622" s="49"/>
      <c r="H622" s="50"/>
      <c r="I622" s="78"/>
      <c r="J622" s="78"/>
      <c r="K622" s="78"/>
    </row>
    <row r="623" customFormat="false" ht="22.5" hidden="false" customHeight="true" outlineLevel="0" collapsed="false">
      <c r="A623" s="46"/>
      <c r="B623" s="46"/>
      <c r="C623" s="47"/>
      <c r="D623" s="48"/>
      <c r="E623" s="48"/>
      <c r="F623" s="49"/>
      <c r="G623" s="49"/>
      <c r="H623" s="50"/>
      <c r="I623" s="78"/>
      <c r="J623" s="78"/>
      <c r="K623" s="78"/>
    </row>
    <row r="624" customFormat="false" ht="22.5" hidden="false" customHeight="true" outlineLevel="0" collapsed="false">
      <c r="A624" s="46"/>
      <c r="B624" s="46"/>
      <c r="C624" s="47"/>
      <c r="D624" s="48"/>
      <c r="E624" s="48"/>
      <c r="F624" s="49"/>
      <c r="G624" s="49"/>
      <c r="H624" s="50"/>
      <c r="I624" s="78"/>
      <c r="J624" s="78"/>
      <c r="K624" s="78"/>
    </row>
    <row r="625" customFormat="false" ht="22.5" hidden="false" customHeight="true" outlineLevel="0" collapsed="false">
      <c r="A625" s="46"/>
      <c r="B625" s="46"/>
      <c r="C625" s="47"/>
      <c r="D625" s="48"/>
      <c r="E625" s="48"/>
      <c r="F625" s="49"/>
      <c r="G625" s="49"/>
      <c r="H625" s="50"/>
      <c r="I625" s="78"/>
      <c r="J625" s="78"/>
      <c r="K625" s="78"/>
    </row>
    <row r="626" customFormat="false" ht="22.5" hidden="false" customHeight="true" outlineLevel="0" collapsed="false">
      <c r="A626" s="46"/>
      <c r="B626" s="46"/>
      <c r="C626" s="47"/>
      <c r="D626" s="48"/>
      <c r="E626" s="48"/>
      <c r="F626" s="49"/>
      <c r="G626" s="49"/>
      <c r="H626" s="50"/>
      <c r="I626" s="78"/>
      <c r="J626" s="78"/>
      <c r="K626" s="78"/>
    </row>
    <row r="627" customFormat="false" ht="22.5" hidden="false" customHeight="true" outlineLevel="0" collapsed="false">
      <c r="A627" s="46"/>
      <c r="B627" s="46"/>
      <c r="C627" s="47"/>
      <c r="D627" s="48"/>
      <c r="E627" s="48"/>
      <c r="F627" s="49"/>
      <c r="G627" s="49"/>
      <c r="H627" s="50"/>
      <c r="I627" s="78"/>
      <c r="J627" s="78"/>
      <c r="K627" s="78"/>
    </row>
    <row r="628" customFormat="false" ht="22.5" hidden="false" customHeight="true" outlineLevel="0" collapsed="false">
      <c r="A628" s="46"/>
      <c r="B628" s="46"/>
      <c r="C628" s="47"/>
      <c r="D628" s="48"/>
      <c r="E628" s="48"/>
      <c r="F628" s="49"/>
      <c r="G628" s="49"/>
      <c r="H628" s="50"/>
      <c r="I628" s="78"/>
      <c r="J628" s="78"/>
      <c r="K628" s="78"/>
    </row>
    <row r="629" customFormat="false" ht="22.5" hidden="false" customHeight="true" outlineLevel="0" collapsed="false">
      <c r="A629" s="46"/>
      <c r="B629" s="46"/>
      <c r="C629" s="47"/>
      <c r="D629" s="48"/>
      <c r="E629" s="48"/>
      <c r="F629" s="49"/>
      <c r="G629" s="49"/>
      <c r="H629" s="50"/>
      <c r="I629" s="78"/>
      <c r="J629" s="78"/>
      <c r="K629" s="78"/>
    </row>
    <row r="630" customFormat="false" ht="22.5" hidden="false" customHeight="true" outlineLevel="0" collapsed="false">
      <c r="A630" s="46"/>
      <c r="B630" s="46"/>
      <c r="C630" s="47"/>
      <c r="D630" s="48"/>
      <c r="E630" s="48"/>
      <c r="F630" s="49"/>
      <c r="G630" s="49"/>
      <c r="H630" s="50"/>
      <c r="I630" s="78"/>
      <c r="J630" s="78"/>
      <c r="K630" s="78"/>
    </row>
    <row r="631" customFormat="false" ht="22.5" hidden="false" customHeight="true" outlineLevel="0" collapsed="false">
      <c r="A631" s="46"/>
      <c r="B631" s="46"/>
      <c r="C631" s="47"/>
      <c r="D631" s="48"/>
      <c r="E631" s="48"/>
      <c r="F631" s="49"/>
      <c r="G631" s="49"/>
      <c r="H631" s="50"/>
      <c r="I631" s="78"/>
      <c r="J631" s="78"/>
      <c r="K631" s="78"/>
    </row>
    <row r="632" customFormat="false" ht="22.5" hidden="false" customHeight="true" outlineLevel="0" collapsed="false">
      <c r="A632" s="46"/>
      <c r="B632" s="46"/>
      <c r="C632" s="47"/>
      <c r="D632" s="48"/>
      <c r="E632" s="48"/>
      <c r="F632" s="49"/>
      <c r="G632" s="49"/>
      <c r="H632" s="50"/>
      <c r="I632" s="78"/>
      <c r="J632" s="78"/>
      <c r="K632" s="78"/>
    </row>
    <row r="633" customFormat="false" ht="22.5" hidden="false" customHeight="true" outlineLevel="0" collapsed="false">
      <c r="A633" s="46"/>
      <c r="B633" s="46"/>
      <c r="C633" s="47"/>
      <c r="D633" s="48"/>
      <c r="E633" s="48"/>
      <c r="F633" s="49"/>
      <c r="G633" s="49"/>
      <c r="H633" s="50"/>
      <c r="I633" s="78"/>
      <c r="J633" s="78"/>
      <c r="K633" s="78"/>
    </row>
    <row r="634" customFormat="false" ht="22.5" hidden="false" customHeight="true" outlineLevel="0" collapsed="false">
      <c r="A634" s="46"/>
      <c r="B634" s="46"/>
      <c r="C634" s="47"/>
      <c r="D634" s="48"/>
      <c r="E634" s="48"/>
      <c r="F634" s="49"/>
      <c r="G634" s="49"/>
      <c r="H634" s="50"/>
      <c r="I634" s="78"/>
      <c r="J634" s="78"/>
      <c r="K634" s="78"/>
    </row>
    <row r="635" customFormat="false" ht="22.5" hidden="false" customHeight="true" outlineLevel="0" collapsed="false">
      <c r="A635" s="46"/>
      <c r="B635" s="46"/>
      <c r="C635" s="47"/>
      <c r="D635" s="48"/>
      <c r="E635" s="48"/>
      <c r="F635" s="49"/>
      <c r="G635" s="49"/>
      <c r="H635" s="50"/>
      <c r="I635" s="78"/>
      <c r="J635" s="78"/>
      <c r="K635" s="78"/>
    </row>
    <row r="636" customFormat="false" ht="22.5" hidden="false" customHeight="true" outlineLevel="0" collapsed="false">
      <c r="A636" s="46"/>
      <c r="B636" s="46"/>
      <c r="C636" s="47"/>
      <c r="D636" s="48"/>
      <c r="E636" s="48"/>
      <c r="F636" s="49"/>
      <c r="G636" s="49"/>
      <c r="H636" s="50"/>
      <c r="I636" s="78"/>
      <c r="J636" s="78"/>
      <c r="K636" s="78"/>
    </row>
    <row r="637" customFormat="false" ht="22.5" hidden="false" customHeight="true" outlineLevel="0" collapsed="false">
      <c r="A637" s="46"/>
      <c r="B637" s="46"/>
      <c r="C637" s="47"/>
      <c r="D637" s="48"/>
      <c r="E637" s="48"/>
      <c r="F637" s="49"/>
      <c r="G637" s="49"/>
      <c r="H637" s="50"/>
      <c r="I637" s="78"/>
      <c r="J637" s="78"/>
      <c r="K637" s="78"/>
    </row>
    <row r="638" customFormat="false" ht="22.5" hidden="false" customHeight="true" outlineLevel="0" collapsed="false">
      <c r="A638" s="46"/>
      <c r="B638" s="46"/>
      <c r="C638" s="47"/>
      <c r="D638" s="48"/>
      <c r="E638" s="48"/>
      <c r="F638" s="49"/>
      <c r="G638" s="49"/>
      <c r="H638" s="50"/>
      <c r="I638" s="78"/>
      <c r="J638" s="78"/>
      <c r="K638" s="78"/>
    </row>
    <row r="639" customFormat="false" ht="22.5" hidden="false" customHeight="true" outlineLevel="0" collapsed="false">
      <c r="A639" s="46"/>
      <c r="B639" s="46"/>
      <c r="C639" s="47"/>
      <c r="D639" s="48"/>
      <c r="E639" s="48"/>
      <c r="F639" s="49"/>
      <c r="G639" s="49"/>
      <c r="H639" s="50"/>
      <c r="I639" s="78"/>
      <c r="J639" s="78"/>
      <c r="K639" s="78"/>
    </row>
    <row r="640" customFormat="false" ht="22.5" hidden="false" customHeight="true" outlineLevel="0" collapsed="false">
      <c r="A640" s="46"/>
      <c r="B640" s="46"/>
      <c r="C640" s="47"/>
      <c r="D640" s="83"/>
      <c r="E640" s="48"/>
      <c r="F640" s="49"/>
      <c r="G640" s="49"/>
      <c r="H640" s="50"/>
      <c r="I640" s="78"/>
      <c r="J640" s="78"/>
      <c r="K640" s="78"/>
    </row>
    <row r="641" customFormat="false" ht="22.5" hidden="false" customHeight="true" outlineLevel="0" collapsed="false">
      <c r="A641" s="46"/>
      <c r="B641" s="46"/>
      <c r="C641" s="47"/>
      <c r="D641" s="48"/>
      <c r="E641" s="48"/>
      <c r="F641" s="49"/>
      <c r="G641" s="49"/>
      <c r="H641" s="50"/>
      <c r="I641" s="78"/>
      <c r="J641" s="78"/>
      <c r="K641" s="78"/>
    </row>
    <row r="642" customFormat="false" ht="22.5" hidden="false" customHeight="true" outlineLevel="0" collapsed="false">
      <c r="A642" s="46"/>
      <c r="B642" s="46"/>
      <c r="C642" s="47"/>
      <c r="D642" s="48"/>
      <c r="E642" s="48"/>
      <c r="F642" s="49"/>
      <c r="G642" s="49"/>
      <c r="H642" s="50"/>
      <c r="I642" s="78"/>
      <c r="J642" s="78"/>
      <c r="K642" s="78"/>
    </row>
    <row r="643" customFormat="false" ht="22.5" hidden="false" customHeight="true" outlineLevel="0" collapsed="false">
      <c r="A643" s="46"/>
      <c r="B643" s="46"/>
      <c r="C643" s="47"/>
      <c r="D643" s="48"/>
      <c r="E643" s="48"/>
      <c r="F643" s="49"/>
      <c r="G643" s="49"/>
      <c r="H643" s="50"/>
      <c r="I643" s="78"/>
      <c r="J643" s="78"/>
      <c r="K643" s="78"/>
    </row>
    <row r="644" customFormat="false" ht="22.5" hidden="false" customHeight="true" outlineLevel="0" collapsed="false">
      <c r="A644" s="46"/>
      <c r="B644" s="46"/>
      <c r="C644" s="47"/>
      <c r="D644" s="48"/>
      <c r="E644" s="48"/>
      <c r="F644" s="49"/>
      <c r="G644" s="49"/>
      <c r="H644" s="50"/>
      <c r="I644" s="78"/>
      <c r="J644" s="78"/>
      <c r="K644" s="78"/>
    </row>
    <row r="645" customFormat="false" ht="22.5" hidden="false" customHeight="true" outlineLevel="0" collapsed="false">
      <c r="A645" s="46"/>
      <c r="B645" s="46"/>
      <c r="C645" s="47"/>
      <c r="D645" s="48"/>
      <c r="E645" s="48"/>
      <c r="F645" s="49"/>
      <c r="G645" s="49"/>
      <c r="H645" s="50"/>
      <c r="I645" s="78"/>
      <c r="J645" s="78"/>
      <c r="K645" s="78"/>
    </row>
    <row r="646" customFormat="false" ht="22.5" hidden="false" customHeight="true" outlineLevel="0" collapsed="false">
      <c r="A646" s="46"/>
      <c r="B646" s="46"/>
      <c r="C646" s="47"/>
      <c r="D646" s="48"/>
      <c r="E646" s="48"/>
      <c r="F646" s="49"/>
      <c r="G646" s="49"/>
      <c r="H646" s="50"/>
      <c r="I646" s="78"/>
      <c r="J646" s="78"/>
      <c r="K646" s="78"/>
    </row>
    <row r="647" customFormat="false" ht="22.5" hidden="false" customHeight="true" outlineLevel="0" collapsed="false">
      <c r="A647" s="46"/>
      <c r="B647" s="46"/>
      <c r="C647" s="47"/>
      <c r="D647" s="48"/>
      <c r="E647" s="48"/>
      <c r="F647" s="49"/>
      <c r="G647" s="49"/>
      <c r="H647" s="50"/>
      <c r="I647" s="78"/>
      <c r="J647" s="78"/>
      <c r="K647" s="78"/>
    </row>
    <row r="648" customFormat="false" ht="22.5" hidden="false" customHeight="true" outlineLevel="0" collapsed="false">
      <c r="A648" s="46"/>
      <c r="B648" s="46"/>
      <c r="C648" s="47"/>
      <c r="D648" s="48"/>
      <c r="E648" s="48"/>
      <c r="F648" s="49"/>
      <c r="G648" s="49"/>
      <c r="H648" s="50"/>
      <c r="I648" s="78"/>
      <c r="J648" s="78"/>
      <c r="K648" s="78"/>
    </row>
    <row r="649" customFormat="false" ht="22.5" hidden="false" customHeight="true" outlineLevel="0" collapsed="false">
      <c r="A649" s="46"/>
      <c r="B649" s="46"/>
      <c r="C649" s="47"/>
      <c r="D649" s="48"/>
      <c r="E649" s="48"/>
      <c r="F649" s="49"/>
      <c r="G649" s="49"/>
      <c r="H649" s="50"/>
      <c r="I649" s="78"/>
      <c r="J649" s="78"/>
      <c r="K649" s="78"/>
    </row>
    <row r="650" customFormat="false" ht="22.5" hidden="false" customHeight="true" outlineLevel="0" collapsed="false">
      <c r="A650" s="46"/>
      <c r="B650" s="46"/>
      <c r="C650" s="47"/>
      <c r="D650" s="48"/>
      <c r="E650" s="48"/>
      <c r="F650" s="49"/>
      <c r="G650" s="49"/>
      <c r="H650" s="50"/>
      <c r="I650" s="78"/>
      <c r="J650" s="78"/>
      <c r="K650" s="78"/>
    </row>
    <row r="651" customFormat="false" ht="22.5" hidden="false" customHeight="true" outlineLevel="0" collapsed="false">
      <c r="A651" s="46"/>
      <c r="B651" s="46"/>
      <c r="C651" s="47"/>
      <c r="D651" s="48"/>
      <c r="E651" s="48"/>
      <c r="F651" s="49"/>
      <c r="G651" s="49"/>
      <c r="H651" s="50"/>
      <c r="I651" s="78"/>
      <c r="J651" s="78"/>
      <c r="K651" s="78"/>
    </row>
    <row r="652" customFormat="false" ht="22.5" hidden="false" customHeight="true" outlineLevel="0" collapsed="false">
      <c r="A652" s="46"/>
      <c r="B652" s="46"/>
      <c r="C652" s="47"/>
      <c r="D652" s="48"/>
      <c r="E652" s="48"/>
      <c r="F652" s="49"/>
      <c r="G652" s="49"/>
      <c r="H652" s="50"/>
      <c r="I652" s="78"/>
      <c r="J652" s="78"/>
      <c r="K652" s="78"/>
    </row>
    <row r="653" customFormat="false" ht="22.5" hidden="false" customHeight="true" outlineLevel="0" collapsed="false">
      <c r="A653" s="46"/>
      <c r="B653" s="46"/>
      <c r="C653" s="47"/>
      <c r="D653" s="48"/>
      <c r="E653" s="48"/>
      <c r="F653" s="49"/>
      <c r="G653" s="49"/>
      <c r="H653" s="50"/>
      <c r="I653" s="78"/>
      <c r="J653" s="78"/>
      <c r="K653" s="78"/>
    </row>
    <row r="654" customFormat="false" ht="22.5" hidden="false" customHeight="true" outlineLevel="0" collapsed="false">
      <c r="A654" s="46"/>
      <c r="B654" s="46"/>
      <c r="C654" s="47"/>
      <c r="D654" s="48"/>
      <c r="E654" s="48"/>
      <c r="F654" s="49"/>
      <c r="G654" s="49"/>
      <c r="H654" s="50"/>
      <c r="I654" s="78"/>
      <c r="J654" s="78"/>
      <c r="K654" s="78"/>
    </row>
    <row r="655" customFormat="false" ht="22.5" hidden="false" customHeight="true" outlineLevel="0" collapsed="false">
      <c r="A655" s="46"/>
      <c r="B655" s="46"/>
      <c r="C655" s="47"/>
      <c r="D655" s="48"/>
      <c r="E655" s="48"/>
      <c r="F655" s="49"/>
      <c r="G655" s="49"/>
      <c r="H655" s="50"/>
      <c r="I655" s="78"/>
      <c r="J655" s="78"/>
      <c r="K655" s="78"/>
    </row>
    <row r="656" customFormat="false" ht="22.5" hidden="false" customHeight="true" outlineLevel="0" collapsed="false">
      <c r="A656" s="46"/>
      <c r="B656" s="46"/>
      <c r="C656" s="47"/>
      <c r="D656" s="48"/>
      <c r="E656" s="48"/>
      <c r="F656" s="49"/>
      <c r="G656" s="49"/>
      <c r="H656" s="50"/>
      <c r="I656" s="78"/>
      <c r="J656" s="78"/>
      <c r="K656" s="78"/>
    </row>
    <row r="657" customFormat="false" ht="22.5" hidden="false" customHeight="true" outlineLevel="0" collapsed="false">
      <c r="A657" s="46"/>
      <c r="B657" s="46"/>
      <c r="C657" s="47"/>
      <c r="D657" s="48"/>
      <c r="E657" s="48"/>
      <c r="F657" s="49"/>
      <c r="G657" s="49"/>
      <c r="H657" s="50"/>
      <c r="I657" s="78"/>
      <c r="J657" s="78"/>
      <c r="K657" s="78"/>
    </row>
    <row r="658" customFormat="false" ht="22.5" hidden="false" customHeight="true" outlineLevel="0" collapsed="false">
      <c r="A658" s="46"/>
      <c r="B658" s="46"/>
      <c r="C658" s="47"/>
      <c r="D658" s="48"/>
      <c r="E658" s="48"/>
      <c r="F658" s="49"/>
      <c r="G658" s="49"/>
      <c r="H658" s="50"/>
      <c r="I658" s="78"/>
      <c r="J658" s="78"/>
      <c r="K658" s="78"/>
    </row>
    <row r="659" customFormat="false" ht="22.5" hidden="false" customHeight="true" outlineLevel="0" collapsed="false">
      <c r="A659" s="46"/>
      <c r="B659" s="46"/>
      <c r="C659" s="47"/>
      <c r="D659" s="48"/>
      <c r="E659" s="48"/>
      <c r="F659" s="49"/>
      <c r="G659" s="49"/>
      <c r="H659" s="50"/>
      <c r="I659" s="78"/>
      <c r="J659" s="78"/>
      <c r="K659" s="78"/>
    </row>
    <row r="660" customFormat="false" ht="22.5" hidden="false" customHeight="true" outlineLevel="0" collapsed="false">
      <c r="A660" s="46"/>
      <c r="B660" s="46"/>
      <c r="C660" s="47"/>
      <c r="D660" s="48"/>
      <c r="E660" s="48"/>
      <c r="F660" s="49"/>
      <c r="G660" s="49"/>
      <c r="H660" s="50"/>
      <c r="I660" s="78"/>
      <c r="J660" s="78"/>
      <c r="K660" s="78"/>
    </row>
    <row r="661" customFormat="false" ht="22.5" hidden="false" customHeight="true" outlineLevel="0" collapsed="false">
      <c r="A661" s="46"/>
      <c r="B661" s="46"/>
      <c r="C661" s="47"/>
      <c r="D661" s="48"/>
      <c r="E661" s="48"/>
      <c r="F661" s="49"/>
      <c r="G661" s="49"/>
      <c r="H661" s="50"/>
      <c r="I661" s="78"/>
      <c r="J661" s="78"/>
      <c r="K661" s="78"/>
    </row>
    <row r="662" customFormat="false" ht="22.5" hidden="false" customHeight="true" outlineLevel="0" collapsed="false">
      <c r="A662" s="46"/>
      <c r="B662" s="46"/>
      <c r="C662" s="47"/>
      <c r="D662" s="48"/>
      <c r="E662" s="48"/>
      <c r="F662" s="49"/>
      <c r="G662" s="49"/>
      <c r="H662" s="50"/>
      <c r="I662" s="78"/>
      <c r="J662" s="78"/>
      <c r="K662" s="78"/>
    </row>
    <row r="663" customFormat="false" ht="22.5" hidden="false" customHeight="true" outlineLevel="0" collapsed="false">
      <c r="A663" s="46"/>
      <c r="B663" s="46"/>
      <c r="C663" s="47"/>
      <c r="D663" s="48"/>
      <c r="E663" s="48"/>
      <c r="F663" s="49"/>
      <c r="G663" s="49"/>
      <c r="H663" s="50"/>
      <c r="I663" s="78"/>
      <c r="J663" s="78"/>
      <c r="K663" s="78"/>
    </row>
    <row r="664" customFormat="false" ht="22.5" hidden="false" customHeight="true" outlineLevel="0" collapsed="false">
      <c r="A664" s="46"/>
      <c r="B664" s="46"/>
      <c r="C664" s="47"/>
      <c r="D664" s="48"/>
      <c r="E664" s="48"/>
      <c r="F664" s="49"/>
      <c r="G664" s="49"/>
      <c r="H664" s="50"/>
      <c r="I664" s="78"/>
      <c r="J664" s="78"/>
      <c r="K664" s="78"/>
    </row>
    <row r="665" customFormat="false" ht="22.5" hidden="false" customHeight="true" outlineLevel="0" collapsed="false">
      <c r="A665" s="46"/>
      <c r="B665" s="46"/>
      <c r="C665" s="47"/>
      <c r="D665" s="48"/>
      <c r="E665" s="48"/>
      <c r="F665" s="49"/>
      <c r="G665" s="49"/>
      <c r="H665" s="50"/>
      <c r="I665" s="78"/>
      <c r="J665" s="78"/>
      <c r="K665" s="78"/>
    </row>
    <row r="666" customFormat="false" ht="22.5" hidden="false" customHeight="true" outlineLevel="0" collapsed="false">
      <c r="A666" s="46"/>
      <c r="B666" s="46"/>
      <c r="C666" s="47"/>
      <c r="D666" s="48"/>
      <c r="E666" s="48"/>
      <c r="F666" s="49"/>
      <c r="G666" s="49"/>
      <c r="H666" s="50"/>
      <c r="I666" s="78"/>
      <c r="J666" s="78"/>
      <c r="K666" s="78"/>
    </row>
    <row r="667" customFormat="false" ht="22.5" hidden="false" customHeight="true" outlineLevel="0" collapsed="false">
      <c r="A667" s="46"/>
      <c r="B667" s="46"/>
      <c r="C667" s="47"/>
      <c r="D667" s="48"/>
      <c r="E667" s="48"/>
      <c r="F667" s="49"/>
      <c r="G667" s="49"/>
      <c r="H667" s="50"/>
      <c r="I667" s="78"/>
      <c r="J667" s="78"/>
      <c r="K667" s="78"/>
    </row>
    <row r="668" customFormat="false" ht="22.5" hidden="false" customHeight="true" outlineLevel="0" collapsed="false">
      <c r="A668" s="46"/>
      <c r="B668" s="46"/>
      <c r="C668" s="47"/>
      <c r="D668" s="48"/>
      <c r="E668" s="48"/>
      <c r="F668" s="49"/>
      <c r="G668" s="49"/>
      <c r="H668" s="50"/>
      <c r="I668" s="78"/>
      <c r="J668" s="78"/>
      <c r="K668" s="78"/>
    </row>
    <row r="669" customFormat="false" ht="22.5" hidden="false" customHeight="true" outlineLevel="0" collapsed="false">
      <c r="A669" s="46"/>
      <c r="B669" s="46"/>
      <c r="C669" s="47"/>
      <c r="D669" s="48"/>
      <c r="E669" s="48"/>
      <c r="F669" s="49"/>
      <c r="G669" s="49"/>
      <c r="H669" s="50"/>
      <c r="I669" s="78"/>
      <c r="J669" s="78"/>
      <c r="K669" s="78"/>
    </row>
    <row r="670" customFormat="false" ht="22.5" hidden="false" customHeight="true" outlineLevel="0" collapsed="false">
      <c r="A670" s="46"/>
      <c r="B670" s="46"/>
      <c r="C670" s="47"/>
      <c r="D670" s="48"/>
      <c r="E670" s="48"/>
      <c r="F670" s="49"/>
      <c r="G670" s="49"/>
      <c r="H670" s="50"/>
      <c r="I670" s="78"/>
      <c r="J670" s="78"/>
      <c r="K670" s="78"/>
    </row>
    <row r="671" customFormat="false" ht="22.5" hidden="false" customHeight="true" outlineLevel="0" collapsed="false">
      <c r="A671" s="46"/>
      <c r="B671" s="46"/>
      <c r="C671" s="47"/>
      <c r="D671" s="48"/>
      <c r="E671" s="48"/>
      <c r="F671" s="49"/>
      <c r="G671" s="49"/>
      <c r="H671" s="50"/>
      <c r="I671" s="78"/>
      <c r="J671" s="78"/>
      <c r="K671" s="78"/>
    </row>
    <row r="672" customFormat="false" ht="22.5" hidden="false" customHeight="true" outlineLevel="0" collapsed="false">
      <c r="A672" s="46"/>
      <c r="B672" s="46"/>
      <c r="C672" s="47"/>
      <c r="D672" s="48"/>
      <c r="E672" s="48"/>
      <c r="F672" s="49"/>
      <c r="G672" s="49"/>
      <c r="H672" s="50"/>
      <c r="I672" s="78"/>
      <c r="J672" s="78"/>
      <c r="K672" s="78"/>
    </row>
    <row r="673" customFormat="false" ht="22.5" hidden="false" customHeight="true" outlineLevel="0" collapsed="false">
      <c r="A673" s="46"/>
      <c r="B673" s="46"/>
      <c r="C673" s="47"/>
      <c r="D673" s="48"/>
      <c r="E673" s="48"/>
      <c r="F673" s="49"/>
      <c r="G673" s="49"/>
      <c r="H673" s="50"/>
      <c r="I673" s="78"/>
      <c r="J673" s="78"/>
      <c r="K673" s="78"/>
    </row>
    <row r="674" customFormat="false" ht="22.5" hidden="false" customHeight="true" outlineLevel="0" collapsed="false">
      <c r="A674" s="46"/>
      <c r="B674" s="46"/>
      <c r="C674" s="47"/>
      <c r="D674" s="48"/>
      <c r="E674" s="48"/>
      <c r="F674" s="49"/>
      <c r="G674" s="49"/>
      <c r="H674" s="50"/>
      <c r="I674" s="78"/>
      <c r="J674" s="78"/>
      <c r="K674" s="78"/>
    </row>
    <row r="675" customFormat="false" ht="22.5" hidden="false" customHeight="true" outlineLevel="0" collapsed="false">
      <c r="A675" s="46"/>
      <c r="B675" s="46"/>
      <c r="C675" s="47"/>
      <c r="D675" s="48"/>
      <c r="E675" s="48"/>
      <c r="F675" s="49"/>
      <c r="G675" s="49"/>
      <c r="H675" s="50"/>
      <c r="I675" s="78"/>
      <c r="J675" s="78"/>
      <c r="K675" s="78"/>
    </row>
    <row r="676" customFormat="false" ht="22.5" hidden="false" customHeight="true" outlineLevel="0" collapsed="false">
      <c r="A676" s="46"/>
      <c r="B676" s="46"/>
      <c r="C676" s="47"/>
      <c r="D676" s="48"/>
      <c r="E676" s="48"/>
      <c r="F676" s="49"/>
      <c r="G676" s="49"/>
      <c r="H676" s="50"/>
      <c r="I676" s="78"/>
      <c r="J676" s="78"/>
      <c r="K676" s="78"/>
    </row>
    <row r="677" customFormat="false" ht="22.5" hidden="false" customHeight="true" outlineLevel="0" collapsed="false">
      <c r="A677" s="46"/>
      <c r="B677" s="46"/>
      <c r="C677" s="47"/>
      <c r="D677" s="48"/>
      <c r="E677" s="48"/>
      <c r="F677" s="49"/>
      <c r="G677" s="49"/>
      <c r="H677" s="50"/>
      <c r="I677" s="78"/>
      <c r="J677" s="78"/>
      <c r="K677" s="78"/>
    </row>
    <row r="678" customFormat="false" ht="22.5" hidden="false" customHeight="true" outlineLevel="0" collapsed="false">
      <c r="A678" s="46"/>
      <c r="B678" s="46"/>
      <c r="C678" s="47"/>
      <c r="D678" s="48"/>
      <c r="E678" s="48"/>
      <c r="F678" s="49"/>
      <c r="G678" s="49"/>
      <c r="H678" s="50"/>
      <c r="I678" s="78"/>
      <c r="J678" s="78"/>
      <c r="K678" s="78"/>
    </row>
    <row r="679" customFormat="false" ht="22.5" hidden="false" customHeight="true" outlineLevel="0" collapsed="false">
      <c r="A679" s="46"/>
      <c r="B679" s="46"/>
      <c r="C679" s="47"/>
      <c r="D679" s="48"/>
      <c r="E679" s="48"/>
      <c r="F679" s="49"/>
      <c r="G679" s="49"/>
      <c r="H679" s="50"/>
      <c r="I679" s="78"/>
      <c r="J679" s="78"/>
      <c r="K679" s="78"/>
    </row>
    <row r="680" customFormat="false" ht="22.5" hidden="false" customHeight="true" outlineLevel="0" collapsed="false">
      <c r="A680" s="46"/>
      <c r="B680" s="46"/>
      <c r="C680" s="47"/>
      <c r="D680" s="48"/>
      <c r="E680" s="48"/>
      <c r="F680" s="49"/>
      <c r="G680" s="49"/>
      <c r="H680" s="50"/>
      <c r="I680" s="78"/>
      <c r="J680" s="78"/>
      <c r="K680" s="78"/>
    </row>
    <row r="681" customFormat="false" ht="22.5" hidden="false" customHeight="true" outlineLevel="0" collapsed="false">
      <c r="A681" s="46"/>
      <c r="B681" s="46"/>
      <c r="C681" s="47"/>
      <c r="D681" s="48"/>
      <c r="E681" s="48"/>
      <c r="F681" s="49"/>
      <c r="G681" s="49"/>
      <c r="H681" s="50"/>
      <c r="I681" s="78"/>
      <c r="J681" s="78"/>
      <c r="K681" s="78"/>
    </row>
    <row r="682" customFormat="false" ht="22.5" hidden="false" customHeight="true" outlineLevel="0" collapsed="false">
      <c r="A682" s="46"/>
      <c r="B682" s="46"/>
      <c r="C682" s="47"/>
      <c r="D682" s="48"/>
      <c r="E682" s="48"/>
      <c r="F682" s="49"/>
      <c r="G682" s="49"/>
      <c r="H682" s="50"/>
      <c r="I682" s="78"/>
      <c r="J682" s="78"/>
      <c r="K682" s="78"/>
    </row>
    <row r="683" customFormat="false" ht="22.5" hidden="false" customHeight="true" outlineLevel="0" collapsed="false">
      <c r="A683" s="46"/>
      <c r="B683" s="46"/>
      <c r="C683" s="47"/>
      <c r="D683" s="48"/>
      <c r="E683" s="48"/>
      <c r="F683" s="49"/>
      <c r="G683" s="49"/>
      <c r="H683" s="50"/>
      <c r="I683" s="78"/>
      <c r="J683" s="78"/>
      <c r="K683" s="78"/>
    </row>
    <row r="684" customFormat="false" ht="22.5" hidden="false" customHeight="true" outlineLevel="0" collapsed="false">
      <c r="A684" s="46"/>
      <c r="B684" s="48"/>
      <c r="C684" s="47"/>
      <c r="D684" s="48"/>
      <c r="E684" s="48"/>
      <c r="F684" s="49"/>
      <c r="G684" s="49"/>
      <c r="H684" s="50"/>
      <c r="I684" s="78"/>
      <c r="J684" s="78"/>
      <c r="K684" s="78"/>
    </row>
    <row r="685" customFormat="false" ht="22.5" hidden="false" customHeight="true" outlineLevel="0" collapsed="false">
      <c r="A685" s="46"/>
      <c r="B685" s="46"/>
      <c r="C685" s="47"/>
      <c r="D685" s="48"/>
      <c r="E685" s="48"/>
      <c r="F685" s="49"/>
      <c r="G685" s="49"/>
      <c r="H685" s="50"/>
      <c r="I685" s="78"/>
      <c r="J685" s="78"/>
      <c r="K685" s="78"/>
    </row>
    <row r="686" customFormat="false" ht="22.5" hidden="false" customHeight="true" outlineLevel="0" collapsed="false">
      <c r="A686" s="46"/>
      <c r="B686" s="46"/>
      <c r="C686" s="47"/>
      <c r="D686" s="48"/>
      <c r="E686" s="48"/>
      <c r="F686" s="49"/>
      <c r="G686" s="49"/>
      <c r="H686" s="50"/>
      <c r="I686" s="78"/>
      <c r="J686" s="78"/>
      <c r="K686" s="78"/>
    </row>
    <row r="687" customFormat="false" ht="22.5" hidden="false" customHeight="true" outlineLevel="0" collapsed="false">
      <c r="A687" s="46"/>
      <c r="B687" s="46"/>
      <c r="C687" s="47"/>
      <c r="D687" s="48"/>
      <c r="E687" s="48"/>
      <c r="F687" s="49"/>
      <c r="G687" s="49"/>
      <c r="H687" s="50"/>
      <c r="I687" s="78"/>
      <c r="J687" s="78"/>
      <c r="K687" s="78"/>
    </row>
    <row r="688" customFormat="false" ht="22.5" hidden="false" customHeight="true" outlineLevel="0" collapsed="false">
      <c r="A688" s="46"/>
      <c r="B688" s="46"/>
      <c r="C688" s="47"/>
      <c r="D688" s="48"/>
      <c r="E688" s="48"/>
      <c r="F688" s="49"/>
      <c r="G688" s="49"/>
      <c r="H688" s="50"/>
      <c r="I688" s="78"/>
      <c r="J688" s="78"/>
      <c r="K688" s="78"/>
    </row>
    <row r="689" customFormat="false" ht="22.5" hidden="false" customHeight="true" outlineLevel="0" collapsed="false">
      <c r="A689" s="46"/>
      <c r="B689" s="46"/>
      <c r="C689" s="47"/>
      <c r="D689" s="48"/>
      <c r="E689" s="48"/>
      <c r="F689" s="49"/>
      <c r="G689" s="49"/>
      <c r="H689" s="50"/>
      <c r="I689" s="78"/>
      <c r="J689" s="78"/>
      <c r="K689" s="78"/>
    </row>
    <row r="690" customFormat="false" ht="22.5" hidden="false" customHeight="true" outlineLevel="0" collapsed="false">
      <c r="A690" s="46"/>
      <c r="B690" s="46"/>
      <c r="C690" s="47"/>
      <c r="D690" s="48"/>
      <c r="E690" s="48"/>
      <c r="F690" s="49"/>
      <c r="G690" s="49"/>
      <c r="H690" s="50"/>
      <c r="I690" s="78"/>
      <c r="J690" s="78"/>
      <c r="K690" s="78"/>
    </row>
    <row r="691" customFormat="false" ht="22.5" hidden="false" customHeight="true" outlineLevel="0" collapsed="false">
      <c r="A691" s="46"/>
      <c r="B691" s="46"/>
      <c r="C691" s="47"/>
      <c r="D691" s="48"/>
      <c r="E691" s="48"/>
      <c r="F691" s="49"/>
      <c r="G691" s="49"/>
      <c r="H691" s="50"/>
      <c r="I691" s="78"/>
      <c r="J691" s="78"/>
      <c r="K691" s="78"/>
    </row>
    <row r="692" customFormat="false" ht="22.5" hidden="false" customHeight="true" outlineLevel="0" collapsed="false">
      <c r="A692" s="46"/>
      <c r="B692" s="46"/>
      <c r="C692" s="47"/>
      <c r="D692" s="48"/>
      <c r="E692" s="48"/>
      <c r="F692" s="49"/>
      <c r="G692" s="49"/>
      <c r="H692" s="50"/>
      <c r="I692" s="78"/>
      <c r="J692" s="78"/>
      <c r="K692" s="78"/>
    </row>
    <row r="693" customFormat="false" ht="22.5" hidden="false" customHeight="true" outlineLevel="0" collapsed="false">
      <c r="A693" s="46"/>
      <c r="B693" s="46"/>
      <c r="C693" s="47"/>
      <c r="D693" s="48"/>
      <c r="E693" s="48"/>
      <c r="F693" s="49"/>
      <c r="G693" s="49"/>
      <c r="H693" s="50"/>
      <c r="I693" s="78"/>
      <c r="J693" s="78"/>
      <c r="K693" s="78"/>
    </row>
    <row r="694" customFormat="false" ht="22.5" hidden="false" customHeight="true" outlineLevel="0" collapsed="false">
      <c r="A694" s="46"/>
      <c r="B694" s="46"/>
      <c r="C694" s="47"/>
      <c r="D694" s="48"/>
      <c r="E694" s="48"/>
      <c r="F694" s="49"/>
      <c r="G694" s="49"/>
      <c r="H694" s="50"/>
      <c r="I694" s="78"/>
      <c r="J694" s="78"/>
      <c r="K694" s="78"/>
    </row>
    <row r="695" customFormat="false" ht="22.5" hidden="false" customHeight="true" outlineLevel="0" collapsed="false">
      <c r="A695" s="46"/>
      <c r="B695" s="46"/>
      <c r="C695" s="47"/>
      <c r="D695" s="48"/>
      <c r="E695" s="48"/>
      <c r="F695" s="49"/>
      <c r="G695" s="49"/>
      <c r="H695" s="50"/>
      <c r="I695" s="78"/>
      <c r="J695" s="78"/>
      <c r="K695" s="78"/>
    </row>
    <row r="696" customFormat="false" ht="22.5" hidden="false" customHeight="true" outlineLevel="0" collapsed="false">
      <c r="A696" s="46"/>
      <c r="B696" s="46"/>
      <c r="C696" s="47"/>
      <c r="D696" s="48"/>
      <c r="E696" s="48"/>
      <c r="F696" s="49"/>
      <c r="G696" s="49"/>
      <c r="H696" s="50"/>
      <c r="I696" s="78"/>
      <c r="J696" s="78"/>
      <c r="K696" s="78"/>
    </row>
    <row r="697" customFormat="false" ht="22.5" hidden="false" customHeight="true" outlineLevel="0" collapsed="false">
      <c r="A697" s="46"/>
      <c r="B697" s="46"/>
      <c r="C697" s="47"/>
      <c r="D697" s="48"/>
      <c r="E697" s="48"/>
      <c r="F697" s="49"/>
      <c r="G697" s="49"/>
      <c r="H697" s="50"/>
      <c r="I697" s="78"/>
      <c r="J697" s="78"/>
      <c r="K697" s="78"/>
    </row>
    <row r="698" customFormat="false" ht="22.5" hidden="false" customHeight="true" outlineLevel="0" collapsed="false">
      <c r="A698" s="46"/>
      <c r="B698" s="46"/>
      <c r="C698" s="47"/>
      <c r="D698" s="48"/>
      <c r="E698" s="48"/>
      <c r="F698" s="49"/>
      <c r="G698" s="49"/>
      <c r="H698" s="50"/>
      <c r="I698" s="78"/>
      <c r="J698" s="78"/>
      <c r="K698" s="78"/>
    </row>
    <row r="699" customFormat="false" ht="22.5" hidden="false" customHeight="true" outlineLevel="0" collapsed="false">
      <c r="A699" s="46"/>
      <c r="B699" s="46"/>
      <c r="C699" s="47"/>
      <c r="D699" s="48"/>
      <c r="E699" s="48"/>
      <c r="F699" s="49"/>
      <c r="G699" s="49"/>
      <c r="H699" s="50"/>
      <c r="I699" s="78"/>
      <c r="J699" s="78"/>
      <c r="K699" s="78"/>
    </row>
    <row r="700" customFormat="false" ht="22.5" hidden="false" customHeight="true" outlineLevel="0" collapsed="false">
      <c r="A700" s="46"/>
      <c r="B700" s="46"/>
      <c r="C700" s="47"/>
      <c r="D700" s="48"/>
      <c r="E700" s="48"/>
      <c r="F700" s="49"/>
      <c r="G700" s="49"/>
      <c r="H700" s="50"/>
      <c r="I700" s="78"/>
      <c r="J700" s="78"/>
      <c r="K700" s="78"/>
    </row>
    <row r="701" customFormat="false" ht="22.5" hidden="false" customHeight="true" outlineLevel="0" collapsed="false">
      <c r="A701" s="46"/>
      <c r="B701" s="46"/>
      <c r="C701" s="47"/>
      <c r="D701" s="48"/>
      <c r="E701" s="48"/>
      <c r="F701" s="49"/>
      <c r="G701" s="49"/>
      <c r="H701" s="50"/>
      <c r="I701" s="78"/>
      <c r="J701" s="78"/>
      <c r="K701" s="78"/>
    </row>
    <row r="702" customFormat="false" ht="22.5" hidden="false" customHeight="true" outlineLevel="0" collapsed="false">
      <c r="A702" s="46"/>
      <c r="B702" s="46"/>
      <c r="C702" s="47"/>
      <c r="D702" s="48"/>
      <c r="E702" s="48"/>
      <c r="F702" s="49"/>
      <c r="G702" s="49"/>
      <c r="H702" s="50"/>
      <c r="I702" s="78"/>
      <c r="J702" s="78"/>
      <c r="K702" s="78"/>
    </row>
    <row r="703" customFormat="false" ht="22.5" hidden="false" customHeight="true" outlineLevel="0" collapsed="false">
      <c r="A703" s="46"/>
      <c r="B703" s="46"/>
      <c r="C703" s="47"/>
      <c r="D703" s="48"/>
      <c r="E703" s="48"/>
      <c r="F703" s="49"/>
      <c r="G703" s="49"/>
      <c r="H703" s="50"/>
      <c r="I703" s="78"/>
      <c r="J703" s="78"/>
      <c r="K703" s="78"/>
    </row>
    <row r="704" customFormat="false" ht="22.5" hidden="false" customHeight="true" outlineLevel="0" collapsed="false">
      <c r="A704" s="46"/>
      <c r="B704" s="46"/>
      <c r="C704" s="47"/>
      <c r="D704" s="48"/>
      <c r="E704" s="48"/>
      <c r="F704" s="49"/>
      <c r="G704" s="49"/>
      <c r="H704" s="50"/>
      <c r="I704" s="78"/>
      <c r="J704" s="78"/>
      <c r="K704" s="78"/>
    </row>
    <row r="705" customFormat="false" ht="22.5" hidden="false" customHeight="true" outlineLevel="0" collapsed="false">
      <c r="A705" s="46"/>
      <c r="B705" s="46"/>
      <c r="C705" s="47"/>
      <c r="D705" s="48"/>
      <c r="E705" s="48"/>
      <c r="F705" s="49"/>
      <c r="G705" s="49"/>
      <c r="H705" s="50"/>
      <c r="I705" s="78"/>
      <c r="J705" s="78"/>
      <c r="K705" s="78"/>
    </row>
    <row r="706" customFormat="false" ht="22.5" hidden="false" customHeight="true" outlineLevel="0" collapsed="false">
      <c r="A706" s="46"/>
      <c r="B706" s="46"/>
      <c r="C706" s="47"/>
      <c r="D706" s="48"/>
      <c r="E706" s="48"/>
      <c r="F706" s="49"/>
      <c r="G706" s="49"/>
      <c r="H706" s="50"/>
      <c r="I706" s="78"/>
      <c r="J706" s="78"/>
      <c r="K706" s="78"/>
    </row>
    <row r="707" customFormat="false" ht="22.5" hidden="false" customHeight="true" outlineLevel="0" collapsed="false">
      <c r="A707" s="46"/>
      <c r="B707" s="77"/>
      <c r="C707" s="47"/>
      <c r="D707" s="48"/>
      <c r="E707" s="48"/>
      <c r="F707" s="49"/>
      <c r="G707" s="49"/>
      <c r="H707" s="50"/>
      <c r="I707" s="78"/>
      <c r="J707" s="78"/>
      <c r="K707" s="78"/>
    </row>
    <row r="708" customFormat="false" ht="22.5" hidden="false" customHeight="true" outlineLevel="0" collapsed="false">
      <c r="A708" s="46"/>
      <c r="B708" s="46"/>
      <c r="C708" s="47"/>
      <c r="D708" s="48"/>
      <c r="E708" s="48"/>
      <c r="F708" s="49"/>
      <c r="G708" s="49"/>
      <c r="H708" s="50"/>
      <c r="I708" s="78"/>
      <c r="J708" s="78"/>
      <c r="K708" s="78"/>
    </row>
    <row r="709" customFormat="false" ht="22.5" hidden="false" customHeight="true" outlineLevel="0" collapsed="false">
      <c r="A709" s="46"/>
      <c r="B709" s="46"/>
      <c r="C709" s="47"/>
      <c r="D709" s="48"/>
      <c r="E709" s="48"/>
      <c r="F709" s="49"/>
      <c r="G709" s="49"/>
      <c r="H709" s="50"/>
      <c r="I709" s="78"/>
      <c r="J709" s="78"/>
      <c r="K709" s="78"/>
    </row>
    <row r="710" customFormat="false" ht="22.5" hidden="false" customHeight="true" outlineLevel="0" collapsed="false">
      <c r="A710" s="46"/>
      <c r="B710" s="46"/>
      <c r="C710" s="47"/>
      <c r="D710" s="48"/>
      <c r="E710" s="48"/>
      <c r="F710" s="49"/>
      <c r="G710" s="49"/>
      <c r="H710" s="50"/>
      <c r="I710" s="78"/>
      <c r="J710" s="78"/>
      <c r="K710" s="78"/>
    </row>
    <row r="711" customFormat="false" ht="22.5" hidden="false" customHeight="true" outlineLevel="0" collapsed="false">
      <c r="A711" s="46"/>
      <c r="B711" s="46"/>
      <c r="C711" s="47"/>
      <c r="D711" s="48"/>
      <c r="E711" s="48"/>
      <c r="F711" s="49"/>
      <c r="G711" s="49"/>
      <c r="H711" s="50"/>
      <c r="I711" s="78"/>
      <c r="J711" s="78"/>
      <c r="K711" s="78"/>
    </row>
    <row r="712" customFormat="false" ht="22.5" hidden="false" customHeight="true" outlineLevel="0" collapsed="false">
      <c r="A712" s="46"/>
      <c r="B712" s="46"/>
      <c r="C712" s="47"/>
      <c r="D712" s="48"/>
      <c r="E712" s="48"/>
      <c r="F712" s="49"/>
      <c r="G712" s="49"/>
      <c r="H712" s="50"/>
      <c r="I712" s="78"/>
      <c r="J712" s="78"/>
      <c r="K712" s="78"/>
    </row>
    <row r="713" customFormat="false" ht="22.5" hidden="false" customHeight="true" outlineLevel="0" collapsed="false">
      <c r="A713" s="46"/>
      <c r="B713" s="46"/>
      <c r="C713" s="47"/>
      <c r="D713" s="48"/>
      <c r="E713" s="48"/>
      <c r="F713" s="49"/>
      <c r="G713" s="49"/>
      <c r="H713" s="50"/>
      <c r="I713" s="78"/>
      <c r="J713" s="78"/>
      <c r="K713" s="78"/>
    </row>
    <row r="714" customFormat="false" ht="22.5" hidden="false" customHeight="true" outlineLevel="0" collapsed="false">
      <c r="A714" s="46"/>
      <c r="B714" s="46"/>
      <c r="C714" s="47"/>
      <c r="D714" s="48"/>
      <c r="E714" s="48"/>
      <c r="F714" s="49"/>
      <c r="G714" s="49"/>
      <c r="H714" s="50"/>
      <c r="I714" s="78"/>
      <c r="J714" s="78"/>
      <c r="K714" s="78"/>
    </row>
    <row r="715" customFormat="false" ht="22.5" hidden="false" customHeight="true" outlineLevel="0" collapsed="false">
      <c r="A715" s="46"/>
      <c r="B715" s="46"/>
      <c r="C715" s="47"/>
      <c r="D715" s="48"/>
      <c r="E715" s="48"/>
      <c r="F715" s="49"/>
      <c r="G715" s="49"/>
      <c r="H715" s="50"/>
      <c r="I715" s="78"/>
      <c r="J715" s="78"/>
      <c r="K715" s="78"/>
    </row>
    <row r="716" customFormat="false" ht="22.5" hidden="false" customHeight="true" outlineLevel="0" collapsed="false">
      <c r="A716" s="46"/>
      <c r="B716" s="46"/>
      <c r="C716" s="47"/>
      <c r="D716" s="48"/>
      <c r="E716" s="48"/>
      <c r="F716" s="49"/>
      <c r="G716" s="49"/>
      <c r="H716" s="50"/>
      <c r="I716" s="78"/>
      <c r="J716" s="78"/>
      <c r="K716" s="78"/>
    </row>
    <row r="717" customFormat="false" ht="22.5" hidden="false" customHeight="true" outlineLevel="0" collapsed="false">
      <c r="A717" s="46"/>
      <c r="B717" s="46"/>
      <c r="C717" s="47"/>
      <c r="D717" s="48"/>
      <c r="E717" s="48"/>
      <c r="F717" s="49"/>
      <c r="G717" s="49"/>
      <c r="H717" s="50"/>
      <c r="I717" s="78"/>
      <c r="J717" s="78"/>
      <c r="K717" s="78"/>
    </row>
    <row r="718" customFormat="false" ht="22.5" hidden="false" customHeight="true" outlineLevel="0" collapsed="false">
      <c r="A718" s="46"/>
      <c r="B718" s="46"/>
      <c r="C718" s="47"/>
      <c r="D718" s="48"/>
      <c r="E718" s="48"/>
      <c r="F718" s="49"/>
      <c r="G718" s="49"/>
      <c r="H718" s="50"/>
      <c r="I718" s="78"/>
      <c r="J718" s="78"/>
      <c r="K718" s="78"/>
    </row>
    <row r="719" customFormat="false" ht="22.5" hidden="false" customHeight="true" outlineLevel="0" collapsed="false">
      <c r="A719" s="46"/>
      <c r="B719" s="46"/>
      <c r="C719" s="47"/>
      <c r="D719" s="48"/>
      <c r="E719" s="48"/>
      <c r="F719" s="49"/>
      <c r="G719" s="49"/>
      <c r="H719" s="50"/>
      <c r="I719" s="78"/>
      <c r="J719" s="78"/>
      <c r="K719" s="78"/>
    </row>
    <row r="720" customFormat="false" ht="22.5" hidden="false" customHeight="true" outlineLevel="0" collapsed="false">
      <c r="A720" s="46"/>
      <c r="B720" s="46"/>
      <c r="C720" s="47"/>
      <c r="D720" s="48"/>
      <c r="E720" s="48"/>
      <c r="F720" s="49"/>
      <c r="G720" s="49"/>
      <c r="H720" s="50"/>
      <c r="I720" s="78"/>
      <c r="J720" s="78"/>
      <c r="K720" s="78"/>
    </row>
    <row r="721" customFormat="false" ht="22.5" hidden="false" customHeight="true" outlineLevel="0" collapsed="false">
      <c r="A721" s="46"/>
      <c r="B721" s="46"/>
      <c r="C721" s="47"/>
      <c r="D721" s="48"/>
      <c r="E721" s="48"/>
      <c r="F721" s="49"/>
      <c r="G721" s="49"/>
      <c r="H721" s="50"/>
      <c r="I721" s="78"/>
      <c r="J721" s="78"/>
      <c r="K721" s="78"/>
    </row>
    <row r="722" customFormat="false" ht="22.5" hidden="false" customHeight="true" outlineLevel="0" collapsed="false">
      <c r="A722" s="46"/>
      <c r="B722" s="46"/>
      <c r="C722" s="47"/>
      <c r="D722" s="48"/>
      <c r="E722" s="48"/>
      <c r="F722" s="49"/>
      <c r="G722" s="49"/>
      <c r="H722" s="50"/>
      <c r="I722" s="78"/>
      <c r="J722" s="78"/>
      <c r="K722" s="78"/>
    </row>
    <row r="723" customFormat="false" ht="22.5" hidden="false" customHeight="true" outlineLevel="0" collapsed="false">
      <c r="A723" s="46"/>
      <c r="B723" s="46"/>
      <c r="C723" s="47"/>
      <c r="D723" s="48"/>
      <c r="E723" s="48"/>
      <c r="F723" s="49"/>
      <c r="G723" s="49"/>
      <c r="H723" s="50"/>
      <c r="I723" s="78"/>
      <c r="J723" s="78"/>
      <c r="K723" s="78"/>
    </row>
    <row r="724" customFormat="false" ht="22.5" hidden="false" customHeight="true" outlineLevel="0" collapsed="false">
      <c r="A724" s="46"/>
      <c r="B724" s="46"/>
      <c r="C724" s="47"/>
      <c r="D724" s="48"/>
      <c r="E724" s="48"/>
      <c r="F724" s="49"/>
      <c r="G724" s="49"/>
      <c r="H724" s="50"/>
      <c r="I724" s="78"/>
      <c r="J724" s="78"/>
      <c r="K724" s="78"/>
    </row>
    <row r="725" customFormat="false" ht="22.5" hidden="false" customHeight="true" outlineLevel="0" collapsed="false">
      <c r="A725" s="46"/>
      <c r="B725" s="46"/>
      <c r="C725" s="47"/>
      <c r="D725" s="48"/>
      <c r="E725" s="48"/>
      <c r="F725" s="49"/>
      <c r="G725" s="49"/>
      <c r="H725" s="50"/>
      <c r="I725" s="78"/>
      <c r="J725" s="78"/>
      <c r="K725" s="78"/>
    </row>
    <row r="726" customFormat="false" ht="22.5" hidden="false" customHeight="true" outlineLevel="0" collapsed="false">
      <c r="A726" s="46"/>
      <c r="B726" s="46"/>
      <c r="C726" s="47"/>
      <c r="D726" s="48"/>
      <c r="E726" s="48"/>
      <c r="F726" s="49"/>
      <c r="G726" s="49"/>
      <c r="H726" s="50"/>
      <c r="I726" s="78"/>
      <c r="J726" s="78"/>
      <c r="K726" s="78"/>
    </row>
    <row r="727" customFormat="false" ht="22.5" hidden="false" customHeight="true" outlineLevel="0" collapsed="false">
      <c r="A727" s="46"/>
      <c r="B727" s="46"/>
      <c r="C727" s="47"/>
      <c r="D727" s="48"/>
      <c r="E727" s="48"/>
      <c r="F727" s="49"/>
      <c r="G727" s="49"/>
      <c r="H727" s="50"/>
      <c r="I727" s="78"/>
      <c r="J727" s="78"/>
      <c r="K727" s="78"/>
    </row>
    <row r="728" customFormat="false" ht="22.5" hidden="false" customHeight="true" outlineLevel="0" collapsed="false">
      <c r="A728" s="46"/>
      <c r="B728" s="46"/>
      <c r="C728" s="47"/>
      <c r="D728" s="48"/>
      <c r="E728" s="48"/>
      <c r="F728" s="49"/>
      <c r="G728" s="49"/>
      <c r="H728" s="50"/>
      <c r="I728" s="78"/>
      <c r="J728" s="78"/>
      <c r="K728" s="78"/>
    </row>
    <row r="729" customFormat="false" ht="22.5" hidden="false" customHeight="true" outlineLevel="0" collapsed="false">
      <c r="A729" s="46"/>
      <c r="B729" s="46"/>
      <c r="C729" s="47"/>
      <c r="D729" s="48"/>
      <c r="E729" s="48"/>
      <c r="F729" s="49"/>
      <c r="G729" s="49"/>
      <c r="H729" s="50"/>
      <c r="I729" s="78"/>
      <c r="J729" s="78"/>
      <c r="K729" s="78"/>
    </row>
    <row r="730" customFormat="false" ht="22.5" hidden="false" customHeight="true" outlineLevel="0" collapsed="false">
      <c r="A730" s="46"/>
      <c r="B730" s="46"/>
      <c r="C730" s="47"/>
      <c r="D730" s="48"/>
      <c r="E730" s="48"/>
      <c r="F730" s="49"/>
      <c r="G730" s="49"/>
      <c r="H730" s="50"/>
      <c r="I730" s="78"/>
      <c r="J730" s="78"/>
      <c r="K730" s="78"/>
    </row>
    <row r="731" customFormat="false" ht="22.5" hidden="false" customHeight="true" outlineLevel="0" collapsed="false">
      <c r="A731" s="46"/>
      <c r="B731" s="46"/>
      <c r="C731" s="47"/>
      <c r="D731" s="48"/>
      <c r="E731" s="48"/>
      <c r="F731" s="49"/>
      <c r="G731" s="49"/>
      <c r="H731" s="50"/>
      <c r="I731" s="78"/>
      <c r="J731" s="78"/>
      <c r="K731" s="78"/>
    </row>
    <row r="732" customFormat="false" ht="22.5" hidden="false" customHeight="true" outlineLevel="0" collapsed="false">
      <c r="A732" s="46"/>
      <c r="B732" s="46"/>
      <c r="C732" s="47"/>
      <c r="D732" s="48"/>
      <c r="E732" s="48"/>
      <c r="F732" s="49"/>
      <c r="G732" s="49"/>
      <c r="H732" s="50"/>
      <c r="I732" s="78"/>
      <c r="J732" s="78"/>
      <c r="K732" s="78"/>
    </row>
    <row r="733" customFormat="false" ht="22.5" hidden="false" customHeight="true" outlineLevel="0" collapsed="false">
      <c r="A733" s="46"/>
      <c r="B733" s="46"/>
      <c r="C733" s="47"/>
      <c r="D733" s="48"/>
      <c r="E733" s="48"/>
      <c r="F733" s="49"/>
      <c r="G733" s="49"/>
      <c r="H733" s="50"/>
      <c r="I733" s="78"/>
      <c r="J733" s="78"/>
      <c r="K733" s="78"/>
    </row>
    <row r="734" customFormat="false" ht="22.5" hidden="false" customHeight="true" outlineLevel="0" collapsed="false">
      <c r="A734" s="46"/>
      <c r="B734" s="46"/>
      <c r="C734" s="47"/>
      <c r="D734" s="48"/>
      <c r="E734" s="48"/>
      <c r="F734" s="49"/>
      <c r="G734" s="49"/>
      <c r="H734" s="50"/>
      <c r="I734" s="78"/>
      <c r="J734" s="78"/>
      <c r="K734" s="78"/>
    </row>
    <row r="735" customFormat="false" ht="22.5" hidden="false" customHeight="true" outlineLevel="0" collapsed="false">
      <c r="A735" s="46"/>
      <c r="B735" s="46"/>
      <c r="C735" s="47"/>
      <c r="D735" s="48"/>
      <c r="E735" s="48"/>
      <c r="F735" s="49"/>
      <c r="G735" s="49"/>
      <c r="H735" s="50"/>
      <c r="I735" s="78"/>
      <c r="J735" s="78"/>
      <c r="K735" s="78"/>
    </row>
    <row r="736" customFormat="false" ht="22.5" hidden="false" customHeight="true" outlineLevel="0" collapsed="false">
      <c r="A736" s="46"/>
      <c r="B736" s="46"/>
      <c r="C736" s="47"/>
      <c r="D736" s="48"/>
      <c r="E736" s="48"/>
      <c r="F736" s="49"/>
      <c r="G736" s="49"/>
      <c r="H736" s="50"/>
      <c r="I736" s="78"/>
      <c r="J736" s="78"/>
      <c r="K736" s="78"/>
    </row>
    <row r="737" customFormat="false" ht="22.5" hidden="false" customHeight="true" outlineLevel="0" collapsed="false">
      <c r="A737" s="46"/>
      <c r="B737" s="46"/>
      <c r="C737" s="47"/>
      <c r="D737" s="48"/>
      <c r="E737" s="48"/>
      <c r="F737" s="49"/>
      <c r="G737" s="49"/>
      <c r="H737" s="50"/>
      <c r="I737" s="78"/>
      <c r="J737" s="78"/>
      <c r="K737" s="78"/>
    </row>
    <row r="738" customFormat="false" ht="22.5" hidden="false" customHeight="true" outlineLevel="0" collapsed="false">
      <c r="A738" s="46"/>
      <c r="B738" s="46"/>
      <c r="C738" s="47"/>
      <c r="D738" s="48"/>
      <c r="E738" s="48"/>
      <c r="F738" s="49"/>
      <c r="G738" s="49"/>
      <c r="H738" s="50"/>
      <c r="I738" s="78"/>
      <c r="J738" s="78"/>
      <c r="K738" s="78"/>
    </row>
    <row r="739" customFormat="false" ht="22.5" hidden="false" customHeight="true" outlineLevel="0" collapsed="false">
      <c r="A739" s="46"/>
      <c r="B739" s="46"/>
      <c r="C739" s="47"/>
      <c r="D739" s="48"/>
      <c r="E739" s="48"/>
      <c r="F739" s="49"/>
      <c r="G739" s="49"/>
      <c r="H739" s="50"/>
      <c r="I739" s="78"/>
      <c r="J739" s="78"/>
      <c r="K739" s="78"/>
    </row>
    <row r="740" customFormat="false" ht="22.5" hidden="false" customHeight="true" outlineLevel="0" collapsed="false">
      <c r="A740" s="46"/>
      <c r="B740" s="46"/>
      <c r="C740" s="47"/>
      <c r="D740" s="48"/>
      <c r="E740" s="48"/>
      <c r="F740" s="49"/>
      <c r="G740" s="49"/>
      <c r="H740" s="50"/>
      <c r="I740" s="78"/>
      <c r="J740" s="78"/>
      <c r="K740" s="78"/>
    </row>
    <row r="741" customFormat="false" ht="22.5" hidden="false" customHeight="true" outlineLevel="0" collapsed="false">
      <c r="A741" s="46"/>
      <c r="B741" s="46"/>
      <c r="C741" s="47"/>
      <c r="D741" s="48"/>
      <c r="E741" s="48"/>
      <c r="F741" s="49"/>
      <c r="G741" s="49"/>
      <c r="H741" s="50"/>
      <c r="I741" s="78"/>
      <c r="J741" s="78"/>
      <c r="K741" s="78"/>
    </row>
    <row r="742" customFormat="false" ht="22.5" hidden="false" customHeight="true" outlineLevel="0" collapsed="false">
      <c r="A742" s="46"/>
      <c r="B742" s="46"/>
      <c r="C742" s="47"/>
      <c r="D742" s="48"/>
      <c r="E742" s="48"/>
      <c r="F742" s="49"/>
      <c r="G742" s="49"/>
      <c r="H742" s="50"/>
      <c r="I742" s="78"/>
      <c r="J742" s="78"/>
      <c r="K742" s="78"/>
    </row>
    <row r="743" customFormat="false" ht="22.5" hidden="false" customHeight="true" outlineLevel="0" collapsed="false">
      <c r="A743" s="46"/>
      <c r="B743" s="46"/>
      <c r="C743" s="47"/>
      <c r="D743" s="48"/>
      <c r="E743" s="48"/>
      <c r="F743" s="49"/>
      <c r="G743" s="49"/>
      <c r="H743" s="50"/>
      <c r="I743" s="78"/>
      <c r="J743" s="78"/>
      <c r="K743" s="78"/>
    </row>
    <row r="744" customFormat="false" ht="22.5" hidden="false" customHeight="true" outlineLevel="0" collapsed="false">
      <c r="A744" s="46"/>
      <c r="B744" s="46"/>
      <c r="C744" s="47"/>
      <c r="D744" s="48"/>
      <c r="E744" s="48"/>
      <c r="F744" s="49"/>
      <c r="G744" s="49"/>
      <c r="H744" s="50"/>
      <c r="I744" s="78"/>
      <c r="J744" s="78"/>
      <c r="K744" s="78"/>
    </row>
    <row r="745" customFormat="false" ht="22.5" hidden="false" customHeight="true" outlineLevel="0" collapsed="false">
      <c r="A745" s="46"/>
      <c r="B745" s="46"/>
      <c r="C745" s="47"/>
      <c r="D745" s="48"/>
      <c r="E745" s="48"/>
      <c r="F745" s="49"/>
      <c r="G745" s="49"/>
      <c r="H745" s="50"/>
      <c r="I745" s="78"/>
      <c r="J745" s="78"/>
      <c r="K745" s="78"/>
    </row>
    <row r="746" customFormat="false" ht="22.5" hidden="false" customHeight="true" outlineLevel="0" collapsed="false">
      <c r="A746" s="46"/>
      <c r="B746" s="46"/>
      <c r="C746" s="47"/>
      <c r="D746" s="48"/>
      <c r="E746" s="48"/>
      <c r="F746" s="49"/>
      <c r="G746" s="49"/>
      <c r="H746" s="50"/>
      <c r="I746" s="78"/>
      <c r="J746" s="78"/>
      <c r="K746" s="78"/>
    </row>
    <row r="747" customFormat="false" ht="22.5" hidden="false" customHeight="true" outlineLevel="0" collapsed="false">
      <c r="A747" s="46"/>
      <c r="B747" s="46"/>
      <c r="C747" s="47"/>
      <c r="D747" s="48"/>
      <c r="E747" s="48"/>
      <c r="F747" s="49"/>
      <c r="G747" s="49"/>
      <c r="H747" s="50"/>
      <c r="I747" s="78"/>
      <c r="J747" s="78"/>
      <c r="K747" s="78"/>
    </row>
    <row r="748" customFormat="false" ht="22.5" hidden="false" customHeight="true" outlineLevel="0" collapsed="false">
      <c r="A748" s="46"/>
      <c r="B748" s="46"/>
      <c r="C748" s="47"/>
      <c r="D748" s="48"/>
      <c r="E748" s="48"/>
      <c r="F748" s="49"/>
      <c r="G748" s="49"/>
      <c r="H748" s="50"/>
      <c r="I748" s="78"/>
      <c r="J748" s="78"/>
      <c r="K748" s="78"/>
    </row>
    <row r="749" customFormat="false" ht="22.5" hidden="false" customHeight="true" outlineLevel="0" collapsed="false">
      <c r="A749" s="46"/>
      <c r="B749" s="46"/>
      <c r="C749" s="47"/>
      <c r="D749" s="48"/>
      <c r="E749" s="48"/>
      <c r="F749" s="49"/>
      <c r="G749" s="49"/>
      <c r="H749" s="50"/>
      <c r="I749" s="78"/>
      <c r="J749" s="78"/>
      <c r="K749" s="78"/>
    </row>
    <row r="750" customFormat="false" ht="22.5" hidden="false" customHeight="true" outlineLevel="0" collapsed="false">
      <c r="A750" s="46"/>
      <c r="B750" s="46"/>
      <c r="C750" s="47"/>
      <c r="D750" s="48"/>
      <c r="E750" s="48"/>
      <c r="F750" s="49"/>
      <c r="G750" s="49"/>
      <c r="H750" s="50"/>
      <c r="I750" s="78"/>
      <c r="J750" s="78"/>
      <c r="K750" s="78"/>
    </row>
    <row r="751" customFormat="false" ht="22.5" hidden="false" customHeight="true" outlineLevel="0" collapsed="false">
      <c r="A751" s="46"/>
      <c r="B751" s="46"/>
      <c r="C751" s="47"/>
      <c r="D751" s="48"/>
      <c r="E751" s="48"/>
      <c r="F751" s="49"/>
      <c r="G751" s="49"/>
      <c r="H751" s="50"/>
      <c r="I751" s="78"/>
      <c r="J751" s="78"/>
      <c r="K751" s="78"/>
    </row>
    <row r="752" customFormat="false" ht="22.5" hidden="false" customHeight="true" outlineLevel="0" collapsed="false">
      <c r="A752" s="46"/>
      <c r="B752" s="46"/>
      <c r="C752" s="47"/>
      <c r="D752" s="48"/>
      <c r="E752" s="48"/>
      <c r="F752" s="49"/>
      <c r="G752" s="49"/>
      <c r="H752" s="50"/>
      <c r="I752" s="78"/>
      <c r="J752" s="78"/>
      <c r="K752" s="78"/>
    </row>
    <row r="753" customFormat="false" ht="22.5" hidden="false" customHeight="true" outlineLevel="0" collapsed="false">
      <c r="A753" s="46"/>
      <c r="B753" s="46"/>
      <c r="C753" s="47"/>
      <c r="D753" s="48"/>
      <c r="E753" s="48"/>
      <c r="F753" s="49"/>
      <c r="G753" s="49"/>
      <c r="H753" s="50"/>
      <c r="I753" s="78"/>
      <c r="J753" s="78"/>
      <c r="K753" s="78"/>
    </row>
    <row r="754" customFormat="false" ht="22.5" hidden="false" customHeight="true" outlineLevel="0" collapsed="false">
      <c r="A754" s="46"/>
      <c r="B754" s="46"/>
      <c r="C754" s="47"/>
      <c r="D754" s="48"/>
      <c r="E754" s="48"/>
      <c r="F754" s="49"/>
      <c r="G754" s="49"/>
      <c r="H754" s="50"/>
      <c r="I754" s="78"/>
      <c r="J754" s="78"/>
      <c r="K754" s="78"/>
    </row>
    <row r="755" customFormat="false" ht="22.5" hidden="false" customHeight="true" outlineLevel="0" collapsed="false">
      <c r="A755" s="46"/>
      <c r="B755" s="46"/>
      <c r="C755" s="47"/>
      <c r="D755" s="48"/>
      <c r="E755" s="48"/>
      <c r="F755" s="49"/>
      <c r="G755" s="49"/>
      <c r="H755" s="50"/>
      <c r="I755" s="78"/>
      <c r="J755" s="78"/>
      <c r="K755" s="78"/>
    </row>
    <row r="756" customFormat="false" ht="22.5" hidden="false" customHeight="true" outlineLevel="0" collapsed="false">
      <c r="A756" s="46"/>
      <c r="B756" s="46"/>
      <c r="C756" s="47"/>
      <c r="D756" s="48"/>
      <c r="E756" s="48"/>
      <c r="F756" s="49"/>
      <c r="G756" s="49"/>
      <c r="H756" s="50"/>
      <c r="I756" s="78"/>
      <c r="J756" s="78"/>
      <c r="K756" s="78"/>
    </row>
    <row r="757" customFormat="false" ht="22.5" hidden="false" customHeight="true" outlineLevel="0" collapsed="false">
      <c r="A757" s="46"/>
      <c r="B757" s="46"/>
      <c r="C757" s="47"/>
      <c r="D757" s="48"/>
      <c r="E757" s="48"/>
      <c r="F757" s="49"/>
      <c r="G757" s="49"/>
      <c r="H757" s="50"/>
      <c r="I757" s="78"/>
      <c r="J757" s="78"/>
      <c r="K757" s="78"/>
    </row>
    <row r="758" customFormat="false" ht="22.5" hidden="false" customHeight="true" outlineLevel="0" collapsed="false">
      <c r="A758" s="46"/>
      <c r="B758" s="46"/>
      <c r="C758" s="47"/>
      <c r="D758" s="48"/>
      <c r="E758" s="48"/>
      <c r="F758" s="49"/>
      <c r="G758" s="49"/>
      <c r="H758" s="50"/>
      <c r="I758" s="78"/>
      <c r="J758" s="78"/>
      <c r="K758" s="78"/>
    </row>
    <row r="759" customFormat="false" ht="22.5" hidden="false" customHeight="true" outlineLevel="0" collapsed="false">
      <c r="A759" s="46"/>
      <c r="B759" s="46"/>
      <c r="C759" s="47"/>
      <c r="D759" s="48"/>
      <c r="E759" s="48"/>
      <c r="F759" s="49"/>
      <c r="G759" s="49"/>
      <c r="H759" s="50"/>
      <c r="I759" s="78"/>
      <c r="J759" s="78"/>
      <c r="K759" s="78"/>
    </row>
    <row r="760" customFormat="false" ht="22.5" hidden="false" customHeight="true" outlineLevel="0" collapsed="false">
      <c r="A760" s="46"/>
      <c r="B760" s="46"/>
      <c r="C760" s="47"/>
      <c r="D760" s="48"/>
      <c r="E760" s="48"/>
      <c r="F760" s="49"/>
      <c r="G760" s="49"/>
      <c r="H760" s="50"/>
      <c r="I760" s="78"/>
      <c r="J760" s="78"/>
      <c r="K760" s="78"/>
    </row>
    <row r="761" customFormat="false" ht="22.5" hidden="false" customHeight="true" outlineLevel="0" collapsed="false">
      <c r="A761" s="46"/>
      <c r="B761" s="46"/>
      <c r="C761" s="47"/>
      <c r="D761" s="48"/>
      <c r="E761" s="48"/>
      <c r="F761" s="49"/>
      <c r="G761" s="49"/>
      <c r="H761" s="50"/>
      <c r="I761" s="78"/>
      <c r="J761" s="78"/>
      <c r="K761" s="78"/>
    </row>
    <row r="762" customFormat="false" ht="22.5" hidden="false" customHeight="true" outlineLevel="0" collapsed="false">
      <c r="A762" s="46"/>
      <c r="B762" s="46"/>
      <c r="C762" s="47"/>
      <c r="D762" s="48"/>
      <c r="E762" s="48"/>
      <c r="F762" s="49"/>
      <c r="G762" s="49"/>
      <c r="H762" s="50"/>
      <c r="I762" s="78"/>
      <c r="J762" s="78"/>
      <c r="K762" s="78"/>
    </row>
    <row r="763" customFormat="false" ht="22.5" hidden="false" customHeight="true" outlineLevel="0" collapsed="false">
      <c r="A763" s="46"/>
      <c r="B763" s="46"/>
      <c r="C763" s="47"/>
      <c r="D763" s="48"/>
      <c r="E763" s="48"/>
      <c r="F763" s="49"/>
      <c r="G763" s="49"/>
      <c r="H763" s="50"/>
      <c r="I763" s="78"/>
      <c r="J763" s="78"/>
      <c r="K763" s="78"/>
    </row>
    <row r="764" customFormat="false" ht="22.5" hidden="false" customHeight="true" outlineLevel="0" collapsed="false">
      <c r="A764" s="46"/>
      <c r="B764" s="46"/>
      <c r="C764" s="47"/>
      <c r="D764" s="48"/>
      <c r="E764" s="48"/>
      <c r="F764" s="49"/>
      <c r="G764" s="49"/>
      <c r="H764" s="50"/>
      <c r="I764" s="78"/>
      <c r="J764" s="78"/>
      <c r="K764" s="78"/>
    </row>
    <row r="765" customFormat="false" ht="22.5" hidden="false" customHeight="true" outlineLevel="0" collapsed="false">
      <c r="A765" s="46"/>
      <c r="B765" s="46"/>
      <c r="C765" s="47"/>
      <c r="D765" s="48"/>
      <c r="E765" s="48"/>
      <c r="F765" s="49"/>
      <c r="G765" s="49"/>
      <c r="H765" s="50"/>
      <c r="I765" s="78"/>
      <c r="J765" s="78"/>
      <c r="K765" s="78"/>
    </row>
    <row r="766" customFormat="false" ht="22.5" hidden="false" customHeight="true" outlineLevel="0" collapsed="false">
      <c r="A766" s="46"/>
      <c r="B766" s="46"/>
      <c r="C766" s="47"/>
      <c r="D766" s="48"/>
      <c r="E766" s="48"/>
      <c r="F766" s="49"/>
      <c r="G766" s="49"/>
      <c r="H766" s="50"/>
      <c r="I766" s="78"/>
      <c r="J766" s="78"/>
      <c r="K766" s="78"/>
    </row>
    <row r="767" customFormat="false" ht="22.5" hidden="false" customHeight="true" outlineLevel="0" collapsed="false">
      <c r="A767" s="46"/>
      <c r="B767" s="46"/>
      <c r="C767" s="47"/>
      <c r="D767" s="48"/>
      <c r="E767" s="48"/>
      <c r="F767" s="49"/>
      <c r="G767" s="49"/>
      <c r="H767" s="50"/>
      <c r="I767" s="78"/>
      <c r="J767" s="78"/>
      <c r="K767" s="78"/>
    </row>
    <row r="768" customFormat="false" ht="22.5" hidden="false" customHeight="true" outlineLevel="0" collapsed="false">
      <c r="A768" s="46"/>
      <c r="B768" s="46"/>
      <c r="C768" s="47"/>
      <c r="D768" s="48"/>
      <c r="E768" s="48"/>
      <c r="F768" s="49"/>
      <c r="G768" s="49"/>
      <c r="H768" s="50"/>
      <c r="I768" s="78"/>
      <c r="J768" s="78"/>
      <c r="K768" s="78"/>
    </row>
    <row r="769" customFormat="false" ht="22.5" hidden="false" customHeight="true" outlineLevel="0" collapsed="false">
      <c r="A769" s="46"/>
      <c r="B769" s="46"/>
      <c r="C769" s="47"/>
      <c r="D769" s="48"/>
      <c r="E769" s="48"/>
      <c r="F769" s="49"/>
      <c r="G769" s="49"/>
      <c r="H769" s="50"/>
      <c r="I769" s="78"/>
      <c r="J769" s="78"/>
      <c r="K769" s="78"/>
    </row>
    <row r="770" customFormat="false" ht="22.5" hidden="false" customHeight="true" outlineLevel="0" collapsed="false">
      <c r="A770" s="46"/>
      <c r="B770" s="46"/>
      <c r="C770" s="47"/>
      <c r="D770" s="48"/>
      <c r="E770" s="48"/>
      <c r="F770" s="49"/>
      <c r="G770" s="49"/>
      <c r="H770" s="50"/>
      <c r="I770" s="78"/>
      <c r="J770" s="78"/>
      <c r="K770" s="78"/>
    </row>
    <row r="771" customFormat="false" ht="22.5" hidden="false" customHeight="true" outlineLevel="0" collapsed="false">
      <c r="A771" s="46"/>
      <c r="B771" s="46"/>
      <c r="C771" s="47"/>
      <c r="D771" s="48"/>
      <c r="E771" s="48"/>
      <c r="F771" s="49"/>
      <c r="G771" s="49"/>
      <c r="H771" s="50"/>
      <c r="I771" s="78"/>
      <c r="J771" s="78"/>
      <c r="K771" s="78"/>
    </row>
    <row r="772" customFormat="false" ht="22.5" hidden="false" customHeight="true" outlineLevel="0" collapsed="false">
      <c r="A772" s="46"/>
      <c r="B772" s="46"/>
      <c r="C772" s="47"/>
      <c r="D772" s="48"/>
      <c r="E772" s="48"/>
      <c r="F772" s="49"/>
      <c r="G772" s="49"/>
      <c r="H772" s="50"/>
      <c r="I772" s="78"/>
      <c r="J772" s="78"/>
      <c r="K772" s="78"/>
    </row>
    <row r="773" customFormat="false" ht="22.5" hidden="false" customHeight="true" outlineLevel="0" collapsed="false">
      <c r="A773" s="46"/>
      <c r="B773" s="46"/>
      <c r="C773" s="47"/>
      <c r="D773" s="48"/>
      <c r="E773" s="48"/>
      <c r="F773" s="49"/>
      <c r="G773" s="49"/>
      <c r="H773" s="50"/>
      <c r="I773" s="78"/>
      <c r="J773" s="78"/>
      <c r="K773" s="78"/>
    </row>
    <row r="774" customFormat="false" ht="22.5" hidden="false" customHeight="true" outlineLevel="0" collapsed="false">
      <c r="A774" s="46"/>
      <c r="B774" s="46"/>
      <c r="C774" s="47"/>
      <c r="D774" s="48"/>
      <c r="E774" s="48"/>
      <c r="F774" s="49"/>
      <c r="G774" s="49"/>
      <c r="H774" s="50"/>
      <c r="I774" s="78"/>
      <c r="J774" s="78"/>
      <c r="K774" s="78"/>
    </row>
    <row r="775" customFormat="false" ht="22.5" hidden="false" customHeight="true" outlineLevel="0" collapsed="false">
      <c r="A775" s="46"/>
      <c r="B775" s="46"/>
      <c r="C775" s="47"/>
      <c r="D775" s="48"/>
      <c r="E775" s="48"/>
      <c r="F775" s="49"/>
      <c r="G775" s="49"/>
      <c r="H775" s="50"/>
      <c r="I775" s="78"/>
      <c r="J775" s="78"/>
      <c r="K775" s="78"/>
    </row>
    <row r="776" customFormat="false" ht="22.5" hidden="false" customHeight="true" outlineLevel="0" collapsed="false">
      <c r="A776" s="46"/>
      <c r="B776" s="46"/>
      <c r="C776" s="47"/>
      <c r="D776" s="48"/>
      <c r="E776" s="48"/>
      <c r="F776" s="49"/>
      <c r="G776" s="49"/>
      <c r="H776" s="50"/>
      <c r="I776" s="78"/>
      <c r="J776" s="78"/>
      <c r="K776" s="78"/>
    </row>
    <row r="777" customFormat="false" ht="22.5" hidden="false" customHeight="true" outlineLevel="0" collapsed="false">
      <c r="A777" s="46"/>
      <c r="B777" s="46"/>
      <c r="C777" s="47"/>
      <c r="D777" s="48"/>
      <c r="E777" s="48"/>
      <c r="F777" s="49"/>
      <c r="G777" s="49"/>
      <c r="H777" s="50"/>
      <c r="I777" s="78"/>
      <c r="J777" s="78"/>
      <c r="K777" s="78"/>
    </row>
    <row r="778" customFormat="false" ht="22.5" hidden="false" customHeight="true" outlineLevel="0" collapsed="false">
      <c r="A778" s="46"/>
      <c r="B778" s="46"/>
      <c r="C778" s="47"/>
      <c r="D778" s="48"/>
      <c r="E778" s="48"/>
      <c r="F778" s="49"/>
      <c r="G778" s="49"/>
      <c r="H778" s="50"/>
      <c r="I778" s="78"/>
      <c r="J778" s="78"/>
      <c r="K778" s="78"/>
    </row>
    <row r="779" customFormat="false" ht="22.5" hidden="false" customHeight="true" outlineLevel="0" collapsed="false">
      <c r="A779" s="46"/>
      <c r="B779" s="46"/>
      <c r="C779" s="47"/>
      <c r="D779" s="48"/>
      <c r="E779" s="48"/>
      <c r="F779" s="49"/>
      <c r="G779" s="49"/>
      <c r="H779" s="50"/>
      <c r="I779" s="78"/>
      <c r="J779" s="78"/>
      <c r="K779" s="78"/>
    </row>
    <row r="780" customFormat="false" ht="22.5" hidden="false" customHeight="true" outlineLevel="0" collapsed="false">
      <c r="A780" s="46"/>
      <c r="B780" s="46"/>
      <c r="C780" s="47"/>
      <c r="D780" s="48"/>
      <c r="E780" s="48"/>
      <c r="F780" s="49"/>
      <c r="G780" s="49"/>
      <c r="H780" s="50"/>
      <c r="I780" s="78"/>
      <c r="J780" s="78"/>
      <c r="K780" s="78"/>
    </row>
    <row r="781" customFormat="false" ht="22.5" hidden="false" customHeight="true" outlineLevel="0" collapsed="false">
      <c r="A781" s="46"/>
      <c r="B781" s="46"/>
      <c r="C781" s="47"/>
      <c r="D781" s="48"/>
      <c r="E781" s="48"/>
      <c r="F781" s="49"/>
      <c r="G781" s="49"/>
      <c r="H781" s="50"/>
      <c r="I781" s="78"/>
      <c r="J781" s="78"/>
      <c r="K781" s="78"/>
    </row>
    <row r="782" customFormat="false" ht="22.5" hidden="false" customHeight="true" outlineLevel="0" collapsed="false">
      <c r="A782" s="46"/>
      <c r="B782" s="46"/>
      <c r="C782" s="47"/>
      <c r="D782" s="48"/>
      <c r="E782" s="48"/>
      <c r="F782" s="49"/>
      <c r="G782" s="49"/>
      <c r="H782" s="50"/>
      <c r="I782" s="78"/>
      <c r="J782" s="78"/>
      <c r="K782" s="78"/>
    </row>
    <row r="783" customFormat="false" ht="22.5" hidden="false" customHeight="true" outlineLevel="0" collapsed="false">
      <c r="A783" s="46"/>
      <c r="B783" s="46"/>
      <c r="C783" s="47"/>
      <c r="D783" s="48"/>
      <c r="E783" s="48"/>
      <c r="F783" s="49"/>
      <c r="G783" s="49"/>
      <c r="H783" s="50"/>
      <c r="I783" s="78"/>
      <c r="J783" s="78"/>
      <c r="K783" s="78"/>
    </row>
    <row r="784" customFormat="false" ht="22.5" hidden="false" customHeight="true" outlineLevel="0" collapsed="false">
      <c r="A784" s="46"/>
      <c r="B784" s="46"/>
      <c r="C784" s="47"/>
      <c r="D784" s="48"/>
      <c r="E784" s="48"/>
      <c r="F784" s="49"/>
      <c r="G784" s="49"/>
      <c r="H784" s="50"/>
      <c r="I784" s="78"/>
      <c r="J784" s="78"/>
      <c r="K784" s="78"/>
    </row>
    <row r="785" customFormat="false" ht="22.5" hidden="false" customHeight="true" outlineLevel="0" collapsed="false">
      <c r="A785" s="46"/>
      <c r="B785" s="46"/>
      <c r="C785" s="47"/>
      <c r="D785" s="48"/>
      <c r="E785" s="48"/>
      <c r="F785" s="49"/>
      <c r="G785" s="49"/>
      <c r="H785" s="50"/>
      <c r="I785" s="78"/>
      <c r="J785" s="78"/>
      <c r="K785" s="78"/>
    </row>
    <row r="786" customFormat="false" ht="22.5" hidden="false" customHeight="true" outlineLevel="0" collapsed="false">
      <c r="A786" s="46"/>
      <c r="B786" s="46"/>
      <c r="C786" s="47"/>
      <c r="D786" s="48"/>
      <c r="E786" s="48"/>
      <c r="F786" s="49"/>
      <c r="G786" s="49"/>
      <c r="H786" s="50"/>
      <c r="I786" s="78"/>
      <c r="J786" s="78"/>
      <c r="K786" s="78"/>
    </row>
    <row r="787" customFormat="false" ht="22.5" hidden="false" customHeight="true" outlineLevel="0" collapsed="false">
      <c r="A787" s="46"/>
      <c r="B787" s="46"/>
      <c r="C787" s="47"/>
      <c r="D787" s="48"/>
      <c r="E787" s="48"/>
      <c r="F787" s="49"/>
      <c r="G787" s="49"/>
      <c r="H787" s="50"/>
      <c r="I787" s="78"/>
      <c r="J787" s="78"/>
      <c r="K787" s="78"/>
    </row>
    <row r="788" customFormat="false" ht="22.5" hidden="false" customHeight="true" outlineLevel="0" collapsed="false">
      <c r="A788" s="46"/>
      <c r="B788" s="46"/>
      <c r="C788" s="47"/>
      <c r="D788" s="48"/>
      <c r="E788" s="48"/>
      <c r="F788" s="49"/>
      <c r="G788" s="49"/>
      <c r="H788" s="50"/>
      <c r="I788" s="78"/>
      <c r="J788" s="78"/>
      <c r="K788" s="78"/>
    </row>
    <row r="789" customFormat="false" ht="22.5" hidden="false" customHeight="true" outlineLevel="0" collapsed="false">
      <c r="A789" s="46"/>
      <c r="B789" s="46"/>
      <c r="C789" s="47"/>
      <c r="D789" s="48"/>
      <c r="E789" s="48"/>
      <c r="F789" s="49"/>
      <c r="G789" s="49"/>
      <c r="H789" s="50"/>
      <c r="I789" s="78"/>
      <c r="J789" s="78"/>
      <c r="K789" s="78"/>
    </row>
    <row r="790" customFormat="false" ht="22.5" hidden="false" customHeight="true" outlineLevel="0" collapsed="false">
      <c r="A790" s="46"/>
      <c r="B790" s="46"/>
      <c r="C790" s="47"/>
      <c r="D790" s="48"/>
      <c r="E790" s="48"/>
      <c r="F790" s="49"/>
      <c r="G790" s="49"/>
      <c r="H790" s="50"/>
      <c r="I790" s="78"/>
      <c r="J790" s="78"/>
      <c r="K790" s="78"/>
    </row>
    <row r="791" customFormat="false" ht="22.5" hidden="false" customHeight="true" outlineLevel="0" collapsed="false">
      <c r="A791" s="46"/>
      <c r="B791" s="84"/>
      <c r="C791" s="85"/>
      <c r="D791" s="48"/>
      <c r="E791" s="84"/>
      <c r="F791" s="49"/>
      <c r="G791" s="49"/>
      <c r="H791" s="50"/>
      <c r="I791" s="78"/>
      <c r="J791" s="78"/>
      <c r="K791" s="78"/>
    </row>
    <row r="792" customFormat="false" ht="22.5" hidden="false" customHeight="true" outlineLevel="0" collapsed="false">
      <c r="A792" s="86"/>
      <c r="B792" s="87"/>
      <c r="C792" s="88"/>
      <c r="D792" s="80"/>
      <c r="E792" s="87"/>
      <c r="F792" s="49"/>
      <c r="G792" s="89"/>
      <c r="H792" s="90"/>
      <c r="I792" s="78"/>
      <c r="J792" s="78"/>
      <c r="K792" s="78"/>
    </row>
    <row r="793" customFormat="false" ht="21" hidden="false" customHeight="false" outlineLevel="0" collapsed="false">
      <c r="A793" s="46"/>
      <c r="B793" s="46"/>
      <c r="C793" s="47"/>
      <c r="D793" s="48"/>
      <c r="E793" s="48"/>
      <c r="F793" s="91"/>
      <c r="G793" s="49"/>
      <c r="H793" s="50"/>
      <c r="I793" s="78"/>
      <c r="J793" s="78"/>
      <c r="K793" s="78"/>
    </row>
    <row r="794" customFormat="false" ht="21" hidden="false" customHeight="false" outlineLevel="0" collapsed="false">
      <c r="A794" s="46"/>
      <c r="B794" s="46"/>
      <c r="C794" s="47"/>
      <c r="D794" s="48"/>
      <c r="E794" s="48"/>
      <c r="F794" s="49"/>
      <c r="G794" s="49"/>
      <c r="H794" s="50"/>
      <c r="I794" s="78"/>
      <c r="J794" s="78"/>
      <c r="K794" s="78"/>
    </row>
    <row r="795" customFormat="false" ht="21" hidden="false" customHeight="false" outlineLevel="0" collapsed="false">
      <c r="A795" s="46"/>
      <c r="B795" s="46"/>
      <c r="C795" s="47"/>
      <c r="D795" s="48"/>
      <c r="E795" s="48"/>
      <c r="F795" s="49"/>
      <c r="G795" s="49"/>
      <c r="H795" s="50"/>
      <c r="I795" s="78"/>
      <c r="J795" s="78"/>
      <c r="K795" s="78"/>
    </row>
    <row r="796" customFormat="false" ht="21" hidden="false" customHeight="false" outlineLevel="0" collapsed="false">
      <c r="A796" s="46"/>
      <c r="B796" s="46"/>
      <c r="C796" s="47"/>
      <c r="D796" s="48"/>
      <c r="E796" s="48"/>
      <c r="F796" s="49"/>
      <c r="G796" s="49"/>
      <c r="H796" s="50"/>
      <c r="I796" s="78"/>
      <c r="J796" s="78"/>
      <c r="K796" s="78"/>
    </row>
    <row r="797" customFormat="false" ht="21" hidden="false" customHeight="false" outlineLevel="0" collapsed="false">
      <c r="A797" s="46"/>
      <c r="B797" s="46"/>
      <c r="C797" s="47"/>
      <c r="D797" s="48"/>
      <c r="E797" s="48"/>
      <c r="F797" s="49"/>
      <c r="G797" s="49"/>
      <c r="H797" s="50"/>
      <c r="I797" s="78"/>
      <c r="J797" s="78"/>
      <c r="K797" s="78"/>
    </row>
    <row r="798" customFormat="false" ht="21" hidden="false" customHeight="false" outlineLevel="0" collapsed="false">
      <c r="A798" s="46"/>
      <c r="B798" s="46"/>
      <c r="C798" s="47"/>
      <c r="D798" s="48"/>
      <c r="E798" s="48"/>
      <c r="F798" s="49"/>
      <c r="G798" s="49"/>
      <c r="H798" s="50"/>
      <c r="I798" s="78"/>
      <c r="J798" s="78"/>
      <c r="K798" s="78"/>
    </row>
    <row r="799" customFormat="false" ht="21" hidden="false" customHeight="false" outlineLevel="0" collapsed="false">
      <c r="A799" s="46"/>
      <c r="B799" s="46"/>
      <c r="C799" s="47"/>
      <c r="D799" s="48"/>
      <c r="E799" s="48"/>
      <c r="F799" s="49"/>
      <c r="G799" s="49"/>
      <c r="H799" s="50"/>
      <c r="I799" s="78"/>
      <c r="J799" s="78"/>
      <c r="K799" s="78"/>
    </row>
    <row r="800" customFormat="false" ht="21" hidden="false" customHeight="false" outlineLevel="0" collapsed="false">
      <c r="A800" s="46"/>
      <c r="B800" s="46"/>
      <c r="C800" s="47"/>
      <c r="D800" s="48"/>
      <c r="E800" s="48"/>
      <c r="F800" s="49"/>
      <c r="G800" s="49"/>
      <c r="H800" s="50"/>
      <c r="I800" s="78"/>
      <c r="J800" s="78"/>
      <c r="K800" s="78"/>
    </row>
    <row r="801" customFormat="false" ht="21" hidden="false" customHeight="false" outlineLevel="0" collapsed="false">
      <c r="A801" s="46"/>
      <c r="B801" s="46"/>
      <c r="C801" s="47"/>
      <c r="D801" s="48"/>
      <c r="E801" s="48"/>
      <c r="F801" s="49"/>
      <c r="G801" s="49"/>
      <c r="H801" s="50"/>
      <c r="I801" s="78"/>
      <c r="J801" s="78"/>
      <c r="K801" s="78"/>
    </row>
    <row r="802" customFormat="false" ht="21" hidden="false" customHeight="false" outlineLevel="0" collapsed="false">
      <c r="A802" s="46"/>
      <c r="B802" s="46"/>
      <c r="C802" s="47"/>
      <c r="D802" s="48"/>
      <c r="E802" s="48"/>
      <c r="F802" s="49"/>
      <c r="G802" s="49"/>
      <c r="H802" s="50"/>
      <c r="I802" s="78"/>
      <c r="J802" s="78"/>
      <c r="K802" s="78"/>
    </row>
    <row r="803" customFormat="false" ht="21" hidden="false" customHeight="false" outlineLevel="0" collapsed="false">
      <c r="A803" s="92"/>
      <c r="B803" s="92"/>
      <c r="C803" s="47"/>
      <c r="D803" s="48"/>
      <c r="E803" s="84"/>
      <c r="F803" s="49"/>
      <c r="G803" s="93"/>
      <c r="H803" s="50"/>
      <c r="I803" s="78"/>
      <c r="J803" s="78"/>
      <c r="K803" s="78"/>
    </row>
    <row r="804" customFormat="false" ht="21" hidden="false" customHeight="false" outlineLevel="0" collapsed="false">
      <c r="A804" s="94"/>
      <c r="B804" s="95"/>
      <c r="C804" s="47"/>
      <c r="D804" s="48"/>
      <c r="E804" s="48"/>
      <c r="F804" s="49"/>
      <c r="G804" s="96"/>
      <c r="H804" s="50"/>
      <c r="I804" s="78"/>
      <c r="J804" s="78"/>
      <c r="K804" s="78"/>
    </row>
    <row r="805" customFormat="false" ht="21" hidden="false" customHeight="false" outlineLevel="0" collapsed="false">
      <c r="A805" s="97"/>
      <c r="B805" s="98"/>
      <c r="C805" s="47"/>
      <c r="D805" s="60"/>
      <c r="E805" s="48"/>
      <c r="F805" s="89"/>
      <c r="G805" s="91"/>
      <c r="H805" s="90"/>
      <c r="I805" s="78"/>
      <c r="J805" s="78"/>
      <c r="K805" s="78"/>
    </row>
    <row r="806" customFormat="false" ht="21" hidden="false" customHeight="false" outlineLevel="0" collapsed="false">
      <c r="A806" s="46"/>
      <c r="B806" s="99"/>
      <c r="C806" s="47"/>
      <c r="D806" s="48"/>
      <c r="E806" s="87"/>
      <c r="F806" s="93"/>
      <c r="G806" s="100"/>
      <c r="H806" s="50"/>
      <c r="I806" s="78"/>
      <c r="J806" s="78"/>
      <c r="K806" s="78"/>
    </row>
    <row r="807" customFormat="false" ht="21" hidden="false" customHeight="false" outlineLevel="0" collapsed="false">
      <c r="A807" s="46"/>
      <c r="B807" s="46"/>
      <c r="C807" s="47"/>
      <c r="D807" s="48"/>
      <c r="E807" s="48"/>
      <c r="F807" s="49"/>
      <c r="G807" s="49"/>
      <c r="H807" s="50"/>
      <c r="I807" s="78"/>
      <c r="J807" s="78"/>
      <c r="K807" s="78"/>
    </row>
    <row r="808" customFormat="false" ht="21" hidden="false" customHeight="false" outlineLevel="0" collapsed="false">
      <c r="A808" s="46"/>
      <c r="B808" s="46"/>
      <c r="C808" s="47"/>
      <c r="D808" s="48"/>
      <c r="E808" s="48"/>
      <c r="F808" s="49"/>
      <c r="G808" s="49"/>
      <c r="H808" s="50"/>
      <c r="I808" s="78"/>
      <c r="J808" s="78"/>
      <c r="K808" s="78"/>
    </row>
    <row r="809" customFormat="false" ht="21" hidden="false" customHeight="false" outlineLevel="0" collapsed="false">
      <c r="A809" s="46"/>
      <c r="B809" s="46"/>
      <c r="C809" s="47"/>
      <c r="D809" s="48"/>
      <c r="E809" s="48"/>
      <c r="F809" s="49"/>
      <c r="G809" s="49"/>
      <c r="H809" s="50"/>
      <c r="I809" s="78"/>
      <c r="J809" s="78"/>
      <c r="K809" s="78"/>
    </row>
    <row r="810" customFormat="false" ht="21" hidden="false" customHeight="false" outlineLevel="0" collapsed="false">
      <c r="A810" s="46"/>
      <c r="B810" s="46"/>
      <c r="C810" s="47"/>
      <c r="D810" s="77"/>
      <c r="E810" s="48"/>
      <c r="F810" s="49"/>
      <c r="G810" s="49"/>
      <c r="H810" s="50"/>
      <c r="I810" s="78"/>
      <c r="J810" s="78"/>
      <c r="K810" s="78"/>
    </row>
    <row r="811" customFormat="false" ht="21" hidden="false" customHeight="false" outlineLevel="0" collapsed="false">
      <c r="A811" s="46"/>
      <c r="B811" s="46"/>
      <c r="C811" s="47"/>
      <c r="D811" s="48"/>
      <c r="E811" s="48"/>
      <c r="F811" s="49"/>
      <c r="G811" s="49"/>
      <c r="H811" s="50"/>
      <c r="I811" s="78"/>
      <c r="J811" s="78"/>
      <c r="K811" s="78"/>
    </row>
    <row r="812" customFormat="false" ht="21" hidden="false" customHeight="false" outlineLevel="0" collapsed="false">
      <c r="A812" s="46"/>
      <c r="B812" s="46"/>
      <c r="C812" s="47"/>
      <c r="D812" s="48"/>
      <c r="E812" s="48"/>
      <c r="F812" s="49"/>
      <c r="G812" s="49"/>
      <c r="H812" s="50"/>
      <c r="I812" s="78"/>
      <c r="J812" s="78"/>
      <c r="K812" s="78"/>
    </row>
    <row r="813" customFormat="false" ht="21" hidden="false" customHeight="false" outlineLevel="0" collapsed="false">
      <c r="A813" s="46"/>
      <c r="B813" s="46"/>
      <c r="C813" s="47"/>
      <c r="D813" s="48"/>
      <c r="E813" s="48"/>
      <c r="F813" s="49"/>
      <c r="G813" s="49"/>
      <c r="H813" s="50"/>
      <c r="I813" s="78"/>
      <c r="J813" s="78"/>
      <c r="K813" s="78"/>
    </row>
    <row r="814" customFormat="false" ht="21" hidden="false" customHeight="false" outlineLevel="0" collapsed="false">
      <c r="A814" s="46"/>
      <c r="B814" s="46"/>
      <c r="C814" s="47"/>
      <c r="D814" s="48"/>
      <c r="E814" s="48"/>
      <c r="F814" s="49"/>
      <c r="G814" s="49"/>
      <c r="H814" s="50"/>
      <c r="I814" s="78"/>
      <c r="J814" s="78"/>
      <c r="K814" s="78"/>
    </row>
    <row r="815" customFormat="false" ht="21" hidden="false" customHeight="false" outlineLevel="0" collapsed="false">
      <c r="A815" s="46"/>
      <c r="B815" s="46"/>
      <c r="C815" s="47"/>
      <c r="D815" s="48"/>
      <c r="E815" s="48"/>
      <c r="F815" s="49"/>
      <c r="G815" s="49"/>
      <c r="H815" s="50"/>
      <c r="I815" s="78"/>
      <c r="J815" s="78"/>
      <c r="K815" s="78"/>
    </row>
    <row r="816" customFormat="false" ht="21" hidden="false" customHeight="false" outlineLevel="0" collapsed="false">
      <c r="A816" s="46"/>
      <c r="B816" s="46"/>
      <c r="C816" s="47"/>
      <c r="D816" s="48"/>
      <c r="E816" s="48"/>
      <c r="F816" s="49"/>
      <c r="G816" s="49"/>
      <c r="H816" s="50"/>
      <c r="I816" s="78"/>
      <c r="J816" s="78"/>
      <c r="K816" s="78"/>
    </row>
    <row r="817" customFormat="false" ht="21" hidden="false" customHeight="false" outlineLevel="0" collapsed="false">
      <c r="A817" s="46"/>
      <c r="B817" s="46"/>
      <c r="C817" s="47"/>
      <c r="D817" s="48"/>
      <c r="E817" s="48"/>
      <c r="F817" s="49"/>
      <c r="G817" s="49"/>
      <c r="H817" s="50"/>
      <c r="I817" s="78"/>
      <c r="J817" s="78"/>
      <c r="K817" s="78"/>
    </row>
    <row r="818" customFormat="false" ht="21" hidden="false" customHeight="false" outlineLevel="0" collapsed="false">
      <c r="A818" s="46"/>
      <c r="B818" s="46"/>
      <c r="C818" s="47"/>
      <c r="D818" s="48"/>
      <c r="E818" s="48"/>
      <c r="F818" s="49"/>
      <c r="G818" s="49"/>
      <c r="H818" s="50"/>
      <c r="I818" s="78"/>
      <c r="J818" s="78"/>
      <c r="K818" s="78"/>
    </row>
    <row r="819" customFormat="false" ht="21" hidden="false" customHeight="false" outlineLevel="0" collapsed="false">
      <c r="A819" s="46"/>
      <c r="B819" s="46"/>
      <c r="C819" s="47"/>
      <c r="D819" s="48"/>
      <c r="E819" s="48"/>
      <c r="F819" s="49"/>
      <c r="G819" s="49"/>
      <c r="H819" s="50"/>
      <c r="I819" s="78"/>
      <c r="J819" s="78"/>
      <c r="K819" s="78"/>
    </row>
    <row r="820" customFormat="false" ht="21" hidden="false" customHeight="false" outlineLevel="0" collapsed="false">
      <c r="A820" s="46"/>
      <c r="B820" s="46"/>
      <c r="C820" s="47"/>
      <c r="D820" s="48"/>
      <c r="E820" s="48"/>
      <c r="F820" s="49"/>
      <c r="G820" s="49"/>
      <c r="H820" s="50"/>
      <c r="I820" s="78"/>
      <c r="J820" s="78"/>
      <c r="K820" s="78"/>
    </row>
    <row r="821" customFormat="false" ht="21" hidden="false" customHeight="false" outlineLevel="0" collapsed="false">
      <c r="A821" s="46"/>
      <c r="B821" s="46"/>
      <c r="C821" s="47"/>
      <c r="D821" s="48"/>
      <c r="E821" s="48"/>
      <c r="F821" s="49"/>
      <c r="G821" s="49"/>
      <c r="H821" s="50"/>
      <c r="I821" s="78"/>
      <c r="J821" s="78"/>
      <c r="K821" s="78"/>
    </row>
    <row r="822" customFormat="false" ht="21" hidden="false" customHeight="false" outlineLevel="0" collapsed="false">
      <c r="A822" s="46"/>
      <c r="B822" s="46"/>
      <c r="C822" s="47"/>
      <c r="D822" s="48"/>
      <c r="E822" s="48"/>
      <c r="F822" s="49"/>
      <c r="G822" s="49"/>
      <c r="H822" s="50"/>
      <c r="I822" s="78"/>
      <c r="J822" s="78"/>
      <c r="K822" s="78"/>
    </row>
    <row r="823" customFormat="false" ht="21" hidden="false" customHeight="false" outlineLevel="0" collapsed="false">
      <c r="A823" s="46"/>
      <c r="B823" s="46"/>
      <c r="C823" s="47"/>
      <c r="D823" s="48"/>
      <c r="E823" s="48"/>
      <c r="F823" s="49"/>
      <c r="G823" s="49"/>
      <c r="H823" s="50"/>
      <c r="I823" s="78"/>
      <c r="J823" s="78"/>
      <c r="K823" s="78"/>
    </row>
    <row r="824" customFormat="false" ht="21" hidden="false" customHeight="false" outlineLevel="0" collapsed="false">
      <c r="A824" s="46"/>
      <c r="B824" s="46"/>
      <c r="C824" s="47"/>
      <c r="D824" s="48"/>
      <c r="E824" s="48"/>
      <c r="F824" s="49"/>
      <c r="G824" s="49"/>
      <c r="H824" s="50"/>
      <c r="I824" s="78"/>
      <c r="J824" s="78"/>
      <c r="K824" s="78"/>
    </row>
    <row r="825" customFormat="false" ht="21" hidden="false" customHeight="false" outlineLevel="0" collapsed="false">
      <c r="A825" s="46"/>
      <c r="B825" s="46"/>
      <c r="C825" s="47"/>
      <c r="D825" s="48"/>
      <c r="E825" s="48"/>
      <c r="F825" s="49"/>
      <c r="G825" s="49"/>
      <c r="H825" s="50"/>
      <c r="I825" s="78"/>
      <c r="J825" s="78"/>
      <c r="K825" s="78"/>
    </row>
    <row r="826" customFormat="false" ht="21" hidden="false" customHeight="false" outlineLevel="0" collapsed="false">
      <c r="A826" s="46"/>
      <c r="B826" s="46"/>
      <c r="C826" s="47"/>
      <c r="D826" s="48"/>
      <c r="E826" s="48"/>
      <c r="F826" s="49"/>
      <c r="G826" s="49"/>
      <c r="H826" s="50"/>
      <c r="I826" s="78"/>
      <c r="J826" s="78"/>
      <c r="K826" s="78"/>
    </row>
    <row r="827" customFormat="false" ht="21" hidden="false" customHeight="false" outlineLevel="0" collapsed="false">
      <c r="A827" s="46"/>
      <c r="B827" s="46"/>
      <c r="C827" s="47"/>
      <c r="D827" s="48"/>
      <c r="E827" s="48"/>
      <c r="F827" s="49"/>
      <c r="G827" s="49"/>
      <c r="H827" s="50"/>
      <c r="I827" s="78"/>
      <c r="J827" s="78"/>
      <c r="K827" s="78"/>
    </row>
    <row r="828" customFormat="false" ht="21" hidden="false" customHeight="false" outlineLevel="0" collapsed="false">
      <c r="A828" s="46"/>
      <c r="B828" s="46"/>
      <c r="C828" s="47"/>
      <c r="D828" s="48"/>
      <c r="E828" s="48"/>
      <c r="F828" s="49"/>
      <c r="G828" s="49"/>
      <c r="H828" s="50"/>
      <c r="I828" s="78"/>
      <c r="J828" s="78"/>
      <c r="K828" s="78"/>
    </row>
    <row r="829" customFormat="false" ht="21" hidden="false" customHeight="false" outlineLevel="0" collapsed="false">
      <c r="A829" s="46"/>
      <c r="B829" s="46"/>
      <c r="C829" s="47"/>
      <c r="D829" s="48"/>
      <c r="E829" s="48"/>
      <c r="F829" s="49"/>
      <c r="G829" s="49"/>
      <c r="H829" s="50"/>
      <c r="I829" s="78"/>
      <c r="J829" s="78"/>
      <c r="K829" s="78"/>
    </row>
    <row r="830" customFormat="false" ht="21" hidden="false" customHeight="false" outlineLevel="0" collapsed="false">
      <c r="A830" s="46"/>
      <c r="B830" s="46"/>
      <c r="C830" s="47"/>
      <c r="D830" s="48"/>
      <c r="E830" s="48"/>
      <c r="F830" s="49"/>
      <c r="G830" s="49"/>
      <c r="H830" s="50"/>
      <c r="I830" s="78"/>
      <c r="J830" s="78"/>
      <c r="K830" s="78"/>
    </row>
    <row r="831" customFormat="false" ht="21" hidden="false" customHeight="false" outlineLevel="0" collapsed="false">
      <c r="A831" s="46"/>
      <c r="B831" s="46"/>
      <c r="C831" s="47"/>
      <c r="D831" s="48"/>
      <c r="E831" s="48"/>
      <c r="F831" s="49"/>
      <c r="G831" s="49"/>
      <c r="H831" s="50"/>
      <c r="I831" s="78"/>
      <c r="J831" s="78"/>
      <c r="K831" s="78"/>
    </row>
    <row r="832" customFormat="false" ht="21" hidden="false" customHeight="false" outlineLevel="0" collapsed="false">
      <c r="A832" s="46"/>
      <c r="B832" s="46"/>
      <c r="C832" s="47"/>
      <c r="D832" s="48"/>
      <c r="E832" s="48"/>
      <c r="F832" s="49"/>
      <c r="G832" s="49"/>
      <c r="H832" s="50"/>
      <c r="I832" s="78"/>
      <c r="J832" s="78"/>
      <c r="K832" s="78"/>
    </row>
    <row r="833" customFormat="false" ht="21" hidden="false" customHeight="false" outlineLevel="0" collapsed="false">
      <c r="A833" s="46"/>
      <c r="B833" s="46"/>
      <c r="C833" s="47"/>
      <c r="D833" s="48"/>
      <c r="E833" s="48"/>
      <c r="F833" s="49"/>
      <c r="G833" s="49"/>
      <c r="H833" s="50"/>
      <c r="I833" s="78"/>
      <c r="J833" s="78"/>
      <c r="K833" s="78"/>
    </row>
    <row r="834" customFormat="false" ht="21" hidden="false" customHeight="false" outlineLevel="0" collapsed="false">
      <c r="A834" s="46"/>
      <c r="B834" s="46"/>
      <c r="C834" s="47"/>
      <c r="D834" s="48"/>
      <c r="E834" s="48"/>
      <c r="F834" s="49"/>
      <c r="G834" s="49"/>
      <c r="H834" s="50"/>
      <c r="I834" s="78"/>
      <c r="J834" s="78"/>
      <c r="K834" s="78"/>
    </row>
    <row r="835" customFormat="false" ht="21" hidden="false" customHeight="false" outlineLevel="0" collapsed="false">
      <c r="A835" s="46"/>
      <c r="B835" s="46"/>
      <c r="C835" s="47"/>
      <c r="D835" s="48"/>
      <c r="E835" s="48"/>
      <c r="F835" s="49"/>
      <c r="G835" s="49"/>
      <c r="H835" s="50"/>
      <c r="I835" s="78"/>
      <c r="J835" s="78"/>
      <c r="K835" s="78"/>
    </row>
    <row r="836" customFormat="false" ht="21" hidden="false" customHeight="false" outlineLevel="0" collapsed="false">
      <c r="A836" s="46"/>
      <c r="B836" s="46"/>
      <c r="C836" s="47"/>
      <c r="D836" s="48"/>
      <c r="E836" s="48"/>
      <c r="F836" s="49"/>
      <c r="G836" s="49"/>
      <c r="H836" s="50"/>
      <c r="I836" s="78"/>
      <c r="J836" s="78"/>
      <c r="K836" s="78"/>
    </row>
    <row r="837" customFormat="false" ht="21" hidden="false" customHeight="false" outlineLevel="0" collapsed="false">
      <c r="A837" s="46"/>
      <c r="B837" s="46"/>
      <c r="C837" s="47"/>
      <c r="D837" s="48"/>
      <c r="E837" s="48"/>
      <c r="F837" s="49"/>
      <c r="G837" s="49"/>
      <c r="H837" s="50"/>
      <c r="I837" s="78"/>
      <c r="J837" s="78"/>
      <c r="K837" s="78"/>
    </row>
    <row r="838" customFormat="false" ht="21" hidden="false" customHeight="false" outlineLevel="0" collapsed="false">
      <c r="A838" s="46"/>
      <c r="B838" s="46"/>
      <c r="C838" s="47"/>
      <c r="D838" s="48"/>
      <c r="E838" s="48"/>
      <c r="F838" s="49"/>
      <c r="G838" s="49"/>
      <c r="H838" s="50"/>
      <c r="I838" s="78"/>
      <c r="J838" s="78"/>
      <c r="K838" s="78"/>
    </row>
    <row r="839" customFormat="false" ht="21" hidden="false" customHeight="false" outlineLevel="0" collapsed="false">
      <c r="A839" s="46"/>
      <c r="B839" s="46"/>
      <c r="C839" s="47"/>
      <c r="D839" s="48"/>
      <c r="E839" s="48"/>
      <c r="F839" s="49"/>
      <c r="G839" s="49"/>
      <c r="H839" s="50"/>
      <c r="I839" s="78"/>
      <c r="J839" s="78"/>
      <c r="K839" s="78"/>
    </row>
    <row r="840" customFormat="false" ht="21" hidden="false" customHeight="false" outlineLevel="0" collapsed="false">
      <c r="A840" s="46"/>
      <c r="B840" s="46"/>
      <c r="C840" s="47"/>
      <c r="D840" s="48"/>
      <c r="E840" s="48"/>
      <c r="F840" s="49"/>
      <c r="G840" s="49"/>
      <c r="H840" s="50"/>
      <c r="I840" s="78"/>
      <c r="J840" s="78"/>
      <c r="K840" s="78"/>
    </row>
    <row r="841" customFormat="false" ht="21" hidden="false" customHeight="false" outlineLevel="0" collapsed="false">
      <c r="A841" s="46"/>
      <c r="B841" s="46"/>
      <c r="C841" s="47"/>
      <c r="D841" s="48"/>
      <c r="E841" s="48"/>
      <c r="F841" s="49"/>
      <c r="G841" s="49"/>
      <c r="H841" s="50"/>
      <c r="I841" s="78"/>
      <c r="J841" s="78"/>
      <c r="K841" s="78"/>
    </row>
    <row r="842" customFormat="false" ht="21" hidden="false" customHeight="false" outlineLevel="0" collapsed="false">
      <c r="A842" s="46"/>
      <c r="B842" s="46"/>
      <c r="C842" s="47"/>
      <c r="D842" s="48"/>
      <c r="E842" s="48"/>
      <c r="F842" s="49"/>
      <c r="G842" s="49"/>
      <c r="H842" s="50"/>
      <c r="I842" s="78"/>
      <c r="J842" s="78"/>
      <c r="K842" s="78"/>
    </row>
    <row r="843" customFormat="false" ht="21" hidden="false" customHeight="false" outlineLevel="0" collapsed="false">
      <c r="A843" s="46"/>
      <c r="B843" s="46"/>
      <c r="C843" s="47"/>
      <c r="D843" s="48"/>
      <c r="E843" s="48"/>
      <c r="F843" s="49"/>
      <c r="G843" s="49"/>
      <c r="H843" s="50"/>
      <c r="I843" s="78"/>
      <c r="J843" s="78"/>
      <c r="K843" s="78"/>
    </row>
    <row r="844" customFormat="false" ht="21" hidden="false" customHeight="false" outlineLevel="0" collapsed="false">
      <c r="A844" s="46"/>
      <c r="B844" s="46"/>
      <c r="C844" s="47"/>
      <c r="D844" s="48"/>
      <c r="E844" s="48"/>
      <c r="F844" s="49"/>
      <c r="G844" s="49"/>
      <c r="H844" s="50"/>
      <c r="I844" s="78"/>
      <c r="J844" s="78"/>
      <c r="K844" s="78"/>
    </row>
    <row r="845" customFormat="false" ht="21" hidden="false" customHeight="false" outlineLevel="0" collapsed="false">
      <c r="A845" s="46"/>
      <c r="B845" s="46"/>
      <c r="C845" s="47"/>
      <c r="D845" s="48"/>
      <c r="E845" s="48"/>
      <c r="F845" s="49"/>
      <c r="G845" s="49"/>
      <c r="H845" s="50"/>
      <c r="I845" s="78"/>
      <c r="J845" s="78"/>
      <c r="K845" s="78"/>
    </row>
    <row r="846" customFormat="false" ht="21" hidden="false" customHeight="false" outlineLevel="0" collapsed="false">
      <c r="A846" s="46"/>
      <c r="B846" s="46"/>
      <c r="C846" s="47"/>
      <c r="D846" s="48"/>
      <c r="E846" s="48"/>
      <c r="F846" s="49"/>
      <c r="G846" s="49"/>
      <c r="H846" s="50"/>
      <c r="I846" s="78"/>
      <c r="J846" s="78"/>
      <c r="K846" s="78"/>
    </row>
    <row r="847" customFormat="false" ht="21" hidden="false" customHeight="false" outlineLevel="0" collapsed="false">
      <c r="A847" s="46"/>
      <c r="B847" s="46"/>
      <c r="C847" s="47"/>
      <c r="D847" s="48"/>
      <c r="E847" s="48"/>
      <c r="F847" s="49"/>
      <c r="G847" s="49"/>
      <c r="H847" s="50"/>
      <c r="I847" s="78"/>
      <c r="J847" s="78"/>
      <c r="K847" s="78"/>
    </row>
    <row r="848" customFormat="false" ht="21" hidden="false" customHeight="false" outlineLevel="0" collapsed="false">
      <c r="A848" s="46"/>
      <c r="B848" s="46"/>
      <c r="C848" s="47"/>
      <c r="D848" s="48"/>
      <c r="E848" s="48"/>
      <c r="F848" s="49"/>
      <c r="G848" s="49"/>
      <c r="H848" s="50"/>
      <c r="I848" s="78"/>
      <c r="J848" s="78"/>
      <c r="K848" s="78"/>
    </row>
    <row r="849" customFormat="false" ht="21" hidden="false" customHeight="false" outlineLevel="0" collapsed="false">
      <c r="A849" s="46"/>
      <c r="B849" s="46"/>
      <c r="C849" s="47"/>
      <c r="D849" s="48"/>
      <c r="E849" s="48"/>
      <c r="F849" s="49"/>
      <c r="G849" s="49"/>
      <c r="H849" s="50"/>
      <c r="I849" s="78"/>
      <c r="J849" s="78"/>
      <c r="K849" s="78"/>
    </row>
    <row r="850" customFormat="false" ht="21" hidden="false" customHeight="false" outlineLevel="0" collapsed="false">
      <c r="A850" s="46"/>
      <c r="B850" s="46"/>
      <c r="C850" s="47"/>
      <c r="D850" s="48"/>
      <c r="E850" s="48"/>
      <c r="F850" s="49"/>
      <c r="G850" s="49"/>
      <c r="H850" s="50"/>
      <c r="I850" s="78"/>
      <c r="J850" s="78"/>
      <c r="K850" s="78"/>
    </row>
    <row r="851" customFormat="false" ht="21" hidden="false" customHeight="false" outlineLevel="0" collapsed="false">
      <c r="A851" s="46"/>
      <c r="B851" s="46"/>
      <c r="C851" s="47"/>
      <c r="D851" s="48"/>
      <c r="E851" s="48"/>
      <c r="F851" s="49"/>
      <c r="G851" s="49"/>
      <c r="H851" s="50"/>
      <c r="I851" s="78"/>
      <c r="J851" s="78"/>
      <c r="K851" s="78"/>
    </row>
    <row r="852" customFormat="false" ht="21" hidden="false" customHeight="false" outlineLevel="0" collapsed="false">
      <c r="A852" s="46"/>
      <c r="B852" s="46"/>
      <c r="C852" s="47"/>
      <c r="D852" s="48"/>
      <c r="E852" s="48"/>
      <c r="F852" s="49"/>
      <c r="G852" s="49"/>
      <c r="H852" s="50"/>
      <c r="I852" s="78"/>
      <c r="J852" s="78"/>
      <c r="K852" s="78"/>
    </row>
    <row r="853" customFormat="false" ht="21" hidden="false" customHeight="false" outlineLevel="0" collapsed="false">
      <c r="A853" s="46"/>
      <c r="B853" s="46"/>
      <c r="C853" s="47"/>
      <c r="D853" s="48"/>
      <c r="E853" s="48"/>
      <c r="F853" s="49"/>
      <c r="G853" s="49"/>
      <c r="H853" s="50"/>
      <c r="I853" s="78"/>
      <c r="J853" s="78"/>
      <c r="K853" s="78"/>
    </row>
    <row r="854" customFormat="false" ht="21" hidden="false" customHeight="false" outlineLevel="0" collapsed="false">
      <c r="A854" s="46"/>
      <c r="B854" s="46"/>
      <c r="C854" s="47"/>
      <c r="D854" s="48"/>
      <c r="E854" s="48"/>
      <c r="F854" s="49"/>
      <c r="G854" s="49"/>
      <c r="H854" s="50"/>
      <c r="I854" s="78"/>
      <c r="J854" s="78"/>
      <c r="K854" s="78"/>
    </row>
    <row r="855" customFormat="false" ht="21" hidden="false" customHeight="false" outlineLevel="0" collapsed="false">
      <c r="A855" s="46"/>
      <c r="B855" s="46"/>
      <c r="C855" s="47"/>
      <c r="D855" s="48"/>
      <c r="E855" s="48"/>
      <c r="F855" s="49"/>
      <c r="G855" s="49"/>
      <c r="H855" s="50"/>
      <c r="I855" s="78"/>
      <c r="J855" s="78"/>
      <c r="K855" s="78"/>
    </row>
    <row r="856" customFormat="false" ht="21" hidden="false" customHeight="false" outlineLevel="0" collapsed="false">
      <c r="A856" s="46"/>
      <c r="B856" s="46"/>
      <c r="C856" s="47"/>
      <c r="D856" s="48"/>
      <c r="E856" s="48"/>
      <c r="F856" s="49"/>
      <c r="G856" s="49"/>
      <c r="H856" s="50"/>
      <c r="I856" s="78"/>
      <c r="J856" s="78"/>
      <c r="K856" s="78"/>
    </row>
    <row r="857" customFormat="false" ht="21" hidden="false" customHeight="false" outlineLevel="0" collapsed="false">
      <c r="A857" s="46"/>
      <c r="B857" s="46"/>
      <c r="C857" s="47"/>
      <c r="D857" s="48"/>
      <c r="E857" s="48"/>
      <c r="F857" s="49"/>
      <c r="G857" s="49"/>
      <c r="H857" s="50"/>
      <c r="I857" s="78"/>
      <c r="J857" s="78"/>
      <c r="K857" s="78"/>
    </row>
    <row r="858" customFormat="false" ht="21" hidden="false" customHeight="false" outlineLevel="0" collapsed="false">
      <c r="A858" s="46"/>
      <c r="B858" s="46"/>
      <c r="C858" s="47"/>
      <c r="D858" s="48"/>
      <c r="E858" s="48"/>
      <c r="F858" s="49"/>
      <c r="G858" s="49"/>
      <c r="H858" s="50"/>
      <c r="I858" s="78"/>
      <c r="J858" s="78"/>
      <c r="K858" s="78"/>
    </row>
    <row r="859" customFormat="false" ht="21" hidden="false" customHeight="false" outlineLevel="0" collapsed="false">
      <c r="A859" s="46"/>
      <c r="B859" s="46"/>
      <c r="C859" s="47"/>
      <c r="D859" s="48"/>
      <c r="E859" s="48"/>
      <c r="F859" s="49"/>
      <c r="G859" s="49"/>
      <c r="H859" s="50"/>
      <c r="I859" s="78"/>
      <c r="J859" s="78"/>
      <c r="K859" s="78"/>
    </row>
    <row r="860" customFormat="false" ht="21" hidden="false" customHeight="false" outlineLevel="0" collapsed="false">
      <c r="A860" s="46"/>
      <c r="B860" s="46"/>
      <c r="C860" s="47"/>
      <c r="D860" s="48"/>
      <c r="E860" s="48"/>
      <c r="F860" s="49"/>
      <c r="G860" s="49"/>
      <c r="H860" s="50"/>
      <c r="I860" s="78"/>
      <c r="J860" s="78"/>
      <c r="K860" s="78"/>
    </row>
    <row r="861" customFormat="false" ht="21" hidden="false" customHeight="false" outlineLevel="0" collapsed="false">
      <c r="A861" s="46"/>
      <c r="B861" s="46"/>
      <c r="C861" s="47"/>
      <c r="D861" s="48"/>
      <c r="E861" s="48"/>
      <c r="F861" s="49"/>
      <c r="G861" s="49"/>
      <c r="H861" s="50"/>
      <c r="I861" s="78"/>
      <c r="J861" s="78"/>
      <c r="K861" s="78"/>
    </row>
    <row r="862" customFormat="false" ht="21" hidden="false" customHeight="false" outlineLevel="0" collapsed="false">
      <c r="A862" s="46"/>
      <c r="B862" s="46"/>
      <c r="C862" s="47"/>
      <c r="D862" s="48"/>
      <c r="E862" s="48"/>
      <c r="F862" s="49"/>
      <c r="G862" s="49"/>
      <c r="H862" s="50"/>
      <c r="I862" s="78"/>
      <c r="J862" s="78"/>
      <c r="K862" s="78"/>
    </row>
    <row r="863" customFormat="false" ht="21" hidden="false" customHeight="false" outlineLevel="0" collapsed="false">
      <c r="A863" s="46"/>
      <c r="B863" s="46"/>
      <c r="C863" s="47"/>
      <c r="D863" s="48"/>
      <c r="E863" s="48"/>
      <c r="F863" s="49"/>
      <c r="G863" s="49"/>
      <c r="H863" s="50"/>
      <c r="I863" s="78"/>
      <c r="J863" s="78"/>
      <c r="K863" s="78"/>
    </row>
    <row r="864" customFormat="false" ht="21" hidden="false" customHeight="false" outlineLevel="0" collapsed="false">
      <c r="A864" s="46"/>
      <c r="B864" s="46"/>
      <c r="C864" s="47"/>
      <c r="D864" s="48"/>
      <c r="E864" s="48"/>
      <c r="F864" s="49"/>
      <c r="G864" s="49"/>
      <c r="H864" s="50"/>
      <c r="I864" s="78"/>
      <c r="J864" s="78"/>
      <c r="K864" s="78"/>
    </row>
    <row r="865" customFormat="false" ht="21" hidden="false" customHeight="false" outlineLevel="0" collapsed="false">
      <c r="A865" s="46"/>
      <c r="B865" s="46"/>
      <c r="C865" s="47"/>
      <c r="D865" s="48"/>
      <c r="E865" s="48"/>
      <c r="F865" s="49"/>
      <c r="G865" s="49"/>
      <c r="H865" s="50"/>
      <c r="I865" s="78"/>
      <c r="J865" s="78"/>
      <c r="K865" s="78"/>
    </row>
    <row r="866" customFormat="false" ht="21" hidden="false" customHeight="false" outlineLevel="0" collapsed="false">
      <c r="A866" s="46"/>
      <c r="B866" s="46"/>
      <c r="C866" s="47"/>
      <c r="D866" s="48"/>
      <c r="E866" s="48"/>
      <c r="F866" s="49"/>
      <c r="G866" s="49"/>
      <c r="H866" s="50"/>
      <c r="I866" s="78"/>
      <c r="J866" s="78"/>
      <c r="K866" s="78"/>
    </row>
    <row r="867" customFormat="false" ht="21" hidden="false" customHeight="false" outlineLevel="0" collapsed="false">
      <c r="A867" s="46"/>
      <c r="B867" s="46"/>
      <c r="C867" s="47"/>
      <c r="D867" s="48"/>
      <c r="E867" s="48"/>
      <c r="F867" s="49"/>
      <c r="G867" s="49"/>
      <c r="H867" s="50"/>
      <c r="I867" s="78"/>
      <c r="J867" s="78"/>
      <c r="K867" s="78"/>
    </row>
    <row r="868" customFormat="false" ht="21" hidden="false" customHeight="false" outlineLevel="0" collapsed="false">
      <c r="A868" s="46"/>
      <c r="B868" s="46"/>
      <c r="C868" s="47"/>
      <c r="D868" s="48"/>
      <c r="E868" s="48"/>
      <c r="F868" s="49"/>
      <c r="G868" s="49"/>
      <c r="H868" s="50"/>
      <c r="I868" s="78"/>
      <c r="J868" s="78"/>
      <c r="K868" s="78"/>
    </row>
    <row r="869" customFormat="false" ht="21" hidden="false" customHeight="false" outlineLevel="0" collapsed="false">
      <c r="A869" s="46"/>
      <c r="B869" s="46"/>
      <c r="C869" s="47"/>
      <c r="D869" s="48"/>
      <c r="E869" s="48"/>
      <c r="F869" s="49"/>
      <c r="G869" s="49"/>
      <c r="H869" s="50"/>
      <c r="I869" s="78"/>
      <c r="J869" s="78"/>
      <c r="K869" s="78"/>
    </row>
    <row r="870" customFormat="false" ht="21" hidden="false" customHeight="false" outlineLevel="0" collapsed="false">
      <c r="A870" s="46"/>
      <c r="B870" s="48"/>
      <c r="C870" s="46"/>
      <c r="D870" s="48"/>
      <c r="E870" s="48"/>
      <c r="F870" s="49"/>
      <c r="G870" s="49"/>
      <c r="H870" s="50"/>
      <c r="I870" s="78"/>
      <c r="J870" s="78"/>
      <c r="K870" s="78"/>
    </row>
    <row r="871" customFormat="false" ht="21" hidden="false" customHeight="false" outlineLevel="0" collapsed="false">
      <c r="A871" s="46"/>
      <c r="B871" s="48"/>
      <c r="C871" s="46"/>
      <c r="D871" s="48"/>
      <c r="E871" s="48"/>
      <c r="F871" s="49"/>
      <c r="G871" s="49"/>
      <c r="H871" s="50"/>
      <c r="I871" s="78"/>
      <c r="J871" s="78"/>
      <c r="K871" s="78"/>
    </row>
    <row r="872" customFormat="false" ht="21" hidden="false" customHeight="false" outlineLevel="0" collapsed="false">
      <c r="A872" s="46"/>
      <c r="B872" s="48"/>
      <c r="C872" s="46"/>
      <c r="D872" s="48"/>
      <c r="E872" s="48"/>
      <c r="F872" s="49"/>
      <c r="G872" s="49"/>
      <c r="H872" s="50"/>
      <c r="I872" s="78"/>
      <c r="J872" s="78"/>
      <c r="K872" s="78"/>
    </row>
    <row r="873" customFormat="false" ht="21" hidden="false" customHeight="false" outlineLevel="0" collapsed="false">
      <c r="A873" s="46"/>
      <c r="B873" s="48"/>
      <c r="C873" s="46"/>
      <c r="D873" s="48"/>
      <c r="E873" s="48"/>
      <c r="F873" s="49"/>
      <c r="G873" s="49"/>
      <c r="H873" s="50"/>
      <c r="I873" s="78"/>
      <c r="J873" s="78"/>
      <c r="K873" s="78"/>
    </row>
    <row r="874" customFormat="false" ht="21" hidden="false" customHeight="false" outlineLevel="0" collapsed="false">
      <c r="A874" s="46"/>
      <c r="B874" s="48"/>
      <c r="C874" s="46"/>
      <c r="D874" s="48"/>
      <c r="E874" s="48"/>
      <c r="F874" s="49"/>
      <c r="G874" s="49"/>
      <c r="H874" s="50"/>
      <c r="I874" s="78"/>
      <c r="J874" s="78"/>
      <c r="K874" s="78"/>
    </row>
    <row r="875" customFormat="false" ht="21" hidden="false" customHeight="false" outlineLevel="0" collapsed="false">
      <c r="A875" s="46"/>
      <c r="B875" s="48"/>
      <c r="C875" s="46"/>
      <c r="D875" s="48"/>
      <c r="E875" s="48"/>
      <c r="F875" s="49"/>
      <c r="G875" s="49"/>
      <c r="H875" s="50"/>
      <c r="I875" s="78"/>
      <c r="J875" s="78"/>
      <c r="K875" s="78"/>
    </row>
    <row r="876" customFormat="false" ht="21" hidden="false" customHeight="false" outlineLevel="0" collapsed="false">
      <c r="A876" s="46"/>
      <c r="B876" s="48"/>
      <c r="C876" s="46"/>
      <c r="D876" s="79"/>
      <c r="E876" s="48"/>
      <c r="F876" s="49"/>
      <c r="G876" s="49"/>
      <c r="H876" s="50"/>
      <c r="I876" s="78"/>
      <c r="J876" s="78"/>
      <c r="K876" s="78"/>
    </row>
    <row r="877" customFormat="false" ht="21" hidden="false" customHeight="false" outlineLevel="0" collapsed="false">
      <c r="A877" s="46"/>
      <c r="B877" s="48"/>
      <c r="C877" s="46"/>
      <c r="D877" s="48"/>
      <c r="E877" s="48"/>
      <c r="F877" s="49"/>
      <c r="G877" s="49"/>
      <c r="H877" s="50"/>
      <c r="I877" s="78"/>
      <c r="J877" s="78"/>
      <c r="K877" s="78"/>
    </row>
    <row r="878" customFormat="false" ht="21" hidden="false" customHeight="false" outlineLevel="0" collapsed="false">
      <c r="A878" s="46"/>
      <c r="B878" s="48"/>
      <c r="C878" s="46"/>
      <c r="D878" s="48"/>
      <c r="E878" s="48"/>
      <c r="F878" s="49"/>
      <c r="G878" s="49"/>
      <c r="H878" s="50"/>
      <c r="I878" s="78"/>
      <c r="J878" s="78"/>
      <c r="K878" s="78"/>
    </row>
    <row r="879" customFormat="false" ht="21" hidden="false" customHeight="false" outlineLevel="0" collapsed="false">
      <c r="A879" s="46"/>
      <c r="B879" s="48"/>
      <c r="C879" s="46"/>
      <c r="D879" s="48"/>
      <c r="E879" s="48"/>
      <c r="F879" s="49"/>
      <c r="G879" s="49"/>
      <c r="H879" s="50"/>
      <c r="I879" s="78"/>
      <c r="J879" s="78"/>
      <c r="K879" s="78"/>
    </row>
    <row r="880" customFormat="false" ht="21" hidden="false" customHeight="false" outlineLevel="0" collapsed="false">
      <c r="A880" s="46"/>
      <c r="B880" s="48"/>
      <c r="C880" s="46"/>
      <c r="D880" s="48"/>
      <c r="E880" s="48"/>
      <c r="F880" s="49"/>
      <c r="G880" s="49"/>
      <c r="H880" s="50"/>
      <c r="I880" s="78"/>
      <c r="J880" s="78"/>
      <c r="K880" s="78"/>
    </row>
    <row r="881" customFormat="false" ht="21" hidden="false" customHeight="false" outlineLevel="0" collapsed="false">
      <c r="A881" s="46"/>
      <c r="B881" s="48"/>
      <c r="C881" s="46"/>
      <c r="D881" s="48"/>
      <c r="E881" s="48"/>
      <c r="F881" s="49"/>
      <c r="G881" s="49"/>
      <c r="H881" s="50"/>
      <c r="I881" s="78"/>
      <c r="J881" s="78"/>
      <c r="K881" s="78"/>
    </row>
    <row r="882" customFormat="false" ht="21" hidden="false" customHeight="false" outlineLevel="0" collapsed="false">
      <c r="A882" s="46"/>
      <c r="B882" s="48"/>
      <c r="C882" s="46"/>
      <c r="D882" s="48"/>
      <c r="E882" s="80"/>
      <c r="F882" s="49"/>
      <c r="G882" s="49"/>
      <c r="H882" s="50"/>
      <c r="I882" s="78"/>
      <c r="J882" s="78"/>
      <c r="K882" s="78"/>
    </row>
    <row r="883" customFormat="false" ht="21" hidden="false" customHeight="false" outlineLevel="0" collapsed="false">
      <c r="A883" s="46"/>
      <c r="B883" s="48"/>
      <c r="C883" s="46"/>
      <c r="D883" s="48"/>
      <c r="E883" s="80"/>
      <c r="F883" s="49"/>
      <c r="G883" s="49"/>
      <c r="H883" s="50"/>
      <c r="I883" s="78"/>
      <c r="J883" s="78"/>
      <c r="K883" s="78"/>
    </row>
    <row r="884" customFormat="false" ht="21" hidden="false" customHeight="false" outlineLevel="0" collapsed="false">
      <c r="A884" s="46"/>
      <c r="B884" s="48"/>
      <c r="C884" s="46"/>
      <c r="D884" s="48"/>
      <c r="E884" s="80"/>
      <c r="F884" s="49"/>
      <c r="G884" s="49"/>
      <c r="H884" s="50"/>
      <c r="I884" s="78"/>
      <c r="J884" s="78"/>
      <c r="K884" s="78"/>
    </row>
    <row r="885" customFormat="false" ht="21" hidden="false" customHeight="false" outlineLevel="0" collapsed="false">
      <c r="A885" s="46"/>
      <c r="B885" s="48"/>
      <c r="C885" s="46"/>
      <c r="D885" s="48"/>
      <c r="E885" s="48"/>
      <c r="F885" s="49"/>
      <c r="G885" s="49"/>
      <c r="H885" s="50"/>
      <c r="I885" s="78"/>
      <c r="J885" s="78"/>
      <c r="K885" s="78"/>
    </row>
    <row r="886" customFormat="false" ht="21" hidden="false" customHeight="false" outlineLevel="0" collapsed="false">
      <c r="A886" s="46"/>
      <c r="B886" s="48"/>
      <c r="C886" s="46"/>
      <c r="D886" s="48"/>
      <c r="E886" s="48"/>
      <c r="F886" s="49"/>
      <c r="G886" s="49"/>
      <c r="H886" s="50"/>
      <c r="I886" s="78"/>
      <c r="J886" s="78"/>
      <c r="K886" s="78"/>
    </row>
    <row r="887" customFormat="false" ht="21" hidden="false" customHeight="false" outlineLevel="0" collapsed="false">
      <c r="A887" s="46"/>
      <c r="B887" s="48"/>
      <c r="C887" s="46"/>
      <c r="D887" s="48"/>
      <c r="E887" s="48"/>
      <c r="F887" s="49"/>
      <c r="G887" s="49"/>
      <c r="H887" s="50"/>
      <c r="I887" s="78"/>
      <c r="J887" s="78"/>
      <c r="K887" s="78"/>
    </row>
    <row r="888" customFormat="false" ht="21" hidden="false" customHeight="false" outlineLevel="0" collapsed="false">
      <c r="A888" s="46"/>
      <c r="B888" s="48"/>
      <c r="C888" s="46"/>
      <c r="D888" s="48"/>
      <c r="E888" s="48"/>
      <c r="F888" s="49"/>
      <c r="G888" s="49"/>
      <c r="H888" s="50"/>
      <c r="I888" s="78"/>
      <c r="J888" s="78"/>
      <c r="K888" s="78"/>
    </row>
    <row r="889" customFormat="false" ht="21" hidden="false" customHeight="false" outlineLevel="0" collapsed="false">
      <c r="A889" s="46"/>
      <c r="B889" s="48"/>
      <c r="C889" s="46"/>
      <c r="D889" s="48"/>
      <c r="E889" s="48"/>
      <c r="F889" s="49"/>
      <c r="G889" s="49"/>
      <c r="H889" s="50"/>
      <c r="I889" s="78"/>
      <c r="J889" s="78"/>
      <c r="K889" s="78"/>
    </row>
    <row r="890" customFormat="false" ht="21" hidden="false" customHeight="false" outlineLevel="0" collapsed="false">
      <c r="A890" s="46"/>
      <c r="B890" s="48"/>
      <c r="C890" s="46"/>
      <c r="D890" s="48"/>
      <c r="E890" s="48"/>
      <c r="F890" s="49"/>
      <c r="G890" s="49"/>
      <c r="H890" s="50"/>
      <c r="I890" s="78"/>
      <c r="J890" s="78"/>
      <c r="K890" s="78"/>
    </row>
    <row r="891" customFormat="false" ht="21" hidden="false" customHeight="false" outlineLevel="0" collapsed="false">
      <c r="A891" s="46"/>
      <c r="B891" s="48"/>
      <c r="C891" s="46"/>
      <c r="D891" s="48"/>
      <c r="E891" s="48"/>
      <c r="F891" s="49"/>
      <c r="G891" s="49"/>
      <c r="H891" s="50"/>
      <c r="I891" s="78"/>
      <c r="J891" s="78"/>
      <c r="K891" s="78"/>
    </row>
    <row r="892" customFormat="false" ht="21" hidden="false" customHeight="false" outlineLevel="0" collapsed="false">
      <c r="A892" s="46"/>
      <c r="B892" s="48"/>
      <c r="C892" s="46"/>
      <c r="D892" s="48"/>
      <c r="E892" s="48"/>
      <c r="F892" s="49"/>
      <c r="G892" s="49"/>
      <c r="H892" s="50"/>
      <c r="I892" s="78"/>
      <c r="J892" s="78"/>
      <c r="K892" s="78"/>
    </row>
    <row r="893" customFormat="false" ht="21" hidden="false" customHeight="false" outlineLevel="0" collapsed="false">
      <c r="A893" s="46"/>
      <c r="B893" s="48"/>
      <c r="C893" s="46"/>
      <c r="D893" s="48"/>
      <c r="E893" s="48"/>
      <c r="F893" s="49"/>
      <c r="G893" s="49"/>
      <c r="H893" s="50"/>
      <c r="I893" s="78"/>
      <c r="J893" s="78"/>
      <c r="K893" s="78"/>
    </row>
    <row r="894" customFormat="false" ht="21" hidden="false" customHeight="false" outlineLevel="0" collapsed="false">
      <c r="A894" s="46"/>
      <c r="B894" s="48"/>
      <c r="C894" s="46"/>
      <c r="D894" s="48"/>
      <c r="E894" s="48"/>
      <c r="F894" s="49"/>
      <c r="G894" s="49"/>
      <c r="H894" s="50"/>
      <c r="I894" s="78"/>
      <c r="J894" s="78"/>
      <c r="K894" s="78"/>
    </row>
    <row r="895" customFormat="false" ht="21" hidden="false" customHeight="false" outlineLevel="0" collapsed="false">
      <c r="A895" s="46"/>
      <c r="B895" s="48"/>
      <c r="C895" s="46"/>
      <c r="D895" s="48"/>
      <c r="E895" s="48"/>
      <c r="F895" s="49"/>
      <c r="G895" s="49"/>
      <c r="H895" s="50"/>
      <c r="I895" s="78"/>
      <c r="J895" s="78"/>
      <c r="K895" s="78"/>
    </row>
    <row r="896" customFormat="false" ht="21" hidden="false" customHeight="false" outlineLevel="0" collapsed="false">
      <c r="A896" s="46"/>
      <c r="B896" s="48"/>
      <c r="C896" s="46"/>
      <c r="D896" s="48"/>
      <c r="E896" s="48"/>
      <c r="F896" s="49"/>
      <c r="G896" s="49"/>
      <c r="H896" s="50"/>
      <c r="I896" s="78"/>
      <c r="J896" s="78"/>
      <c r="K896" s="78"/>
    </row>
    <row r="897" customFormat="false" ht="21" hidden="false" customHeight="false" outlineLevel="0" collapsed="false">
      <c r="A897" s="46"/>
      <c r="B897" s="48"/>
      <c r="C897" s="46"/>
      <c r="D897" s="48"/>
      <c r="E897" s="48"/>
      <c r="F897" s="49"/>
      <c r="G897" s="49"/>
      <c r="H897" s="50"/>
      <c r="I897" s="78"/>
      <c r="J897" s="78"/>
      <c r="K897" s="78"/>
    </row>
    <row r="898" customFormat="false" ht="21" hidden="false" customHeight="false" outlineLevel="0" collapsed="false">
      <c r="A898" s="46"/>
      <c r="B898" s="48"/>
      <c r="C898" s="46"/>
      <c r="D898" s="81"/>
      <c r="E898" s="48"/>
      <c r="F898" s="49"/>
      <c r="G898" s="49"/>
      <c r="H898" s="50"/>
      <c r="I898" s="78"/>
      <c r="J898" s="78"/>
      <c r="K898" s="78"/>
    </row>
    <row r="899" customFormat="false" ht="21" hidden="false" customHeight="false" outlineLevel="0" collapsed="false">
      <c r="A899" s="46"/>
      <c r="B899" s="48"/>
      <c r="C899" s="46"/>
      <c r="D899" s="77"/>
      <c r="E899" s="48"/>
      <c r="F899" s="49"/>
      <c r="G899" s="49"/>
      <c r="H899" s="50"/>
      <c r="I899" s="78"/>
      <c r="J899" s="78"/>
      <c r="K899" s="78"/>
    </row>
    <row r="900" customFormat="false" ht="21" hidden="false" customHeight="false" outlineLevel="0" collapsed="false">
      <c r="A900" s="46"/>
      <c r="B900" s="48"/>
      <c r="C900" s="46"/>
      <c r="D900" s="48"/>
      <c r="E900" s="48"/>
      <c r="F900" s="49"/>
      <c r="G900" s="49"/>
      <c r="H900" s="50"/>
      <c r="I900" s="78"/>
      <c r="J900" s="78"/>
      <c r="K900" s="78"/>
    </row>
    <row r="901" customFormat="false" ht="21" hidden="false" customHeight="false" outlineLevel="0" collapsed="false">
      <c r="A901" s="46"/>
      <c r="B901" s="48"/>
      <c r="C901" s="46"/>
      <c r="D901" s="48"/>
      <c r="E901" s="48"/>
      <c r="F901" s="49"/>
      <c r="G901" s="49"/>
      <c r="H901" s="50"/>
      <c r="I901" s="78"/>
      <c r="J901" s="78"/>
      <c r="K901" s="78"/>
    </row>
    <row r="902" customFormat="false" ht="21" hidden="false" customHeight="false" outlineLevel="0" collapsed="false">
      <c r="A902" s="46"/>
      <c r="B902" s="48"/>
      <c r="C902" s="46"/>
      <c r="D902" s="48"/>
      <c r="E902" s="48"/>
      <c r="F902" s="49"/>
      <c r="G902" s="49"/>
      <c r="H902" s="50"/>
      <c r="I902" s="78"/>
      <c r="J902" s="78"/>
      <c r="K902" s="78"/>
    </row>
    <row r="903" customFormat="false" ht="21" hidden="false" customHeight="false" outlineLevel="0" collapsed="false">
      <c r="A903" s="46"/>
      <c r="B903" s="48"/>
      <c r="C903" s="46"/>
      <c r="D903" s="48"/>
      <c r="E903" s="48"/>
      <c r="F903" s="49"/>
      <c r="G903" s="49"/>
      <c r="H903" s="50"/>
      <c r="I903" s="78"/>
      <c r="J903" s="78"/>
      <c r="K903" s="78"/>
    </row>
    <row r="904" customFormat="false" ht="21" hidden="false" customHeight="false" outlineLevel="0" collapsed="false">
      <c r="A904" s="46"/>
      <c r="B904" s="48"/>
      <c r="C904" s="46"/>
      <c r="D904" s="48"/>
      <c r="E904" s="48"/>
      <c r="F904" s="49"/>
      <c r="G904" s="49"/>
      <c r="H904" s="50"/>
      <c r="I904" s="78"/>
      <c r="J904" s="78"/>
      <c r="K904" s="78"/>
    </row>
    <row r="905" customFormat="false" ht="21" hidden="false" customHeight="false" outlineLevel="0" collapsed="false">
      <c r="A905" s="46"/>
      <c r="B905" s="48"/>
      <c r="C905" s="46"/>
      <c r="D905" s="48"/>
      <c r="E905" s="48"/>
      <c r="F905" s="49"/>
      <c r="G905" s="49"/>
      <c r="H905" s="50"/>
      <c r="I905" s="78"/>
      <c r="J905" s="78"/>
      <c r="K905" s="78"/>
    </row>
    <row r="906" customFormat="false" ht="21" hidden="false" customHeight="false" outlineLevel="0" collapsed="false">
      <c r="A906" s="46"/>
      <c r="B906" s="48"/>
      <c r="C906" s="46"/>
      <c r="D906" s="48"/>
      <c r="E906" s="48"/>
      <c r="F906" s="49"/>
      <c r="G906" s="49"/>
      <c r="H906" s="50"/>
      <c r="I906" s="78"/>
      <c r="J906" s="78"/>
      <c r="K906" s="78"/>
    </row>
    <row r="907" customFormat="false" ht="21" hidden="false" customHeight="false" outlineLevel="0" collapsed="false">
      <c r="A907" s="46"/>
      <c r="B907" s="48"/>
      <c r="C907" s="46"/>
      <c r="D907" s="48"/>
      <c r="E907" s="48"/>
      <c r="F907" s="49"/>
      <c r="G907" s="49"/>
      <c r="H907" s="50"/>
      <c r="I907" s="78"/>
      <c r="J907" s="78"/>
      <c r="K907" s="78"/>
    </row>
    <row r="908" customFormat="false" ht="21" hidden="false" customHeight="false" outlineLevel="0" collapsed="false">
      <c r="A908" s="46"/>
      <c r="B908" s="48"/>
      <c r="C908" s="46"/>
      <c r="D908" s="48"/>
      <c r="E908" s="48"/>
      <c r="F908" s="49"/>
      <c r="G908" s="49"/>
      <c r="H908" s="50"/>
      <c r="I908" s="78"/>
      <c r="J908" s="78"/>
      <c r="K908" s="78"/>
    </row>
    <row r="909" customFormat="false" ht="21" hidden="false" customHeight="false" outlineLevel="0" collapsed="false">
      <c r="A909" s="46"/>
      <c r="B909" s="48"/>
      <c r="C909" s="46"/>
      <c r="D909" s="48"/>
      <c r="E909" s="48"/>
      <c r="F909" s="49"/>
      <c r="G909" s="49"/>
      <c r="H909" s="50"/>
      <c r="I909" s="78"/>
      <c r="J909" s="78"/>
      <c r="K909" s="78"/>
    </row>
    <row r="910" customFormat="false" ht="21" hidden="false" customHeight="false" outlineLevel="0" collapsed="false">
      <c r="A910" s="46"/>
      <c r="B910" s="48"/>
      <c r="C910" s="46"/>
      <c r="D910" s="48"/>
      <c r="E910" s="48"/>
      <c r="F910" s="49"/>
      <c r="G910" s="49"/>
      <c r="H910" s="50"/>
      <c r="I910" s="78"/>
      <c r="J910" s="78"/>
      <c r="K910" s="78"/>
    </row>
    <row r="911" customFormat="false" ht="21" hidden="false" customHeight="false" outlineLevel="0" collapsed="false">
      <c r="A911" s="46"/>
      <c r="B911" s="48"/>
      <c r="C911" s="46"/>
      <c r="D911" s="48"/>
      <c r="E911" s="48"/>
      <c r="F911" s="49"/>
      <c r="G911" s="49"/>
      <c r="H911" s="50"/>
      <c r="I911" s="78"/>
      <c r="J911" s="78"/>
      <c r="K911" s="78"/>
    </row>
    <row r="912" customFormat="false" ht="21" hidden="false" customHeight="false" outlineLevel="0" collapsed="false">
      <c r="A912" s="46"/>
      <c r="B912" s="48"/>
      <c r="C912" s="46"/>
      <c r="D912" s="48"/>
      <c r="E912" s="48"/>
      <c r="F912" s="49"/>
      <c r="G912" s="49"/>
      <c r="H912" s="50"/>
      <c r="I912" s="78"/>
      <c r="J912" s="78"/>
      <c r="K912" s="78"/>
    </row>
    <row r="913" customFormat="false" ht="21" hidden="false" customHeight="false" outlineLevel="0" collapsed="false">
      <c r="A913" s="46"/>
      <c r="B913" s="48"/>
      <c r="C913" s="46"/>
      <c r="D913" s="48"/>
      <c r="E913" s="48"/>
      <c r="F913" s="49"/>
      <c r="G913" s="49"/>
      <c r="H913" s="50"/>
      <c r="I913" s="78"/>
      <c r="J913" s="78"/>
      <c r="K913" s="78"/>
    </row>
    <row r="914" customFormat="false" ht="21" hidden="false" customHeight="false" outlineLevel="0" collapsed="false">
      <c r="A914" s="46"/>
      <c r="B914" s="48"/>
      <c r="C914" s="46"/>
      <c r="D914" s="48"/>
      <c r="E914" s="48"/>
      <c r="F914" s="49"/>
      <c r="G914" s="49"/>
      <c r="H914" s="50"/>
      <c r="I914" s="78"/>
      <c r="J914" s="78"/>
      <c r="K914" s="78"/>
    </row>
    <row r="915" customFormat="false" ht="21" hidden="false" customHeight="false" outlineLevel="0" collapsed="false">
      <c r="A915" s="46"/>
      <c r="B915" s="48"/>
      <c r="C915" s="46"/>
      <c r="D915" s="48"/>
      <c r="E915" s="48"/>
      <c r="F915" s="49"/>
      <c r="G915" s="49"/>
      <c r="H915" s="50"/>
      <c r="I915" s="78"/>
      <c r="J915" s="78"/>
      <c r="K915" s="78"/>
    </row>
    <row r="916" customFormat="false" ht="21" hidden="false" customHeight="false" outlineLevel="0" collapsed="false">
      <c r="A916" s="46"/>
      <c r="B916" s="48"/>
      <c r="C916" s="46"/>
      <c r="D916" s="48"/>
      <c r="E916" s="48"/>
      <c r="F916" s="49"/>
      <c r="G916" s="49"/>
      <c r="H916" s="50"/>
      <c r="I916" s="78"/>
      <c r="J916" s="78"/>
      <c r="K916" s="78"/>
    </row>
    <row r="917" customFormat="false" ht="21" hidden="false" customHeight="false" outlineLevel="0" collapsed="false">
      <c r="A917" s="46"/>
      <c r="B917" s="48"/>
      <c r="C917" s="46"/>
      <c r="D917" s="48"/>
      <c r="E917" s="48"/>
      <c r="F917" s="49"/>
      <c r="G917" s="49"/>
      <c r="H917" s="50"/>
      <c r="I917" s="78"/>
      <c r="J917" s="78"/>
      <c r="K917" s="78"/>
    </row>
    <row r="918" customFormat="false" ht="21" hidden="false" customHeight="false" outlineLevel="0" collapsed="false">
      <c r="A918" s="46"/>
      <c r="B918" s="48"/>
      <c r="C918" s="46"/>
      <c r="D918" s="48"/>
      <c r="E918" s="48"/>
      <c r="F918" s="49"/>
      <c r="G918" s="49"/>
      <c r="H918" s="50"/>
      <c r="I918" s="78"/>
      <c r="J918" s="78"/>
      <c r="K918" s="78"/>
    </row>
    <row r="919" customFormat="false" ht="21" hidden="false" customHeight="false" outlineLevel="0" collapsed="false">
      <c r="A919" s="46"/>
      <c r="B919" s="48"/>
      <c r="C919" s="46"/>
      <c r="D919" s="48"/>
      <c r="E919" s="48"/>
      <c r="F919" s="49"/>
      <c r="G919" s="49"/>
      <c r="H919" s="50"/>
      <c r="I919" s="78"/>
      <c r="J919" s="78"/>
      <c r="K919" s="78"/>
    </row>
    <row r="920" customFormat="false" ht="21" hidden="false" customHeight="false" outlineLevel="0" collapsed="false">
      <c r="A920" s="46"/>
      <c r="B920" s="48"/>
      <c r="C920" s="46"/>
      <c r="D920" s="48"/>
      <c r="E920" s="48"/>
      <c r="F920" s="49"/>
      <c r="G920" s="49"/>
      <c r="H920" s="50"/>
      <c r="I920" s="78"/>
      <c r="J920" s="78"/>
      <c r="K920" s="78"/>
    </row>
    <row r="921" customFormat="false" ht="21" hidden="false" customHeight="false" outlineLevel="0" collapsed="false">
      <c r="A921" s="46"/>
      <c r="B921" s="48"/>
      <c r="C921" s="46"/>
      <c r="D921" s="48"/>
      <c r="E921" s="48"/>
      <c r="F921" s="49"/>
      <c r="G921" s="49"/>
      <c r="H921" s="50"/>
      <c r="I921" s="78"/>
      <c r="J921" s="78"/>
      <c r="K921" s="78"/>
    </row>
    <row r="922" customFormat="false" ht="21" hidden="false" customHeight="false" outlineLevel="0" collapsed="false">
      <c r="A922" s="46"/>
      <c r="B922" s="48"/>
      <c r="C922" s="46"/>
      <c r="D922" s="48"/>
      <c r="E922" s="48"/>
      <c r="F922" s="49"/>
      <c r="G922" s="49"/>
      <c r="H922" s="50"/>
      <c r="I922" s="78"/>
      <c r="J922" s="78"/>
      <c r="K922" s="78"/>
    </row>
    <row r="923" customFormat="false" ht="21" hidden="false" customHeight="false" outlineLevel="0" collapsed="false">
      <c r="A923" s="46"/>
      <c r="B923" s="48"/>
      <c r="C923" s="46"/>
      <c r="D923" s="48"/>
      <c r="E923" s="48"/>
      <c r="F923" s="49"/>
      <c r="G923" s="49"/>
      <c r="H923" s="50"/>
      <c r="I923" s="78"/>
      <c r="J923" s="78"/>
      <c r="K923" s="78"/>
    </row>
    <row r="924" customFormat="false" ht="21" hidden="false" customHeight="false" outlineLevel="0" collapsed="false">
      <c r="A924" s="46"/>
      <c r="B924" s="48"/>
      <c r="C924" s="46"/>
      <c r="D924" s="48"/>
      <c r="E924" s="48"/>
      <c r="F924" s="49"/>
      <c r="G924" s="49"/>
      <c r="H924" s="50"/>
      <c r="I924" s="78"/>
      <c r="J924" s="78"/>
      <c r="K924" s="78"/>
    </row>
    <row r="925" customFormat="false" ht="21" hidden="false" customHeight="false" outlineLevel="0" collapsed="false">
      <c r="A925" s="46"/>
      <c r="B925" s="48"/>
      <c r="C925" s="46"/>
      <c r="D925" s="48"/>
      <c r="E925" s="48"/>
      <c r="F925" s="49"/>
      <c r="G925" s="49"/>
      <c r="H925" s="50"/>
      <c r="I925" s="78"/>
      <c r="J925" s="78"/>
      <c r="K925" s="78"/>
    </row>
    <row r="926" customFormat="false" ht="21" hidden="false" customHeight="false" outlineLevel="0" collapsed="false">
      <c r="A926" s="46"/>
      <c r="B926" s="48"/>
      <c r="C926" s="46"/>
      <c r="D926" s="48"/>
      <c r="E926" s="48"/>
      <c r="F926" s="49"/>
      <c r="G926" s="49"/>
      <c r="H926" s="50"/>
      <c r="I926" s="78"/>
      <c r="J926" s="78"/>
      <c r="K926" s="78"/>
    </row>
    <row r="927" customFormat="false" ht="21" hidden="false" customHeight="false" outlineLevel="0" collapsed="false">
      <c r="A927" s="46"/>
      <c r="B927" s="48"/>
      <c r="C927" s="46"/>
      <c r="D927" s="48"/>
      <c r="E927" s="48"/>
      <c r="F927" s="49"/>
      <c r="G927" s="49"/>
      <c r="H927" s="50"/>
      <c r="I927" s="78"/>
      <c r="J927" s="78"/>
      <c r="K927" s="78"/>
    </row>
    <row r="928" customFormat="false" ht="21" hidden="false" customHeight="false" outlineLevel="0" collapsed="false">
      <c r="A928" s="46"/>
      <c r="B928" s="48"/>
      <c r="C928" s="46"/>
      <c r="D928" s="48"/>
      <c r="E928" s="48"/>
      <c r="F928" s="49"/>
      <c r="G928" s="49"/>
      <c r="H928" s="50"/>
      <c r="I928" s="78"/>
      <c r="J928" s="78"/>
      <c r="K928" s="78"/>
    </row>
    <row r="929" customFormat="false" ht="21" hidden="false" customHeight="false" outlineLevel="0" collapsed="false">
      <c r="A929" s="46"/>
      <c r="B929" s="48"/>
      <c r="C929" s="46"/>
      <c r="D929" s="48"/>
      <c r="E929" s="48"/>
      <c r="F929" s="49"/>
      <c r="G929" s="49"/>
      <c r="H929" s="50"/>
      <c r="I929" s="78"/>
      <c r="J929" s="78"/>
      <c r="K929" s="78"/>
    </row>
    <row r="930" customFormat="false" ht="21" hidden="false" customHeight="false" outlineLevel="0" collapsed="false">
      <c r="A930" s="46"/>
      <c r="B930" s="48"/>
      <c r="C930" s="46"/>
      <c r="D930" s="48"/>
      <c r="E930" s="48"/>
      <c r="F930" s="49"/>
      <c r="G930" s="49"/>
      <c r="H930" s="50"/>
      <c r="I930" s="78"/>
      <c r="J930" s="78"/>
      <c r="K930" s="78"/>
    </row>
    <row r="931" customFormat="false" ht="21" hidden="false" customHeight="false" outlineLevel="0" collapsed="false">
      <c r="A931" s="46"/>
      <c r="B931" s="48"/>
      <c r="C931" s="46"/>
      <c r="D931" s="79"/>
      <c r="E931" s="48"/>
      <c r="F931" s="49"/>
      <c r="G931" s="49"/>
      <c r="H931" s="50"/>
      <c r="I931" s="78"/>
      <c r="J931" s="78"/>
      <c r="K931" s="78"/>
    </row>
    <row r="932" customFormat="false" ht="21" hidden="false" customHeight="false" outlineLevel="0" collapsed="false">
      <c r="A932" s="46"/>
      <c r="B932" s="48"/>
      <c r="C932" s="46"/>
      <c r="D932" s="48"/>
      <c r="E932" s="48"/>
      <c r="F932" s="49"/>
      <c r="G932" s="49"/>
      <c r="H932" s="50"/>
      <c r="I932" s="78"/>
      <c r="J932" s="78"/>
      <c r="K932" s="78"/>
    </row>
    <row r="933" customFormat="false" ht="21" hidden="false" customHeight="false" outlineLevel="0" collapsed="false">
      <c r="A933" s="46"/>
      <c r="B933" s="48"/>
      <c r="C933" s="46"/>
      <c r="D933" s="48"/>
      <c r="E933" s="48"/>
      <c r="F933" s="49"/>
      <c r="G933" s="49"/>
      <c r="H933" s="50"/>
      <c r="I933" s="78"/>
      <c r="J933" s="78"/>
      <c r="K933" s="78"/>
    </row>
    <row r="934" customFormat="false" ht="21" hidden="false" customHeight="false" outlineLevel="0" collapsed="false">
      <c r="A934" s="46"/>
      <c r="B934" s="48"/>
      <c r="C934" s="46"/>
      <c r="D934" s="48"/>
      <c r="E934" s="48"/>
      <c r="F934" s="49"/>
      <c r="G934" s="49"/>
      <c r="H934" s="50"/>
      <c r="I934" s="78"/>
      <c r="J934" s="78"/>
      <c r="K934" s="78"/>
    </row>
    <row r="935" customFormat="false" ht="21" hidden="false" customHeight="false" outlineLevel="0" collapsed="false">
      <c r="A935" s="46"/>
      <c r="B935" s="48"/>
      <c r="C935" s="46"/>
      <c r="D935" s="48"/>
      <c r="E935" s="48"/>
      <c r="F935" s="49"/>
      <c r="G935" s="49"/>
      <c r="H935" s="50"/>
      <c r="I935" s="78"/>
      <c r="J935" s="78"/>
      <c r="K935" s="78"/>
    </row>
    <row r="936" customFormat="false" ht="21" hidden="false" customHeight="false" outlineLevel="0" collapsed="false">
      <c r="A936" s="46"/>
      <c r="B936" s="48"/>
      <c r="C936" s="46"/>
      <c r="D936" s="48"/>
      <c r="E936" s="48"/>
      <c r="F936" s="49"/>
      <c r="G936" s="49"/>
      <c r="H936" s="50"/>
      <c r="I936" s="78"/>
      <c r="J936" s="78"/>
      <c r="K936" s="78"/>
    </row>
    <row r="937" customFormat="false" ht="21" hidden="false" customHeight="false" outlineLevel="0" collapsed="false">
      <c r="A937" s="46"/>
      <c r="B937" s="48"/>
      <c r="C937" s="46"/>
      <c r="D937" s="48"/>
      <c r="E937" s="48"/>
      <c r="F937" s="49"/>
      <c r="G937" s="49"/>
      <c r="H937" s="50"/>
      <c r="I937" s="78"/>
      <c r="J937" s="78"/>
      <c r="K937" s="78"/>
    </row>
    <row r="938" customFormat="false" ht="21" hidden="false" customHeight="false" outlineLevel="0" collapsed="false">
      <c r="A938" s="46"/>
      <c r="B938" s="48"/>
      <c r="C938" s="46"/>
      <c r="D938" s="48"/>
      <c r="E938" s="48"/>
      <c r="F938" s="49"/>
      <c r="G938" s="49"/>
      <c r="H938" s="50"/>
      <c r="I938" s="78"/>
      <c r="J938" s="78"/>
      <c r="K938" s="78"/>
    </row>
    <row r="939" customFormat="false" ht="21" hidden="false" customHeight="false" outlineLevel="0" collapsed="false">
      <c r="A939" s="46"/>
      <c r="B939" s="48"/>
      <c r="C939" s="46"/>
      <c r="D939" s="48"/>
      <c r="E939" s="80"/>
      <c r="F939" s="49"/>
      <c r="G939" s="49"/>
      <c r="H939" s="50"/>
      <c r="I939" s="78"/>
      <c r="J939" s="78"/>
      <c r="K939" s="78"/>
    </row>
    <row r="940" customFormat="false" ht="21" hidden="false" customHeight="false" outlineLevel="0" collapsed="false">
      <c r="A940" s="46"/>
      <c r="B940" s="48"/>
      <c r="C940" s="46"/>
      <c r="D940" s="48"/>
      <c r="E940" s="48"/>
      <c r="F940" s="49"/>
      <c r="G940" s="49"/>
      <c r="H940" s="50"/>
      <c r="I940" s="78"/>
      <c r="J940" s="78"/>
      <c r="K940" s="78"/>
    </row>
    <row r="941" customFormat="false" ht="21" hidden="false" customHeight="false" outlineLevel="0" collapsed="false">
      <c r="A941" s="46"/>
      <c r="B941" s="48"/>
      <c r="C941" s="46"/>
      <c r="D941" s="48"/>
      <c r="E941" s="48"/>
      <c r="F941" s="49"/>
      <c r="G941" s="49"/>
      <c r="H941" s="50"/>
      <c r="I941" s="78"/>
      <c r="J941" s="78"/>
      <c r="K941" s="78"/>
    </row>
    <row r="942" customFormat="false" ht="21" hidden="false" customHeight="false" outlineLevel="0" collapsed="false">
      <c r="A942" s="46"/>
      <c r="B942" s="48"/>
      <c r="C942" s="46"/>
      <c r="D942" s="48"/>
      <c r="E942" s="48"/>
      <c r="F942" s="49"/>
      <c r="G942" s="49"/>
      <c r="H942" s="50"/>
      <c r="I942" s="78"/>
      <c r="J942" s="78"/>
      <c r="K942" s="78"/>
    </row>
    <row r="943" customFormat="false" ht="21" hidden="false" customHeight="false" outlineLevel="0" collapsed="false">
      <c r="A943" s="46"/>
      <c r="B943" s="48"/>
      <c r="C943" s="46"/>
      <c r="D943" s="48"/>
      <c r="E943" s="48"/>
      <c r="F943" s="49"/>
      <c r="G943" s="49"/>
      <c r="H943" s="50"/>
      <c r="I943" s="78"/>
      <c r="J943" s="78"/>
      <c r="K943" s="78"/>
    </row>
    <row r="944" customFormat="false" ht="21" hidden="false" customHeight="false" outlineLevel="0" collapsed="false">
      <c r="A944" s="46"/>
      <c r="B944" s="48"/>
      <c r="C944" s="46"/>
      <c r="D944" s="48"/>
      <c r="E944" s="48"/>
      <c r="F944" s="49"/>
      <c r="G944" s="49"/>
      <c r="H944" s="50"/>
      <c r="I944" s="78"/>
      <c r="J944" s="78"/>
      <c r="K944" s="78"/>
    </row>
    <row r="945" customFormat="false" ht="21" hidden="false" customHeight="false" outlineLevel="0" collapsed="false">
      <c r="A945" s="46"/>
      <c r="B945" s="48"/>
      <c r="C945" s="46"/>
      <c r="D945" s="48"/>
      <c r="E945" s="48"/>
      <c r="F945" s="49"/>
      <c r="G945" s="49"/>
      <c r="H945" s="50"/>
      <c r="I945" s="78"/>
      <c r="J945" s="78"/>
      <c r="K945" s="78"/>
    </row>
    <row r="946" customFormat="false" ht="21" hidden="false" customHeight="false" outlineLevel="0" collapsed="false">
      <c r="A946" s="46"/>
      <c r="B946" s="48"/>
      <c r="C946" s="46"/>
      <c r="D946" s="48"/>
      <c r="E946" s="48"/>
      <c r="F946" s="49"/>
      <c r="G946" s="49"/>
      <c r="H946" s="50"/>
      <c r="I946" s="78"/>
      <c r="J946" s="78"/>
      <c r="K946" s="78"/>
    </row>
    <row r="947" customFormat="false" ht="21" hidden="false" customHeight="false" outlineLevel="0" collapsed="false">
      <c r="A947" s="46"/>
      <c r="B947" s="48"/>
      <c r="C947" s="46"/>
      <c r="D947" s="48"/>
      <c r="E947" s="48"/>
      <c r="F947" s="49"/>
      <c r="G947" s="49"/>
      <c r="H947" s="50"/>
      <c r="I947" s="78"/>
      <c r="J947" s="78"/>
      <c r="K947" s="78"/>
    </row>
    <row r="948" customFormat="false" ht="21" hidden="false" customHeight="false" outlineLevel="0" collapsed="false">
      <c r="A948" s="46"/>
      <c r="B948" s="48"/>
      <c r="C948" s="46"/>
      <c r="D948" s="48"/>
      <c r="E948" s="48"/>
      <c r="F948" s="49"/>
      <c r="G948" s="49"/>
      <c r="H948" s="50"/>
      <c r="I948" s="78"/>
      <c r="J948" s="78"/>
      <c r="K948" s="78"/>
    </row>
    <row r="949" customFormat="false" ht="21" hidden="false" customHeight="false" outlineLevel="0" collapsed="false">
      <c r="A949" s="46"/>
      <c r="B949" s="48"/>
      <c r="C949" s="46"/>
      <c r="D949" s="48"/>
      <c r="E949" s="48"/>
      <c r="F949" s="49"/>
      <c r="G949" s="49"/>
      <c r="H949" s="50"/>
      <c r="I949" s="78"/>
      <c r="J949" s="78"/>
      <c r="K949" s="78"/>
    </row>
    <row r="950" customFormat="false" ht="21" hidden="false" customHeight="false" outlineLevel="0" collapsed="false">
      <c r="A950" s="46"/>
      <c r="B950" s="48"/>
      <c r="C950" s="46"/>
      <c r="D950" s="48"/>
      <c r="E950" s="48"/>
      <c r="F950" s="49"/>
      <c r="G950" s="49"/>
      <c r="H950" s="50"/>
      <c r="I950" s="78"/>
      <c r="J950" s="78"/>
      <c r="K950" s="78"/>
    </row>
    <row r="951" customFormat="false" ht="21" hidden="false" customHeight="false" outlineLevel="0" collapsed="false">
      <c r="A951" s="46"/>
      <c r="B951" s="48"/>
      <c r="C951" s="46"/>
      <c r="D951" s="48"/>
      <c r="E951" s="48"/>
      <c r="F951" s="49"/>
      <c r="G951" s="49"/>
      <c r="H951" s="50"/>
      <c r="I951" s="78"/>
      <c r="J951" s="78"/>
      <c r="K951" s="78"/>
    </row>
    <row r="952" customFormat="false" ht="21" hidden="false" customHeight="false" outlineLevel="0" collapsed="false">
      <c r="A952" s="46"/>
      <c r="B952" s="48"/>
      <c r="C952" s="46"/>
      <c r="D952" s="48"/>
      <c r="E952" s="48"/>
      <c r="F952" s="49"/>
      <c r="G952" s="49"/>
      <c r="H952" s="50"/>
      <c r="I952" s="78"/>
      <c r="J952" s="78"/>
      <c r="K952" s="78"/>
    </row>
    <row r="953" customFormat="false" ht="21" hidden="false" customHeight="false" outlineLevel="0" collapsed="false">
      <c r="A953" s="46"/>
      <c r="B953" s="48"/>
      <c r="C953" s="46"/>
      <c r="D953" s="48"/>
      <c r="E953" s="48"/>
      <c r="F953" s="49"/>
      <c r="G953" s="49"/>
      <c r="H953" s="50"/>
      <c r="I953" s="78"/>
      <c r="J953" s="78"/>
      <c r="K953" s="78"/>
    </row>
    <row r="954" customFormat="false" ht="21" hidden="false" customHeight="false" outlineLevel="0" collapsed="false">
      <c r="A954" s="46"/>
      <c r="B954" s="48"/>
      <c r="C954" s="46"/>
      <c r="D954" s="48"/>
      <c r="E954" s="48"/>
      <c r="F954" s="49"/>
      <c r="G954" s="49"/>
      <c r="H954" s="50"/>
      <c r="I954" s="78"/>
      <c r="J954" s="78"/>
      <c r="K954" s="78"/>
    </row>
    <row r="955" customFormat="false" ht="21" hidden="false" customHeight="false" outlineLevel="0" collapsed="false">
      <c r="A955" s="46"/>
      <c r="B955" s="48"/>
      <c r="C955" s="46"/>
      <c r="D955" s="48"/>
      <c r="E955" s="48"/>
      <c r="F955" s="49"/>
      <c r="G955" s="49"/>
      <c r="H955" s="50"/>
      <c r="I955" s="78"/>
      <c r="J955" s="78"/>
      <c r="K955" s="78"/>
    </row>
    <row r="956" customFormat="false" ht="21" hidden="false" customHeight="false" outlineLevel="0" collapsed="false">
      <c r="A956" s="46"/>
      <c r="B956" s="48"/>
      <c r="C956" s="46"/>
      <c r="D956" s="48"/>
      <c r="E956" s="48"/>
      <c r="F956" s="49"/>
      <c r="G956" s="49"/>
      <c r="H956" s="50"/>
      <c r="I956" s="78"/>
      <c r="J956" s="78"/>
      <c r="K956" s="78"/>
    </row>
    <row r="957" customFormat="false" ht="21" hidden="false" customHeight="false" outlineLevel="0" collapsed="false">
      <c r="A957" s="46"/>
      <c r="B957" s="48"/>
      <c r="C957" s="46"/>
      <c r="D957" s="48"/>
      <c r="E957" s="48"/>
      <c r="F957" s="49"/>
      <c r="G957" s="49"/>
      <c r="H957" s="50"/>
      <c r="I957" s="78"/>
      <c r="J957" s="78"/>
      <c r="K957" s="78"/>
    </row>
    <row r="958" customFormat="false" ht="21" hidden="false" customHeight="false" outlineLevel="0" collapsed="false">
      <c r="A958" s="46"/>
      <c r="B958" s="48"/>
      <c r="C958" s="46"/>
      <c r="D958" s="48"/>
      <c r="E958" s="48"/>
      <c r="F958" s="49"/>
      <c r="G958" s="49"/>
      <c r="H958" s="50"/>
      <c r="I958" s="78"/>
      <c r="J958" s="78"/>
      <c r="K958" s="78"/>
    </row>
    <row r="959" customFormat="false" ht="21" hidden="false" customHeight="false" outlineLevel="0" collapsed="false">
      <c r="A959" s="46"/>
      <c r="B959" s="48"/>
      <c r="C959" s="46"/>
      <c r="D959" s="48"/>
      <c r="E959" s="48"/>
      <c r="F959" s="49"/>
      <c r="G959" s="49"/>
      <c r="H959" s="50"/>
      <c r="I959" s="78"/>
      <c r="J959" s="78"/>
      <c r="K959" s="78"/>
    </row>
    <row r="960" customFormat="false" ht="21" hidden="false" customHeight="false" outlineLevel="0" collapsed="false">
      <c r="A960" s="46"/>
      <c r="B960" s="48"/>
      <c r="C960" s="46"/>
      <c r="D960" s="48"/>
      <c r="E960" s="48"/>
      <c r="F960" s="49"/>
      <c r="G960" s="49"/>
      <c r="H960" s="50"/>
      <c r="I960" s="78"/>
      <c r="J960" s="78"/>
      <c r="K960" s="78"/>
    </row>
    <row r="961" customFormat="false" ht="21" hidden="false" customHeight="false" outlineLevel="0" collapsed="false">
      <c r="A961" s="46"/>
      <c r="B961" s="48"/>
      <c r="C961" s="46"/>
      <c r="D961" s="48"/>
      <c r="E961" s="48"/>
      <c r="F961" s="49"/>
      <c r="G961" s="49"/>
      <c r="H961" s="50"/>
      <c r="I961" s="78"/>
      <c r="J961" s="78"/>
      <c r="K961" s="78"/>
    </row>
    <row r="962" customFormat="false" ht="21" hidden="false" customHeight="false" outlineLevel="0" collapsed="false">
      <c r="A962" s="46"/>
      <c r="B962" s="48"/>
      <c r="C962" s="46"/>
      <c r="D962" s="48"/>
      <c r="E962" s="48"/>
      <c r="F962" s="49"/>
      <c r="G962" s="49"/>
      <c r="H962" s="50"/>
      <c r="I962" s="78"/>
      <c r="J962" s="78"/>
      <c r="K962" s="78"/>
    </row>
    <row r="963" customFormat="false" ht="21" hidden="false" customHeight="false" outlineLevel="0" collapsed="false">
      <c r="A963" s="46"/>
      <c r="B963" s="48"/>
      <c r="C963" s="46"/>
      <c r="D963" s="48"/>
      <c r="E963" s="48"/>
      <c r="F963" s="49"/>
      <c r="G963" s="49"/>
      <c r="H963" s="50"/>
      <c r="I963" s="78"/>
      <c r="J963" s="78"/>
      <c r="K963" s="78"/>
    </row>
    <row r="964" customFormat="false" ht="21" hidden="false" customHeight="false" outlineLevel="0" collapsed="false">
      <c r="A964" s="46"/>
      <c r="B964" s="48"/>
      <c r="C964" s="46"/>
      <c r="D964" s="48"/>
      <c r="E964" s="48"/>
      <c r="F964" s="49"/>
      <c r="G964" s="49"/>
      <c r="H964" s="50"/>
      <c r="I964" s="78"/>
      <c r="J964" s="78"/>
      <c r="K964" s="78"/>
    </row>
    <row r="965" customFormat="false" ht="21" hidden="false" customHeight="false" outlineLevel="0" collapsed="false">
      <c r="A965" s="46"/>
      <c r="B965" s="48"/>
      <c r="C965" s="46"/>
      <c r="D965" s="48"/>
      <c r="E965" s="48"/>
      <c r="F965" s="49"/>
      <c r="G965" s="49"/>
      <c r="H965" s="50"/>
      <c r="I965" s="78"/>
      <c r="J965" s="78"/>
      <c r="K965" s="78"/>
    </row>
    <row r="966" customFormat="false" ht="21" hidden="false" customHeight="false" outlineLevel="0" collapsed="false">
      <c r="A966" s="46"/>
      <c r="B966" s="48"/>
      <c r="C966" s="46"/>
      <c r="D966" s="48"/>
      <c r="E966" s="48"/>
      <c r="F966" s="49"/>
      <c r="G966" s="49"/>
      <c r="H966" s="50"/>
      <c r="I966" s="78"/>
      <c r="J966" s="78"/>
      <c r="K966" s="78"/>
    </row>
    <row r="967" customFormat="false" ht="21" hidden="false" customHeight="false" outlineLevel="0" collapsed="false">
      <c r="A967" s="46"/>
      <c r="B967" s="48"/>
      <c r="C967" s="77"/>
      <c r="D967" s="48"/>
      <c r="E967" s="48"/>
      <c r="F967" s="49"/>
      <c r="G967" s="49"/>
      <c r="H967" s="50"/>
      <c r="I967" s="78"/>
      <c r="J967" s="78"/>
      <c r="K967" s="78"/>
    </row>
    <row r="968" customFormat="false" ht="21" hidden="false" customHeight="false" outlineLevel="0" collapsed="false">
      <c r="A968" s="46"/>
      <c r="B968" s="48"/>
      <c r="C968" s="46"/>
      <c r="D968" s="48"/>
      <c r="E968" s="48"/>
      <c r="F968" s="49"/>
      <c r="G968" s="49"/>
      <c r="H968" s="50"/>
      <c r="I968" s="82"/>
      <c r="J968" s="82"/>
      <c r="K968" s="82"/>
    </row>
    <row r="969" customFormat="false" ht="21" hidden="false" customHeight="false" outlineLevel="0" collapsed="false">
      <c r="A969" s="46"/>
      <c r="B969" s="48"/>
      <c r="C969" s="46"/>
      <c r="D969" s="48"/>
      <c r="E969" s="48"/>
      <c r="F969" s="49"/>
      <c r="G969" s="49"/>
      <c r="H969" s="50"/>
      <c r="I969" s="82"/>
      <c r="J969" s="82"/>
      <c r="K969" s="82"/>
    </row>
    <row r="970" customFormat="false" ht="21" hidden="false" customHeight="false" outlineLevel="0" collapsed="false">
      <c r="A970" s="46"/>
      <c r="B970" s="46"/>
      <c r="C970" s="46"/>
      <c r="D970" s="48"/>
      <c r="E970" s="48"/>
      <c r="F970" s="49"/>
      <c r="G970" s="49"/>
      <c r="H970" s="50"/>
      <c r="I970" s="82"/>
      <c r="J970" s="82"/>
      <c r="K970" s="82"/>
    </row>
    <row r="971" customFormat="false" ht="21" hidden="false" customHeight="false" outlineLevel="0" collapsed="false">
      <c r="A971" s="46"/>
      <c r="B971" s="46"/>
      <c r="C971" s="46"/>
      <c r="D971" s="48"/>
      <c r="E971" s="48"/>
      <c r="F971" s="49"/>
      <c r="G971" s="49"/>
      <c r="H971" s="50"/>
      <c r="I971" s="82"/>
      <c r="J971" s="82"/>
      <c r="K971" s="82"/>
    </row>
    <row r="972" customFormat="false" ht="21" hidden="false" customHeight="false" outlineLevel="0" collapsed="false">
      <c r="A972" s="46"/>
      <c r="B972" s="46"/>
      <c r="C972" s="46"/>
      <c r="D972" s="48"/>
      <c r="E972" s="48"/>
      <c r="F972" s="49"/>
      <c r="G972" s="49"/>
      <c r="H972" s="50"/>
      <c r="I972" s="82"/>
      <c r="J972" s="82"/>
      <c r="K972" s="82"/>
    </row>
    <row r="973" customFormat="false" ht="21" hidden="false" customHeight="false" outlineLevel="0" collapsed="false">
      <c r="A973" s="46"/>
      <c r="B973" s="46"/>
      <c r="C973" s="46"/>
      <c r="D973" s="48"/>
      <c r="E973" s="48"/>
      <c r="F973" s="49"/>
      <c r="G973" s="49"/>
      <c r="H973" s="50"/>
      <c r="I973" s="82"/>
      <c r="J973" s="82"/>
      <c r="K973" s="82"/>
    </row>
    <row r="974" customFormat="false" ht="21" hidden="false" customHeight="false" outlineLevel="0" collapsed="false">
      <c r="A974" s="46"/>
      <c r="B974" s="46"/>
      <c r="C974" s="46"/>
      <c r="D974" s="48"/>
      <c r="E974" s="48"/>
      <c r="F974" s="49"/>
      <c r="G974" s="49"/>
      <c r="H974" s="50"/>
      <c r="I974" s="82"/>
      <c r="J974" s="82"/>
      <c r="K974" s="82"/>
    </row>
    <row r="975" customFormat="false" ht="21" hidden="false" customHeight="false" outlineLevel="0" collapsed="false">
      <c r="A975" s="46"/>
      <c r="B975" s="46"/>
      <c r="C975" s="46"/>
      <c r="D975" s="48"/>
      <c r="E975" s="48"/>
      <c r="F975" s="49"/>
      <c r="G975" s="49"/>
      <c r="H975" s="50"/>
      <c r="I975" s="82"/>
      <c r="J975" s="82"/>
      <c r="K975" s="82"/>
    </row>
    <row r="976" customFormat="false" ht="21" hidden="false" customHeight="false" outlineLevel="0" collapsed="false">
      <c r="A976" s="46"/>
      <c r="B976" s="46"/>
      <c r="C976" s="46"/>
      <c r="D976" s="48"/>
      <c r="E976" s="48"/>
      <c r="F976" s="49"/>
      <c r="G976" s="49"/>
      <c r="H976" s="50"/>
      <c r="I976" s="82"/>
      <c r="J976" s="82"/>
      <c r="K976" s="82"/>
    </row>
    <row r="977" customFormat="false" ht="21" hidden="false" customHeight="false" outlineLevel="0" collapsed="false">
      <c r="A977" s="46"/>
      <c r="B977" s="46"/>
      <c r="C977" s="46"/>
      <c r="D977" s="48"/>
      <c r="E977" s="48"/>
      <c r="F977" s="49"/>
      <c r="G977" s="49"/>
      <c r="H977" s="50"/>
      <c r="I977" s="82"/>
      <c r="J977" s="82"/>
      <c r="K977" s="82"/>
    </row>
    <row r="978" customFormat="false" ht="21" hidden="false" customHeight="false" outlineLevel="0" collapsed="false">
      <c r="A978" s="46"/>
      <c r="B978" s="46"/>
      <c r="C978" s="46"/>
      <c r="D978" s="48"/>
      <c r="E978" s="48"/>
      <c r="F978" s="49"/>
      <c r="G978" s="49"/>
      <c r="H978" s="50"/>
      <c r="I978" s="82"/>
      <c r="J978" s="82"/>
      <c r="K978" s="82"/>
    </row>
    <row r="979" customFormat="false" ht="21" hidden="false" customHeight="false" outlineLevel="0" collapsed="false">
      <c r="A979" s="46"/>
      <c r="B979" s="46"/>
      <c r="C979" s="46"/>
      <c r="D979" s="48"/>
      <c r="E979" s="48"/>
      <c r="F979" s="49"/>
      <c r="G979" s="49"/>
      <c r="H979" s="50"/>
      <c r="I979" s="82"/>
      <c r="J979" s="82"/>
      <c r="K979" s="82"/>
    </row>
    <row r="980" customFormat="false" ht="21" hidden="false" customHeight="false" outlineLevel="0" collapsed="false">
      <c r="A980" s="46"/>
      <c r="B980" s="46"/>
      <c r="C980" s="46"/>
      <c r="D980" s="48"/>
      <c r="E980" s="48"/>
      <c r="F980" s="49"/>
      <c r="G980" s="49"/>
      <c r="H980" s="50"/>
      <c r="I980" s="82"/>
      <c r="J980" s="82"/>
      <c r="K980" s="82"/>
    </row>
    <row r="981" customFormat="false" ht="21" hidden="false" customHeight="false" outlineLevel="0" collapsed="false">
      <c r="A981" s="46"/>
      <c r="B981" s="46"/>
      <c r="C981" s="46"/>
      <c r="D981" s="48"/>
      <c r="E981" s="48"/>
      <c r="F981" s="49"/>
      <c r="G981" s="49"/>
      <c r="H981" s="50"/>
      <c r="I981" s="82"/>
      <c r="J981" s="82"/>
      <c r="K981" s="82"/>
    </row>
    <row r="982" customFormat="false" ht="21" hidden="false" customHeight="false" outlineLevel="0" collapsed="false">
      <c r="A982" s="46"/>
      <c r="B982" s="46"/>
      <c r="C982" s="46"/>
      <c r="D982" s="83"/>
      <c r="E982" s="48"/>
      <c r="F982" s="49"/>
      <c r="G982" s="49"/>
      <c r="H982" s="50"/>
      <c r="I982" s="82"/>
      <c r="J982" s="82"/>
      <c r="K982" s="82"/>
    </row>
    <row r="983" customFormat="false" ht="21" hidden="false" customHeight="false" outlineLevel="0" collapsed="false">
      <c r="A983" s="46"/>
      <c r="B983" s="46"/>
      <c r="C983" s="46"/>
      <c r="D983" s="48"/>
      <c r="E983" s="48"/>
      <c r="F983" s="49"/>
      <c r="G983" s="49"/>
      <c r="H983" s="50"/>
      <c r="I983" s="82"/>
      <c r="J983" s="82"/>
      <c r="K983" s="82"/>
    </row>
    <row r="984" customFormat="false" ht="21" hidden="false" customHeight="false" outlineLevel="0" collapsed="false">
      <c r="A984" s="46"/>
      <c r="B984" s="46"/>
      <c r="C984" s="46"/>
      <c r="D984" s="48"/>
      <c r="E984" s="48"/>
      <c r="F984" s="49"/>
      <c r="G984" s="49"/>
      <c r="H984" s="50"/>
      <c r="I984" s="82"/>
      <c r="J984" s="82"/>
      <c r="K984" s="82"/>
    </row>
    <row r="985" customFormat="false" ht="21" hidden="false" customHeight="false" outlineLevel="0" collapsed="false">
      <c r="A985" s="46"/>
      <c r="B985" s="48"/>
      <c r="C985" s="46"/>
      <c r="D985" s="48"/>
      <c r="E985" s="48"/>
      <c r="F985" s="49"/>
      <c r="G985" s="49"/>
      <c r="H985" s="50"/>
      <c r="I985" s="82"/>
      <c r="J985" s="82"/>
      <c r="K985" s="82"/>
    </row>
    <row r="986" customFormat="false" ht="21" hidden="false" customHeight="false" outlineLevel="0" collapsed="false">
      <c r="A986" s="46"/>
      <c r="B986" s="48"/>
      <c r="C986" s="46"/>
      <c r="D986" s="48"/>
      <c r="E986" s="48"/>
      <c r="F986" s="49"/>
      <c r="G986" s="49"/>
      <c r="H986" s="50"/>
      <c r="I986" s="82"/>
      <c r="J986" s="82"/>
      <c r="K986" s="82"/>
    </row>
    <row r="987" customFormat="false" ht="21" hidden="false" customHeight="false" outlineLevel="0" collapsed="false">
      <c r="A987" s="46"/>
      <c r="B987" s="48"/>
      <c r="C987" s="46"/>
      <c r="D987" s="48"/>
      <c r="E987" s="48"/>
      <c r="F987" s="49"/>
      <c r="G987" s="49"/>
      <c r="H987" s="50"/>
      <c r="I987" s="82"/>
      <c r="J987" s="82"/>
      <c r="K987" s="82"/>
    </row>
    <row r="988" customFormat="false" ht="21" hidden="false" customHeight="false" outlineLevel="0" collapsed="false">
      <c r="A988" s="46"/>
      <c r="B988" s="48"/>
      <c r="C988" s="46"/>
      <c r="D988" s="48"/>
      <c r="E988" s="48"/>
      <c r="F988" s="49"/>
      <c r="G988" s="49"/>
      <c r="H988" s="50"/>
      <c r="I988" s="82"/>
      <c r="J988" s="82"/>
      <c r="K988" s="82"/>
    </row>
    <row r="989" customFormat="false" ht="21" hidden="false" customHeight="false" outlineLevel="0" collapsed="false">
      <c r="A989" s="46"/>
      <c r="B989" s="48"/>
      <c r="C989" s="46"/>
      <c r="D989" s="48"/>
      <c r="E989" s="48"/>
      <c r="F989" s="49"/>
      <c r="G989" s="49"/>
      <c r="H989" s="50"/>
      <c r="I989" s="82"/>
      <c r="J989" s="82"/>
      <c r="K989" s="82"/>
    </row>
    <row r="990" customFormat="false" ht="21" hidden="false" customHeight="false" outlineLevel="0" collapsed="false">
      <c r="A990" s="46"/>
      <c r="B990" s="48"/>
      <c r="C990" s="46"/>
      <c r="D990" s="48"/>
      <c r="E990" s="48"/>
      <c r="F990" s="49"/>
      <c r="G990" s="49"/>
      <c r="H990" s="50"/>
      <c r="I990" s="82"/>
      <c r="J990" s="82"/>
      <c r="K990" s="82"/>
    </row>
    <row r="991" customFormat="false" ht="21" hidden="false" customHeight="false" outlineLevel="0" collapsed="false">
      <c r="A991" s="46"/>
      <c r="B991" s="48"/>
      <c r="C991" s="46"/>
      <c r="D991" s="48"/>
      <c r="E991" s="48"/>
      <c r="F991" s="49"/>
      <c r="G991" s="49"/>
      <c r="H991" s="50"/>
      <c r="I991" s="82"/>
      <c r="J991" s="82"/>
      <c r="K991" s="82"/>
    </row>
    <row r="992" customFormat="false" ht="21" hidden="false" customHeight="false" outlineLevel="0" collapsed="false">
      <c r="A992" s="46"/>
      <c r="B992" s="48"/>
      <c r="C992" s="46"/>
      <c r="D992" s="48"/>
      <c r="E992" s="48"/>
      <c r="F992" s="49"/>
      <c r="G992" s="49"/>
      <c r="H992" s="50"/>
      <c r="I992" s="82"/>
      <c r="J992" s="82"/>
      <c r="K992" s="82"/>
    </row>
    <row r="993" customFormat="false" ht="21" hidden="false" customHeight="false" outlineLevel="0" collapsed="false">
      <c r="A993" s="46"/>
      <c r="B993" s="48"/>
      <c r="C993" s="46"/>
      <c r="D993" s="48"/>
      <c r="E993" s="48"/>
      <c r="F993" s="49"/>
      <c r="G993" s="49"/>
      <c r="H993" s="50"/>
      <c r="I993" s="82"/>
      <c r="J993" s="82"/>
      <c r="K993" s="82"/>
    </row>
    <row r="994" customFormat="false" ht="21" hidden="false" customHeight="false" outlineLevel="0" collapsed="false">
      <c r="A994" s="46"/>
      <c r="B994" s="48"/>
      <c r="C994" s="46"/>
      <c r="D994" s="48"/>
      <c r="E994" s="48"/>
      <c r="F994" s="49"/>
      <c r="G994" s="49"/>
      <c r="H994" s="50"/>
      <c r="I994" s="82"/>
      <c r="J994" s="82"/>
      <c r="K994" s="82"/>
    </row>
    <row r="995" customFormat="false" ht="21" hidden="false" customHeight="false" outlineLevel="0" collapsed="false">
      <c r="A995" s="46"/>
      <c r="B995" s="48"/>
      <c r="C995" s="46"/>
      <c r="D995" s="48"/>
      <c r="E995" s="48"/>
      <c r="F995" s="49"/>
      <c r="G995" s="49"/>
      <c r="H995" s="50"/>
      <c r="I995" s="82"/>
      <c r="J995" s="82"/>
      <c r="K995" s="82"/>
    </row>
    <row r="996" customFormat="false" ht="21" hidden="false" customHeight="false" outlineLevel="0" collapsed="false">
      <c r="A996" s="46"/>
      <c r="B996" s="48"/>
      <c r="C996" s="46"/>
      <c r="D996" s="48"/>
      <c r="E996" s="48"/>
      <c r="F996" s="49"/>
      <c r="G996" s="49"/>
      <c r="H996" s="50"/>
      <c r="I996" s="82"/>
      <c r="J996" s="82"/>
      <c r="K996" s="82"/>
    </row>
    <row r="997" customFormat="false" ht="21" hidden="false" customHeight="false" outlineLevel="0" collapsed="false">
      <c r="A997" s="46"/>
      <c r="B997" s="48"/>
      <c r="C997" s="46"/>
      <c r="D997" s="48"/>
      <c r="E997" s="48"/>
      <c r="F997" s="49"/>
      <c r="G997" s="49"/>
      <c r="H997" s="50"/>
      <c r="I997" s="82"/>
      <c r="J997" s="82"/>
      <c r="K997" s="82"/>
    </row>
    <row r="998" customFormat="false" ht="21" hidden="false" customHeight="false" outlineLevel="0" collapsed="false">
      <c r="A998" s="46"/>
      <c r="B998" s="48"/>
      <c r="C998" s="46"/>
      <c r="D998" s="48"/>
      <c r="E998" s="48"/>
      <c r="F998" s="49"/>
      <c r="G998" s="49"/>
      <c r="H998" s="50"/>
      <c r="I998" s="82"/>
      <c r="J998" s="82"/>
      <c r="K998" s="82"/>
    </row>
    <row r="999" customFormat="false" ht="21" hidden="false" customHeight="false" outlineLevel="0" collapsed="false">
      <c r="A999" s="46"/>
      <c r="B999" s="48"/>
      <c r="C999" s="46"/>
      <c r="D999" s="48"/>
      <c r="E999" s="48"/>
      <c r="F999" s="49"/>
      <c r="G999" s="49"/>
      <c r="H999" s="50"/>
      <c r="I999" s="82"/>
      <c r="J999" s="82"/>
      <c r="K999" s="82"/>
    </row>
    <row r="1000" customFormat="false" ht="21" hidden="false" customHeight="false" outlineLevel="0" collapsed="false">
      <c r="A1000" s="46"/>
      <c r="B1000" s="48"/>
      <c r="C1000" s="46"/>
      <c r="D1000" s="48"/>
      <c r="E1000" s="48"/>
      <c r="F1000" s="49"/>
      <c r="G1000" s="49"/>
      <c r="H1000" s="50"/>
      <c r="I1000" s="82"/>
      <c r="J1000" s="82"/>
      <c r="K1000" s="82"/>
    </row>
    <row r="1001" customFormat="false" ht="21" hidden="false" customHeight="false" outlineLevel="0" collapsed="false">
      <c r="A1001" s="46"/>
      <c r="B1001" s="48"/>
      <c r="C1001" s="46"/>
      <c r="D1001" s="48"/>
      <c r="E1001" s="48"/>
      <c r="F1001" s="49"/>
      <c r="G1001" s="49"/>
      <c r="H1001" s="50"/>
      <c r="I1001" s="82"/>
      <c r="J1001" s="82"/>
      <c r="K1001" s="82"/>
    </row>
    <row r="1002" customFormat="false" ht="21" hidden="false" customHeight="false" outlineLevel="0" collapsed="false">
      <c r="A1002" s="46"/>
      <c r="B1002" s="48"/>
      <c r="C1002" s="46"/>
      <c r="D1002" s="48"/>
      <c r="E1002" s="48"/>
      <c r="F1002" s="49"/>
      <c r="G1002" s="49"/>
      <c r="H1002" s="50"/>
      <c r="I1002" s="82"/>
      <c r="J1002" s="82"/>
      <c r="K1002" s="82"/>
    </row>
    <row r="1003" customFormat="false" ht="21" hidden="false" customHeight="false" outlineLevel="0" collapsed="false">
      <c r="A1003" s="46"/>
      <c r="B1003" s="48"/>
      <c r="C1003" s="46"/>
      <c r="D1003" s="48"/>
      <c r="E1003" s="48"/>
      <c r="F1003" s="49"/>
      <c r="G1003" s="49"/>
      <c r="H1003" s="50"/>
      <c r="I1003" s="82"/>
      <c r="J1003" s="82"/>
      <c r="K1003" s="82"/>
    </row>
    <row r="1004" customFormat="false" ht="21" hidden="false" customHeight="false" outlineLevel="0" collapsed="false">
      <c r="A1004" s="46"/>
      <c r="B1004" s="48"/>
      <c r="C1004" s="46"/>
      <c r="D1004" s="48"/>
      <c r="E1004" s="48"/>
      <c r="F1004" s="49"/>
      <c r="G1004" s="49"/>
      <c r="H1004" s="50"/>
      <c r="I1004" s="82"/>
      <c r="J1004" s="82"/>
      <c r="K1004" s="82"/>
    </row>
    <row r="1005" customFormat="false" ht="21" hidden="false" customHeight="false" outlineLevel="0" collapsed="false">
      <c r="A1005" s="46"/>
      <c r="B1005" s="48"/>
      <c r="C1005" s="46"/>
      <c r="D1005" s="48"/>
      <c r="E1005" s="48"/>
      <c r="F1005" s="49"/>
      <c r="G1005" s="49"/>
      <c r="H1005" s="50"/>
      <c r="I1005" s="82"/>
      <c r="J1005" s="82"/>
      <c r="K1005" s="82"/>
    </row>
    <row r="1006" customFormat="false" ht="21" hidden="false" customHeight="false" outlineLevel="0" collapsed="false">
      <c r="A1006" s="46"/>
      <c r="B1006" s="48"/>
      <c r="C1006" s="46"/>
      <c r="D1006" s="48"/>
      <c r="E1006" s="48"/>
      <c r="F1006" s="49"/>
      <c r="G1006" s="49"/>
      <c r="H1006" s="50"/>
      <c r="I1006" s="82"/>
      <c r="J1006" s="82"/>
      <c r="K1006" s="82"/>
    </row>
    <row r="1007" customFormat="false" ht="21" hidden="false" customHeight="false" outlineLevel="0" collapsed="false">
      <c r="A1007" s="46"/>
      <c r="B1007" s="48"/>
      <c r="C1007" s="46"/>
      <c r="D1007" s="48"/>
      <c r="E1007" s="48"/>
      <c r="F1007" s="49"/>
      <c r="G1007" s="49"/>
      <c r="H1007" s="50"/>
      <c r="I1007" s="82"/>
      <c r="J1007" s="82"/>
      <c r="K1007" s="82"/>
    </row>
    <row r="1008" customFormat="false" ht="21" hidden="false" customHeight="false" outlineLevel="0" collapsed="false">
      <c r="A1008" s="46"/>
      <c r="B1008" s="48"/>
      <c r="C1008" s="46"/>
      <c r="D1008" s="48"/>
      <c r="E1008" s="48"/>
      <c r="F1008" s="49"/>
      <c r="G1008" s="49"/>
      <c r="H1008" s="50"/>
      <c r="I1008" s="82"/>
      <c r="J1008" s="82"/>
      <c r="K1008" s="82"/>
    </row>
    <row r="1009" customFormat="false" ht="21" hidden="false" customHeight="false" outlineLevel="0" collapsed="false">
      <c r="A1009" s="46"/>
      <c r="B1009" s="48"/>
      <c r="C1009" s="46"/>
      <c r="D1009" s="48"/>
      <c r="E1009" s="48"/>
      <c r="F1009" s="49"/>
      <c r="G1009" s="49"/>
      <c r="H1009" s="50"/>
      <c r="I1009" s="82"/>
      <c r="J1009" s="82"/>
      <c r="K1009" s="82"/>
    </row>
    <row r="1010" customFormat="false" ht="21" hidden="false" customHeight="false" outlineLevel="0" collapsed="false">
      <c r="A1010" s="46"/>
      <c r="B1010" s="48"/>
      <c r="C1010" s="46"/>
      <c r="D1010" s="48"/>
      <c r="E1010" s="48"/>
      <c r="F1010" s="49"/>
      <c r="G1010" s="49"/>
      <c r="H1010" s="50"/>
      <c r="I1010" s="82"/>
      <c r="J1010" s="82"/>
      <c r="K1010" s="82"/>
    </row>
    <row r="1011" customFormat="false" ht="21" hidden="false" customHeight="false" outlineLevel="0" collapsed="false">
      <c r="A1011" s="46"/>
      <c r="B1011" s="48"/>
      <c r="C1011" s="46"/>
      <c r="D1011" s="48"/>
      <c r="E1011" s="48"/>
      <c r="F1011" s="49"/>
      <c r="G1011" s="49"/>
      <c r="H1011" s="50"/>
      <c r="I1011" s="82"/>
      <c r="J1011" s="82"/>
      <c r="K1011" s="82"/>
    </row>
    <row r="1012" customFormat="false" ht="21" hidden="false" customHeight="false" outlineLevel="0" collapsed="false">
      <c r="A1012" s="46"/>
      <c r="B1012" s="48"/>
      <c r="C1012" s="46"/>
      <c r="D1012" s="48"/>
      <c r="E1012" s="48"/>
      <c r="F1012" s="49"/>
      <c r="G1012" s="49"/>
      <c r="H1012" s="50"/>
      <c r="I1012" s="82"/>
      <c r="J1012" s="82"/>
      <c r="K1012" s="82"/>
    </row>
    <row r="1013" customFormat="false" ht="21" hidden="false" customHeight="false" outlineLevel="0" collapsed="false">
      <c r="A1013" s="46"/>
      <c r="B1013" s="48"/>
      <c r="C1013" s="46"/>
      <c r="D1013" s="48"/>
      <c r="E1013" s="48"/>
      <c r="F1013" s="49"/>
      <c r="G1013" s="49"/>
      <c r="H1013" s="50"/>
      <c r="I1013" s="82"/>
      <c r="J1013" s="82"/>
      <c r="K1013" s="82"/>
    </row>
    <row r="1014" customFormat="false" ht="21" hidden="false" customHeight="false" outlineLevel="0" collapsed="false">
      <c r="A1014" s="46"/>
      <c r="B1014" s="48"/>
      <c r="C1014" s="46"/>
      <c r="D1014" s="48"/>
      <c r="E1014" s="48"/>
      <c r="F1014" s="49"/>
      <c r="G1014" s="49"/>
      <c r="H1014" s="50"/>
      <c r="I1014" s="82"/>
      <c r="J1014" s="82"/>
      <c r="K1014" s="82"/>
    </row>
    <row r="1015" customFormat="false" ht="21" hidden="false" customHeight="false" outlineLevel="0" collapsed="false">
      <c r="A1015" s="46"/>
      <c r="B1015" s="48"/>
      <c r="C1015" s="46"/>
      <c r="D1015" s="48"/>
      <c r="E1015" s="48"/>
      <c r="F1015" s="49"/>
      <c r="G1015" s="49"/>
      <c r="H1015" s="50"/>
      <c r="I1015" s="82"/>
      <c r="J1015" s="82"/>
      <c r="K1015" s="82"/>
    </row>
    <row r="1016" customFormat="false" ht="21" hidden="false" customHeight="false" outlineLevel="0" collapsed="false">
      <c r="A1016" s="46"/>
      <c r="B1016" s="48"/>
      <c r="C1016" s="46"/>
      <c r="D1016" s="48"/>
      <c r="E1016" s="48"/>
      <c r="F1016" s="49"/>
      <c r="G1016" s="49"/>
      <c r="H1016" s="50"/>
      <c r="I1016" s="82"/>
      <c r="J1016" s="82"/>
      <c r="K1016" s="82"/>
    </row>
    <row r="1017" customFormat="false" ht="21" hidden="false" customHeight="false" outlineLevel="0" collapsed="false">
      <c r="A1017" s="46"/>
      <c r="B1017" s="48"/>
      <c r="C1017" s="46"/>
      <c r="D1017" s="48"/>
      <c r="E1017" s="48"/>
      <c r="F1017" s="49"/>
      <c r="G1017" s="49"/>
      <c r="H1017" s="50"/>
      <c r="I1017" s="82"/>
      <c r="J1017" s="82"/>
      <c r="K1017" s="82"/>
    </row>
    <row r="1018" customFormat="false" ht="21" hidden="false" customHeight="false" outlineLevel="0" collapsed="false">
      <c r="A1018" s="46"/>
      <c r="B1018" s="48"/>
      <c r="C1018" s="46"/>
      <c r="D1018" s="48"/>
      <c r="E1018" s="48"/>
      <c r="F1018" s="49"/>
      <c r="G1018" s="49"/>
      <c r="H1018" s="50"/>
      <c r="I1018" s="82"/>
      <c r="J1018" s="82"/>
      <c r="K1018" s="82"/>
    </row>
    <row r="1019" customFormat="false" ht="21" hidden="false" customHeight="false" outlineLevel="0" collapsed="false">
      <c r="A1019" s="46"/>
      <c r="B1019" s="48"/>
      <c r="C1019" s="46"/>
      <c r="D1019" s="48"/>
      <c r="E1019" s="48"/>
      <c r="F1019" s="49"/>
      <c r="G1019" s="49"/>
      <c r="H1019" s="50"/>
      <c r="I1019" s="82"/>
      <c r="J1019" s="82"/>
      <c r="K1019" s="82"/>
    </row>
    <row r="1020" customFormat="false" ht="21" hidden="false" customHeight="false" outlineLevel="0" collapsed="false">
      <c r="A1020" s="46"/>
      <c r="B1020" s="46"/>
      <c r="C1020" s="46"/>
      <c r="D1020" s="48"/>
      <c r="E1020" s="48"/>
      <c r="F1020" s="49"/>
      <c r="G1020" s="49"/>
      <c r="H1020" s="50"/>
      <c r="I1020" s="82"/>
      <c r="J1020" s="82"/>
      <c r="K1020" s="82"/>
    </row>
    <row r="1021" customFormat="false" ht="21" hidden="false" customHeight="false" outlineLevel="0" collapsed="false">
      <c r="A1021" s="46"/>
      <c r="B1021" s="46"/>
      <c r="C1021" s="46"/>
      <c r="D1021" s="48"/>
      <c r="E1021" s="48"/>
      <c r="F1021" s="49"/>
      <c r="G1021" s="49"/>
      <c r="H1021" s="50"/>
      <c r="I1021" s="82"/>
      <c r="J1021" s="82"/>
      <c r="K1021" s="82"/>
    </row>
    <row r="1022" customFormat="false" ht="21" hidden="false" customHeight="false" outlineLevel="0" collapsed="false">
      <c r="A1022" s="46"/>
      <c r="B1022" s="46"/>
      <c r="C1022" s="46"/>
      <c r="D1022" s="48"/>
      <c r="E1022" s="48"/>
      <c r="F1022" s="49"/>
      <c r="G1022" s="49"/>
      <c r="H1022" s="50"/>
      <c r="I1022" s="82"/>
      <c r="J1022" s="82"/>
      <c r="K1022" s="82"/>
    </row>
    <row r="1023" customFormat="false" ht="21" hidden="false" customHeight="false" outlineLevel="0" collapsed="false">
      <c r="A1023" s="46"/>
      <c r="B1023" s="46"/>
      <c r="C1023" s="46"/>
      <c r="D1023" s="48"/>
      <c r="E1023" s="48"/>
      <c r="F1023" s="49"/>
      <c r="G1023" s="49"/>
      <c r="H1023" s="50"/>
      <c r="I1023" s="82"/>
      <c r="J1023" s="82"/>
      <c r="K1023" s="82"/>
    </row>
    <row r="1024" customFormat="false" ht="21" hidden="false" customHeight="false" outlineLevel="0" collapsed="false">
      <c r="A1024" s="46"/>
      <c r="B1024" s="46"/>
      <c r="C1024" s="46"/>
      <c r="D1024" s="48"/>
      <c r="E1024" s="48"/>
      <c r="F1024" s="49"/>
      <c r="G1024" s="49"/>
      <c r="H1024" s="50"/>
      <c r="I1024" s="82"/>
      <c r="J1024" s="82"/>
      <c r="K1024" s="82"/>
    </row>
    <row r="1025" customFormat="false" ht="21" hidden="false" customHeight="false" outlineLevel="0" collapsed="false">
      <c r="A1025" s="46"/>
      <c r="B1025" s="46"/>
      <c r="C1025" s="46"/>
      <c r="D1025" s="48"/>
      <c r="E1025" s="48"/>
      <c r="F1025" s="49"/>
      <c r="G1025" s="49"/>
      <c r="H1025" s="50"/>
      <c r="I1025" s="82"/>
      <c r="J1025" s="82"/>
      <c r="K1025" s="82"/>
    </row>
    <row r="1026" customFormat="false" ht="21" hidden="false" customHeight="false" outlineLevel="0" collapsed="false">
      <c r="A1026" s="46"/>
      <c r="B1026" s="46"/>
      <c r="C1026" s="46"/>
      <c r="D1026" s="48"/>
      <c r="E1026" s="48"/>
      <c r="F1026" s="49"/>
      <c r="G1026" s="49"/>
      <c r="H1026" s="50"/>
      <c r="I1026" s="82"/>
      <c r="J1026" s="82"/>
      <c r="K1026" s="82"/>
    </row>
    <row r="1027" customFormat="false" ht="21" hidden="false" customHeight="false" outlineLevel="0" collapsed="false">
      <c r="A1027" s="46"/>
      <c r="B1027" s="46"/>
      <c r="C1027" s="46"/>
      <c r="D1027" s="48"/>
      <c r="E1027" s="48"/>
      <c r="F1027" s="49"/>
      <c r="G1027" s="49"/>
      <c r="H1027" s="50"/>
      <c r="I1027" s="82"/>
      <c r="J1027" s="82"/>
      <c r="K1027" s="82"/>
    </row>
    <row r="1028" customFormat="false" ht="21" hidden="false" customHeight="false" outlineLevel="0" collapsed="false">
      <c r="A1028" s="46"/>
      <c r="B1028" s="48"/>
      <c r="C1028" s="46"/>
      <c r="D1028" s="48"/>
      <c r="E1028" s="48"/>
      <c r="F1028" s="49"/>
      <c r="G1028" s="49"/>
      <c r="H1028" s="50"/>
      <c r="I1028" s="82"/>
      <c r="J1028" s="82"/>
      <c r="K1028" s="82"/>
    </row>
    <row r="1029" customFormat="false" ht="21" hidden="false" customHeight="false" outlineLevel="0" collapsed="false">
      <c r="A1029" s="46"/>
      <c r="B1029" s="48"/>
      <c r="C1029" s="46"/>
      <c r="D1029" s="48"/>
      <c r="E1029" s="48"/>
      <c r="F1029" s="49"/>
      <c r="G1029" s="49"/>
      <c r="H1029" s="50"/>
      <c r="I1029" s="82"/>
      <c r="J1029" s="82"/>
      <c r="K1029" s="82"/>
    </row>
    <row r="1030" customFormat="false" ht="21" hidden="false" customHeight="false" outlineLevel="0" collapsed="false">
      <c r="A1030" s="46"/>
      <c r="B1030" s="48"/>
      <c r="C1030" s="46"/>
      <c r="D1030" s="48"/>
      <c r="E1030" s="48"/>
      <c r="F1030" s="49"/>
      <c r="G1030" s="49"/>
      <c r="H1030" s="50"/>
      <c r="I1030" s="82"/>
      <c r="J1030" s="82"/>
      <c r="K1030" s="82"/>
    </row>
    <row r="1031" customFormat="false" ht="21" hidden="false" customHeight="false" outlineLevel="0" collapsed="false">
      <c r="A1031" s="46"/>
      <c r="B1031" s="48"/>
      <c r="C1031" s="46"/>
      <c r="D1031" s="48"/>
      <c r="E1031" s="48"/>
      <c r="F1031" s="49"/>
      <c r="G1031" s="49"/>
      <c r="H1031" s="50"/>
      <c r="I1031" s="82"/>
      <c r="J1031" s="82"/>
      <c r="K1031" s="82"/>
    </row>
    <row r="1032" customFormat="false" ht="21" hidden="false" customHeight="false" outlineLevel="0" collapsed="false">
      <c r="A1032" s="46"/>
      <c r="B1032" s="48"/>
      <c r="C1032" s="46"/>
      <c r="D1032" s="48"/>
      <c r="E1032" s="48"/>
      <c r="F1032" s="49"/>
      <c r="G1032" s="49"/>
      <c r="H1032" s="50"/>
      <c r="I1032" s="82"/>
      <c r="J1032" s="82"/>
      <c r="K1032" s="82"/>
    </row>
    <row r="1033" customFormat="false" ht="21" hidden="false" customHeight="false" outlineLevel="0" collapsed="false">
      <c r="A1033" s="46"/>
      <c r="B1033" s="48"/>
      <c r="C1033" s="46"/>
      <c r="D1033" s="48"/>
      <c r="E1033" s="48"/>
      <c r="F1033" s="49"/>
      <c r="G1033" s="49"/>
      <c r="H1033" s="50"/>
      <c r="I1033" s="82"/>
      <c r="J1033" s="82"/>
      <c r="K1033" s="82"/>
    </row>
    <row r="1034" customFormat="false" ht="21" hidden="false" customHeight="false" outlineLevel="0" collapsed="false">
      <c r="A1034" s="46"/>
      <c r="B1034" s="48"/>
      <c r="C1034" s="46"/>
      <c r="D1034" s="48"/>
      <c r="E1034" s="48"/>
      <c r="F1034" s="49"/>
      <c r="G1034" s="49"/>
      <c r="H1034" s="50"/>
      <c r="I1034" s="82"/>
      <c r="J1034" s="82"/>
      <c r="K1034" s="82"/>
    </row>
    <row r="1035" customFormat="false" ht="21" hidden="false" customHeight="false" outlineLevel="0" collapsed="false">
      <c r="A1035" s="46"/>
      <c r="B1035" s="48"/>
      <c r="C1035" s="46"/>
      <c r="D1035" s="48"/>
      <c r="E1035" s="48"/>
      <c r="F1035" s="49"/>
      <c r="G1035" s="49"/>
      <c r="H1035" s="50"/>
      <c r="I1035" s="82"/>
      <c r="J1035" s="82"/>
      <c r="K1035" s="82"/>
    </row>
    <row r="1036" customFormat="false" ht="21" hidden="false" customHeight="false" outlineLevel="0" collapsed="false">
      <c r="A1036" s="46"/>
      <c r="B1036" s="48"/>
      <c r="C1036" s="46"/>
      <c r="D1036" s="48"/>
      <c r="E1036" s="48"/>
      <c r="F1036" s="49"/>
      <c r="G1036" s="49"/>
      <c r="H1036" s="50"/>
      <c r="I1036" s="82"/>
      <c r="J1036" s="82"/>
      <c r="K1036" s="82"/>
    </row>
    <row r="1037" customFormat="false" ht="21" hidden="false" customHeight="false" outlineLevel="0" collapsed="false">
      <c r="A1037" s="46"/>
      <c r="B1037" s="48"/>
      <c r="C1037" s="46"/>
      <c r="D1037" s="48"/>
      <c r="E1037" s="48"/>
      <c r="F1037" s="49"/>
      <c r="G1037" s="49"/>
      <c r="H1037" s="50"/>
      <c r="I1037" s="82"/>
      <c r="J1037" s="82"/>
      <c r="K1037" s="82"/>
    </row>
    <row r="1038" customFormat="false" ht="21" hidden="false" customHeight="false" outlineLevel="0" collapsed="false">
      <c r="A1038" s="46"/>
      <c r="B1038" s="48"/>
      <c r="C1038" s="46"/>
      <c r="D1038" s="48"/>
      <c r="E1038" s="48"/>
      <c r="F1038" s="49"/>
      <c r="G1038" s="49"/>
      <c r="H1038" s="50"/>
      <c r="I1038" s="82"/>
      <c r="J1038" s="82"/>
      <c r="K1038" s="82"/>
    </row>
    <row r="1039" customFormat="false" ht="21" hidden="false" customHeight="false" outlineLevel="0" collapsed="false">
      <c r="A1039" s="46"/>
      <c r="B1039" s="48"/>
      <c r="C1039" s="46"/>
      <c r="D1039" s="48"/>
      <c r="E1039" s="48"/>
      <c r="F1039" s="49"/>
      <c r="G1039" s="49"/>
      <c r="H1039" s="50"/>
      <c r="I1039" s="82"/>
      <c r="J1039" s="82"/>
      <c r="K1039" s="82"/>
    </row>
    <row r="1040" customFormat="false" ht="21" hidden="false" customHeight="false" outlineLevel="0" collapsed="false">
      <c r="A1040" s="46"/>
      <c r="B1040" s="48"/>
      <c r="C1040" s="46"/>
      <c r="D1040" s="48"/>
      <c r="E1040" s="48"/>
      <c r="F1040" s="49"/>
      <c r="G1040" s="49"/>
      <c r="H1040" s="50"/>
      <c r="I1040" s="82"/>
      <c r="J1040" s="82"/>
      <c r="K1040" s="82"/>
    </row>
    <row r="1041" customFormat="false" ht="21" hidden="false" customHeight="false" outlineLevel="0" collapsed="false">
      <c r="A1041" s="46"/>
      <c r="B1041" s="48"/>
      <c r="C1041" s="46"/>
      <c r="D1041" s="48"/>
      <c r="E1041" s="48"/>
      <c r="F1041" s="49"/>
      <c r="G1041" s="49"/>
      <c r="H1041" s="50"/>
      <c r="I1041" s="82"/>
      <c r="J1041" s="82"/>
      <c r="K1041" s="82"/>
    </row>
    <row r="1042" customFormat="false" ht="21" hidden="false" customHeight="false" outlineLevel="0" collapsed="false">
      <c r="A1042" s="46"/>
      <c r="B1042" s="48"/>
      <c r="C1042" s="46"/>
      <c r="D1042" s="48"/>
      <c r="E1042" s="48"/>
      <c r="F1042" s="49"/>
      <c r="G1042" s="49"/>
      <c r="H1042" s="50"/>
      <c r="I1042" s="82"/>
      <c r="J1042" s="82"/>
      <c r="K1042" s="82"/>
    </row>
    <row r="1043" customFormat="false" ht="21" hidden="false" customHeight="false" outlineLevel="0" collapsed="false">
      <c r="A1043" s="46"/>
      <c r="B1043" s="48"/>
      <c r="C1043" s="46"/>
      <c r="D1043" s="48"/>
      <c r="E1043" s="48"/>
      <c r="F1043" s="49"/>
      <c r="G1043" s="49"/>
      <c r="H1043" s="50"/>
      <c r="I1043" s="82"/>
      <c r="J1043" s="82"/>
      <c r="K1043" s="82"/>
    </row>
    <row r="1044" customFormat="false" ht="21" hidden="false" customHeight="false" outlineLevel="0" collapsed="false">
      <c r="A1044" s="46"/>
      <c r="B1044" s="48"/>
      <c r="C1044" s="46"/>
      <c r="D1044" s="48"/>
      <c r="E1044" s="48"/>
      <c r="F1044" s="49"/>
      <c r="G1044" s="49"/>
      <c r="H1044" s="50"/>
      <c r="I1044" s="82"/>
      <c r="J1044" s="82"/>
      <c r="K1044" s="82"/>
    </row>
    <row r="1045" customFormat="false" ht="21" hidden="false" customHeight="false" outlineLevel="0" collapsed="false">
      <c r="A1045" s="46"/>
      <c r="B1045" s="48"/>
      <c r="C1045" s="46"/>
      <c r="D1045" s="48"/>
      <c r="E1045" s="48"/>
      <c r="F1045" s="49"/>
      <c r="G1045" s="49"/>
      <c r="H1045" s="50"/>
      <c r="I1045" s="82"/>
      <c r="J1045" s="82"/>
      <c r="K1045" s="82"/>
    </row>
    <row r="1046" customFormat="false" ht="21" hidden="false" customHeight="false" outlineLevel="0" collapsed="false">
      <c r="A1046" s="46"/>
      <c r="B1046" s="48"/>
      <c r="C1046" s="46"/>
      <c r="D1046" s="48"/>
      <c r="E1046" s="48"/>
      <c r="F1046" s="49"/>
      <c r="G1046" s="49"/>
      <c r="H1046" s="50"/>
      <c r="I1046" s="82"/>
      <c r="J1046" s="82"/>
      <c r="K1046" s="82"/>
    </row>
    <row r="1047" customFormat="false" ht="21" hidden="false" customHeight="false" outlineLevel="0" collapsed="false">
      <c r="A1047" s="46"/>
      <c r="B1047" s="48"/>
      <c r="C1047" s="46"/>
      <c r="D1047" s="48"/>
      <c r="E1047" s="48"/>
      <c r="F1047" s="49"/>
      <c r="G1047" s="49"/>
      <c r="H1047" s="50"/>
      <c r="I1047" s="82"/>
      <c r="J1047" s="82"/>
      <c r="K1047" s="82"/>
    </row>
    <row r="1048" customFormat="false" ht="21" hidden="false" customHeight="false" outlineLevel="0" collapsed="false">
      <c r="A1048" s="46"/>
      <c r="B1048" s="48"/>
      <c r="C1048" s="46"/>
      <c r="D1048" s="48"/>
      <c r="E1048" s="48"/>
      <c r="F1048" s="49"/>
      <c r="G1048" s="49"/>
      <c r="H1048" s="50"/>
      <c r="I1048" s="82"/>
      <c r="J1048" s="82"/>
      <c r="K1048" s="82"/>
    </row>
    <row r="1049" customFormat="false" ht="21" hidden="false" customHeight="false" outlineLevel="0" collapsed="false">
      <c r="A1049" s="46"/>
      <c r="B1049" s="48"/>
      <c r="C1049" s="46"/>
      <c r="D1049" s="48"/>
      <c r="E1049" s="48"/>
      <c r="F1049" s="49"/>
      <c r="G1049" s="49"/>
      <c r="H1049" s="50"/>
      <c r="I1049" s="82"/>
      <c r="J1049" s="82"/>
      <c r="K1049" s="82"/>
    </row>
    <row r="1050" customFormat="false" ht="21" hidden="false" customHeight="false" outlineLevel="0" collapsed="false">
      <c r="A1050" s="46"/>
      <c r="B1050" s="48"/>
      <c r="C1050" s="46"/>
      <c r="D1050" s="48"/>
      <c r="E1050" s="48"/>
      <c r="F1050" s="49"/>
      <c r="G1050" s="49"/>
      <c r="H1050" s="50"/>
      <c r="I1050" s="82"/>
      <c r="J1050" s="82"/>
      <c r="K1050" s="82"/>
    </row>
    <row r="1051" customFormat="false" ht="21" hidden="false" customHeight="false" outlineLevel="0" collapsed="false">
      <c r="A1051" s="46"/>
      <c r="B1051" s="48"/>
      <c r="C1051" s="46"/>
      <c r="D1051" s="48"/>
      <c r="E1051" s="48"/>
      <c r="F1051" s="49"/>
      <c r="G1051" s="49"/>
      <c r="H1051" s="50"/>
      <c r="I1051" s="82"/>
      <c r="J1051" s="82"/>
      <c r="K1051" s="82"/>
    </row>
    <row r="1052" customFormat="false" ht="21" hidden="false" customHeight="false" outlineLevel="0" collapsed="false">
      <c r="A1052" s="46"/>
      <c r="B1052" s="48"/>
      <c r="C1052" s="46"/>
      <c r="D1052" s="48"/>
      <c r="E1052" s="48"/>
      <c r="F1052" s="49"/>
      <c r="G1052" s="49"/>
      <c r="H1052" s="50"/>
      <c r="I1052" s="82"/>
      <c r="J1052" s="82"/>
      <c r="K1052" s="82"/>
    </row>
    <row r="1053" customFormat="false" ht="21" hidden="false" customHeight="false" outlineLevel="0" collapsed="false">
      <c r="A1053" s="46"/>
      <c r="B1053" s="48"/>
      <c r="C1053" s="46"/>
      <c r="D1053" s="48"/>
      <c r="E1053" s="48"/>
      <c r="F1053" s="49"/>
      <c r="G1053" s="49"/>
      <c r="H1053" s="50"/>
      <c r="I1053" s="82"/>
      <c r="J1053" s="82"/>
      <c r="K1053" s="82"/>
    </row>
    <row r="1054" customFormat="false" ht="21" hidden="false" customHeight="false" outlineLevel="0" collapsed="false">
      <c r="A1054" s="46"/>
      <c r="B1054" s="48"/>
      <c r="C1054" s="46"/>
      <c r="D1054" s="48"/>
      <c r="E1054" s="48"/>
      <c r="F1054" s="49"/>
      <c r="G1054" s="49"/>
      <c r="H1054" s="50"/>
      <c r="I1054" s="82"/>
      <c r="J1054" s="82"/>
      <c r="K1054" s="82"/>
    </row>
    <row r="1055" customFormat="false" ht="21" hidden="false" customHeight="false" outlineLevel="0" collapsed="false">
      <c r="A1055" s="46"/>
      <c r="B1055" s="48"/>
      <c r="C1055" s="46"/>
      <c r="D1055" s="48"/>
      <c r="E1055" s="48"/>
      <c r="F1055" s="49"/>
      <c r="G1055" s="49"/>
      <c r="H1055" s="50"/>
      <c r="I1055" s="82"/>
      <c r="J1055" s="82"/>
      <c r="K1055" s="82"/>
    </row>
    <row r="1056" customFormat="false" ht="21" hidden="false" customHeight="false" outlineLevel="0" collapsed="false">
      <c r="A1056" s="46"/>
      <c r="B1056" s="48"/>
      <c r="C1056" s="47"/>
      <c r="D1056" s="48"/>
      <c r="E1056" s="48"/>
      <c r="F1056" s="49"/>
      <c r="G1056" s="49"/>
      <c r="H1056" s="50"/>
      <c r="I1056" s="82"/>
      <c r="J1056" s="82"/>
      <c r="K1056" s="82"/>
    </row>
    <row r="1057" customFormat="false" ht="21" hidden="false" customHeight="false" outlineLevel="0" collapsed="false">
      <c r="A1057" s="46"/>
      <c r="B1057" s="48"/>
      <c r="C1057" s="47"/>
      <c r="D1057" s="48"/>
      <c r="E1057" s="48"/>
      <c r="F1057" s="49"/>
      <c r="G1057" s="49"/>
      <c r="H1057" s="50"/>
      <c r="I1057" s="82"/>
      <c r="J1057" s="82"/>
      <c r="K1057" s="82"/>
    </row>
    <row r="1058" customFormat="false" ht="21" hidden="false" customHeight="false" outlineLevel="0" collapsed="false">
      <c r="A1058" s="46"/>
      <c r="B1058" s="48"/>
      <c r="C1058" s="47"/>
      <c r="D1058" s="48"/>
      <c r="E1058" s="48"/>
      <c r="F1058" s="49"/>
      <c r="G1058" s="49"/>
      <c r="H1058" s="50"/>
      <c r="I1058" s="82"/>
      <c r="J1058" s="82"/>
      <c r="K1058" s="82"/>
    </row>
    <row r="1059" customFormat="false" ht="21" hidden="false" customHeight="false" outlineLevel="0" collapsed="false">
      <c r="A1059" s="46"/>
      <c r="B1059" s="48"/>
      <c r="C1059" s="47"/>
      <c r="D1059" s="48"/>
      <c r="E1059" s="48"/>
      <c r="F1059" s="49"/>
      <c r="G1059" s="49"/>
      <c r="H1059" s="50"/>
      <c r="I1059" s="82"/>
      <c r="J1059" s="82"/>
      <c r="K1059" s="82"/>
    </row>
    <row r="1060" customFormat="false" ht="21" hidden="false" customHeight="false" outlineLevel="0" collapsed="false">
      <c r="A1060" s="46"/>
      <c r="B1060" s="48"/>
      <c r="C1060" s="47"/>
      <c r="D1060" s="48"/>
      <c r="E1060" s="48"/>
      <c r="F1060" s="49"/>
      <c r="G1060" s="49"/>
      <c r="H1060" s="50"/>
      <c r="I1060" s="82"/>
      <c r="J1060" s="82"/>
      <c r="K1060" s="82"/>
    </row>
    <row r="1061" customFormat="false" ht="21" hidden="false" customHeight="false" outlineLevel="0" collapsed="false">
      <c r="A1061" s="46"/>
      <c r="B1061" s="48"/>
      <c r="C1061" s="47"/>
      <c r="D1061" s="48"/>
      <c r="E1061" s="48"/>
      <c r="F1061" s="49"/>
      <c r="G1061" s="49"/>
      <c r="H1061" s="50"/>
      <c r="I1061" s="82"/>
      <c r="J1061" s="82"/>
      <c r="K1061" s="82"/>
    </row>
    <row r="1062" customFormat="false" ht="21" hidden="false" customHeight="false" outlineLevel="0" collapsed="false">
      <c r="A1062" s="46"/>
      <c r="B1062" s="48"/>
      <c r="C1062" s="47"/>
      <c r="D1062" s="48"/>
      <c r="E1062" s="48"/>
      <c r="F1062" s="49"/>
      <c r="G1062" s="49"/>
      <c r="H1062" s="50"/>
      <c r="I1062" s="82"/>
      <c r="J1062" s="82"/>
      <c r="K1062" s="82"/>
    </row>
    <row r="1063" customFormat="false" ht="21" hidden="false" customHeight="false" outlineLevel="0" collapsed="false">
      <c r="A1063" s="46"/>
      <c r="B1063" s="48"/>
      <c r="C1063" s="47"/>
      <c r="D1063" s="48"/>
      <c r="E1063" s="48"/>
      <c r="F1063" s="49"/>
      <c r="G1063" s="49"/>
      <c r="H1063" s="50"/>
      <c r="I1063" s="82"/>
      <c r="J1063" s="82"/>
      <c r="K1063" s="82"/>
    </row>
    <row r="1064" customFormat="false" ht="21" hidden="false" customHeight="false" outlineLevel="0" collapsed="false">
      <c r="A1064" s="46"/>
      <c r="B1064" s="48"/>
      <c r="C1064" s="47"/>
      <c r="D1064" s="48"/>
      <c r="E1064" s="48"/>
      <c r="F1064" s="49"/>
      <c r="G1064" s="49"/>
      <c r="H1064" s="50"/>
      <c r="I1064" s="82"/>
      <c r="J1064" s="82"/>
      <c r="K1064" s="82"/>
    </row>
    <row r="1065" customFormat="false" ht="21" hidden="false" customHeight="false" outlineLevel="0" collapsed="false">
      <c r="A1065" s="46"/>
      <c r="B1065" s="48"/>
      <c r="C1065" s="47"/>
      <c r="D1065" s="48"/>
      <c r="E1065" s="48"/>
      <c r="F1065" s="49"/>
      <c r="G1065" s="49"/>
      <c r="H1065" s="50"/>
      <c r="I1065" s="82"/>
      <c r="J1065" s="82"/>
      <c r="K1065" s="82"/>
    </row>
    <row r="1066" customFormat="false" ht="21" hidden="false" customHeight="false" outlineLevel="0" collapsed="false">
      <c r="A1066" s="46"/>
      <c r="B1066" s="48"/>
      <c r="C1066" s="47"/>
      <c r="D1066" s="48"/>
      <c r="E1066" s="48"/>
      <c r="F1066" s="49"/>
      <c r="G1066" s="49"/>
      <c r="H1066" s="50"/>
      <c r="I1066" s="82"/>
      <c r="J1066" s="82"/>
      <c r="K1066" s="82"/>
    </row>
    <row r="1067" customFormat="false" ht="21" hidden="false" customHeight="false" outlineLevel="0" collapsed="false">
      <c r="A1067" s="46"/>
      <c r="B1067" s="48"/>
      <c r="C1067" s="47"/>
      <c r="D1067" s="48"/>
      <c r="E1067" s="48"/>
      <c r="F1067" s="49"/>
      <c r="G1067" s="49"/>
      <c r="H1067" s="50"/>
      <c r="I1067" s="82"/>
      <c r="J1067" s="82"/>
      <c r="K1067" s="82"/>
    </row>
    <row r="1068" customFormat="false" ht="21" hidden="false" customHeight="false" outlineLevel="0" collapsed="false">
      <c r="A1068" s="46"/>
      <c r="B1068" s="48"/>
      <c r="C1068" s="47"/>
      <c r="D1068" s="48"/>
      <c r="E1068" s="48"/>
      <c r="F1068" s="49"/>
      <c r="G1068" s="49"/>
      <c r="H1068" s="50"/>
      <c r="I1068" s="82"/>
      <c r="J1068" s="82"/>
      <c r="K1068" s="82"/>
    </row>
    <row r="1069" customFormat="false" ht="21" hidden="false" customHeight="false" outlineLevel="0" collapsed="false">
      <c r="A1069" s="46"/>
      <c r="B1069" s="48"/>
      <c r="C1069" s="47"/>
      <c r="D1069" s="48"/>
      <c r="E1069" s="48"/>
      <c r="F1069" s="49"/>
      <c r="G1069" s="49"/>
      <c r="H1069" s="50"/>
      <c r="I1069" s="82"/>
      <c r="J1069" s="82"/>
      <c r="K1069" s="82"/>
    </row>
    <row r="1070" customFormat="false" ht="21" hidden="false" customHeight="false" outlineLevel="0" collapsed="false">
      <c r="A1070" s="46"/>
      <c r="B1070" s="48"/>
      <c r="C1070" s="47"/>
      <c r="D1070" s="48"/>
      <c r="E1070" s="48"/>
      <c r="F1070" s="49"/>
      <c r="G1070" s="49"/>
      <c r="H1070" s="50"/>
      <c r="I1070" s="82"/>
      <c r="J1070" s="82"/>
      <c r="K1070" s="82"/>
    </row>
    <row r="1071" customFormat="false" ht="21" hidden="false" customHeight="false" outlineLevel="0" collapsed="false">
      <c r="A1071" s="46"/>
      <c r="B1071" s="48"/>
      <c r="C1071" s="47"/>
      <c r="D1071" s="48"/>
      <c r="E1071" s="48"/>
      <c r="F1071" s="49"/>
      <c r="G1071" s="49"/>
      <c r="H1071" s="50"/>
      <c r="I1071" s="82"/>
      <c r="J1071" s="82"/>
      <c r="K1071" s="82"/>
    </row>
    <row r="1072" customFormat="false" ht="21" hidden="false" customHeight="false" outlineLevel="0" collapsed="false">
      <c r="A1072" s="46"/>
      <c r="B1072" s="48"/>
      <c r="C1072" s="47"/>
      <c r="D1072" s="48"/>
      <c r="E1072" s="48"/>
      <c r="F1072" s="49"/>
      <c r="G1072" s="49"/>
      <c r="H1072" s="50"/>
      <c r="I1072" s="82"/>
      <c r="J1072" s="82"/>
      <c r="K1072" s="82"/>
    </row>
    <row r="1073" customFormat="false" ht="21" hidden="false" customHeight="false" outlineLevel="0" collapsed="false">
      <c r="A1073" s="46"/>
      <c r="B1073" s="48"/>
      <c r="C1073" s="47"/>
      <c r="D1073" s="48"/>
      <c r="E1073" s="48"/>
      <c r="F1073" s="49"/>
      <c r="G1073" s="49"/>
      <c r="H1073" s="50"/>
      <c r="I1073" s="82"/>
      <c r="J1073" s="82"/>
      <c r="K1073" s="82"/>
    </row>
    <row r="1074" customFormat="false" ht="21" hidden="false" customHeight="false" outlineLevel="0" collapsed="false">
      <c r="A1074" s="46"/>
      <c r="B1074" s="48"/>
      <c r="C1074" s="47"/>
      <c r="D1074" s="48"/>
      <c r="E1074" s="48"/>
      <c r="F1074" s="49"/>
      <c r="G1074" s="49"/>
      <c r="H1074" s="50"/>
      <c r="I1074" s="82"/>
      <c r="J1074" s="82"/>
      <c r="K1074" s="82"/>
    </row>
    <row r="1075" customFormat="false" ht="21" hidden="false" customHeight="false" outlineLevel="0" collapsed="false">
      <c r="A1075" s="46"/>
      <c r="B1075" s="48"/>
      <c r="C1075" s="47"/>
      <c r="D1075" s="48"/>
      <c r="E1075" s="48"/>
      <c r="F1075" s="49"/>
      <c r="G1075" s="49"/>
      <c r="H1075" s="50"/>
      <c r="I1075" s="82"/>
      <c r="J1075" s="82"/>
      <c r="K1075" s="82"/>
    </row>
    <row r="1076" customFormat="false" ht="21" hidden="false" customHeight="false" outlineLevel="0" collapsed="false">
      <c r="A1076" s="46"/>
      <c r="B1076" s="48"/>
      <c r="C1076" s="47"/>
      <c r="D1076" s="48"/>
      <c r="E1076" s="48"/>
      <c r="F1076" s="49"/>
      <c r="G1076" s="49"/>
      <c r="H1076" s="50"/>
      <c r="I1076" s="82"/>
      <c r="J1076" s="82"/>
      <c r="K1076" s="82"/>
    </row>
    <row r="1077" customFormat="false" ht="21" hidden="false" customHeight="false" outlineLevel="0" collapsed="false">
      <c r="A1077" s="46"/>
      <c r="B1077" s="48"/>
      <c r="C1077" s="47"/>
      <c r="D1077" s="48"/>
      <c r="E1077" s="48"/>
      <c r="F1077" s="49"/>
      <c r="G1077" s="49"/>
      <c r="H1077" s="50"/>
      <c r="I1077" s="82"/>
      <c r="J1077" s="82"/>
      <c r="K1077" s="82"/>
    </row>
    <row r="1078" customFormat="false" ht="21" hidden="false" customHeight="false" outlineLevel="0" collapsed="false">
      <c r="A1078" s="46"/>
      <c r="B1078" s="48"/>
      <c r="C1078" s="47"/>
      <c r="D1078" s="48"/>
      <c r="E1078" s="48"/>
      <c r="F1078" s="49"/>
      <c r="G1078" s="49"/>
      <c r="H1078" s="50"/>
      <c r="I1078" s="82"/>
      <c r="J1078" s="82"/>
      <c r="K1078" s="82"/>
    </row>
    <row r="1079" customFormat="false" ht="21" hidden="false" customHeight="false" outlineLevel="0" collapsed="false">
      <c r="A1079" s="46"/>
      <c r="B1079" s="48"/>
      <c r="C1079" s="47"/>
      <c r="D1079" s="48"/>
      <c r="E1079" s="48"/>
      <c r="F1079" s="49"/>
      <c r="G1079" s="49"/>
      <c r="H1079" s="50"/>
      <c r="I1079" s="82"/>
      <c r="J1079" s="82"/>
      <c r="K1079" s="82"/>
    </row>
    <row r="1080" customFormat="false" ht="21" hidden="false" customHeight="false" outlineLevel="0" collapsed="false">
      <c r="A1080" s="46"/>
      <c r="B1080" s="48"/>
      <c r="C1080" s="47"/>
      <c r="D1080" s="48"/>
      <c r="E1080" s="48"/>
      <c r="F1080" s="49"/>
      <c r="G1080" s="49"/>
      <c r="H1080" s="50"/>
      <c r="I1080" s="82"/>
      <c r="J1080" s="82"/>
      <c r="K1080" s="82"/>
    </row>
    <row r="1081" customFormat="false" ht="21" hidden="false" customHeight="false" outlineLevel="0" collapsed="false">
      <c r="A1081" s="46"/>
      <c r="B1081" s="48"/>
      <c r="C1081" s="47"/>
      <c r="D1081" s="48"/>
      <c r="E1081" s="48"/>
      <c r="F1081" s="49"/>
      <c r="G1081" s="49"/>
      <c r="H1081" s="50"/>
      <c r="I1081" s="82"/>
      <c r="J1081" s="82"/>
      <c r="K1081" s="82"/>
    </row>
    <row r="1082" customFormat="false" ht="21" hidden="false" customHeight="false" outlineLevel="0" collapsed="false">
      <c r="A1082" s="46"/>
      <c r="B1082" s="48"/>
      <c r="C1082" s="47"/>
      <c r="D1082" s="48"/>
      <c r="E1082" s="48"/>
      <c r="F1082" s="49"/>
      <c r="G1082" s="49"/>
      <c r="H1082" s="50"/>
      <c r="I1082" s="82"/>
      <c r="J1082" s="82"/>
      <c r="K1082" s="82"/>
    </row>
    <row r="1083" customFormat="false" ht="21" hidden="false" customHeight="false" outlineLevel="0" collapsed="false">
      <c r="A1083" s="46"/>
      <c r="B1083" s="48"/>
      <c r="C1083" s="47"/>
      <c r="D1083" s="48"/>
      <c r="E1083" s="48"/>
      <c r="F1083" s="49"/>
      <c r="G1083" s="49"/>
      <c r="H1083" s="50"/>
      <c r="I1083" s="82"/>
      <c r="J1083" s="82"/>
      <c r="K1083" s="82"/>
    </row>
    <row r="1084" customFormat="false" ht="21" hidden="false" customHeight="false" outlineLevel="0" collapsed="false">
      <c r="A1084" s="46"/>
      <c r="B1084" s="48"/>
      <c r="C1084" s="47"/>
      <c r="D1084" s="48"/>
      <c r="E1084" s="48"/>
      <c r="F1084" s="49"/>
      <c r="G1084" s="49"/>
      <c r="H1084" s="50"/>
      <c r="I1084" s="82"/>
      <c r="J1084" s="82"/>
      <c r="K1084" s="82"/>
    </row>
    <row r="1085" customFormat="false" ht="21" hidden="false" customHeight="false" outlineLevel="0" collapsed="false">
      <c r="A1085" s="46"/>
      <c r="B1085" s="48"/>
      <c r="C1085" s="47"/>
      <c r="D1085" s="48"/>
      <c r="E1085" s="48"/>
      <c r="F1085" s="49"/>
      <c r="G1085" s="49"/>
      <c r="H1085" s="50"/>
      <c r="I1085" s="82"/>
      <c r="J1085" s="82"/>
      <c r="K1085" s="82"/>
    </row>
    <row r="1086" customFormat="false" ht="21" hidden="false" customHeight="false" outlineLevel="0" collapsed="false">
      <c r="A1086" s="46"/>
      <c r="B1086" s="48"/>
      <c r="C1086" s="47"/>
      <c r="D1086" s="48"/>
      <c r="E1086" s="48"/>
      <c r="F1086" s="49"/>
      <c r="G1086" s="49"/>
      <c r="H1086" s="50"/>
      <c r="I1086" s="82"/>
      <c r="J1086" s="82"/>
      <c r="K1086" s="82"/>
    </row>
    <row r="1087" customFormat="false" ht="21" hidden="false" customHeight="false" outlineLevel="0" collapsed="false">
      <c r="A1087" s="46"/>
      <c r="B1087" s="48"/>
      <c r="C1087" s="47"/>
      <c r="D1087" s="48"/>
      <c r="E1087" s="48"/>
      <c r="F1087" s="49"/>
      <c r="G1087" s="49"/>
      <c r="H1087" s="50"/>
      <c r="I1087" s="82"/>
      <c r="J1087" s="82"/>
      <c r="K1087" s="82"/>
    </row>
    <row r="1088" customFormat="false" ht="21" hidden="false" customHeight="false" outlineLevel="0" collapsed="false">
      <c r="A1088" s="46"/>
      <c r="B1088" s="48"/>
      <c r="C1088" s="47"/>
      <c r="D1088" s="48"/>
      <c r="E1088" s="48"/>
      <c r="F1088" s="49"/>
      <c r="G1088" s="49"/>
      <c r="H1088" s="50"/>
      <c r="I1088" s="82"/>
      <c r="J1088" s="82"/>
      <c r="K1088" s="82"/>
    </row>
    <row r="1089" customFormat="false" ht="21" hidden="false" customHeight="false" outlineLevel="0" collapsed="false">
      <c r="A1089" s="46"/>
      <c r="B1089" s="48"/>
      <c r="C1089" s="47"/>
      <c r="D1089" s="48"/>
      <c r="E1089" s="48"/>
      <c r="F1089" s="49"/>
      <c r="G1089" s="49"/>
      <c r="H1089" s="50"/>
      <c r="I1089" s="82"/>
      <c r="J1089" s="82"/>
      <c r="K1089" s="82"/>
    </row>
    <row r="1090" customFormat="false" ht="21" hidden="false" customHeight="false" outlineLevel="0" collapsed="false">
      <c r="A1090" s="46"/>
      <c r="B1090" s="48"/>
      <c r="C1090" s="47"/>
      <c r="D1090" s="48"/>
      <c r="E1090" s="48"/>
      <c r="F1090" s="49"/>
      <c r="G1090" s="49"/>
      <c r="H1090" s="50"/>
      <c r="I1090" s="82"/>
      <c r="J1090" s="82"/>
      <c r="K1090" s="82"/>
    </row>
    <row r="1091" customFormat="false" ht="21" hidden="false" customHeight="false" outlineLevel="0" collapsed="false">
      <c r="A1091" s="46"/>
      <c r="B1091" s="48"/>
      <c r="C1091" s="47"/>
      <c r="D1091" s="48"/>
      <c r="E1091" s="48"/>
      <c r="F1091" s="49"/>
      <c r="G1091" s="49"/>
      <c r="H1091" s="50"/>
      <c r="I1091" s="82"/>
      <c r="J1091" s="82"/>
      <c r="K1091" s="82"/>
    </row>
    <row r="1092" customFormat="false" ht="21" hidden="false" customHeight="false" outlineLevel="0" collapsed="false">
      <c r="A1092" s="46"/>
      <c r="B1092" s="48"/>
      <c r="C1092" s="47"/>
      <c r="D1092" s="48"/>
      <c r="E1092" s="48"/>
      <c r="F1092" s="49"/>
      <c r="G1092" s="49"/>
      <c r="H1092" s="50"/>
      <c r="I1092" s="82"/>
      <c r="J1092" s="82"/>
      <c r="K1092" s="82"/>
    </row>
    <row r="1093" customFormat="false" ht="21" hidden="false" customHeight="false" outlineLevel="0" collapsed="false">
      <c r="A1093" s="46"/>
      <c r="B1093" s="48"/>
      <c r="C1093" s="47"/>
      <c r="D1093" s="48"/>
      <c r="E1093" s="48"/>
      <c r="F1093" s="49"/>
      <c r="G1093" s="49"/>
      <c r="H1093" s="50"/>
      <c r="I1093" s="82"/>
      <c r="J1093" s="82"/>
      <c r="K1093" s="82"/>
    </row>
    <row r="1094" customFormat="false" ht="21" hidden="false" customHeight="false" outlineLevel="0" collapsed="false">
      <c r="A1094" s="46"/>
      <c r="B1094" s="48"/>
      <c r="C1094" s="47"/>
      <c r="D1094" s="48"/>
      <c r="E1094" s="48"/>
      <c r="F1094" s="49"/>
      <c r="G1094" s="49"/>
      <c r="H1094" s="50"/>
      <c r="I1094" s="82"/>
      <c r="J1094" s="82"/>
      <c r="K1094" s="82"/>
    </row>
    <row r="1095" customFormat="false" ht="21" hidden="false" customHeight="false" outlineLevel="0" collapsed="false">
      <c r="A1095" s="46"/>
      <c r="B1095" s="48"/>
      <c r="C1095" s="47"/>
      <c r="D1095" s="48"/>
      <c r="E1095" s="48"/>
      <c r="F1095" s="49"/>
      <c r="G1095" s="49"/>
      <c r="H1095" s="50"/>
      <c r="I1095" s="82"/>
      <c r="J1095" s="82"/>
      <c r="K1095" s="82"/>
    </row>
    <row r="1096" customFormat="false" ht="21" hidden="false" customHeight="false" outlineLevel="0" collapsed="false">
      <c r="A1096" s="46"/>
      <c r="B1096" s="48"/>
      <c r="C1096" s="47"/>
      <c r="D1096" s="48"/>
      <c r="E1096" s="48"/>
      <c r="F1096" s="49"/>
      <c r="G1096" s="49"/>
      <c r="H1096" s="50"/>
      <c r="I1096" s="82"/>
      <c r="J1096" s="82"/>
      <c r="K1096" s="82"/>
    </row>
    <row r="1097" customFormat="false" ht="21" hidden="false" customHeight="false" outlineLevel="0" collapsed="false">
      <c r="A1097" s="46"/>
      <c r="B1097" s="48"/>
      <c r="C1097" s="47"/>
      <c r="D1097" s="48"/>
      <c r="E1097" s="48"/>
      <c r="F1097" s="49"/>
      <c r="G1097" s="49"/>
      <c r="H1097" s="50"/>
      <c r="I1097" s="82"/>
      <c r="J1097" s="82"/>
      <c r="K1097" s="82"/>
    </row>
    <row r="1098" customFormat="false" ht="21" hidden="false" customHeight="false" outlineLevel="0" collapsed="false">
      <c r="A1098" s="46"/>
      <c r="B1098" s="48"/>
      <c r="C1098" s="47"/>
      <c r="D1098" s="48"/>
      <c r="E1098" s="48"/>
      <c r="F1098" s="49"/>
      <c r="G1098" s="49"/>
      <c r="H1098" s="50"/>
      <c r="I1098" s="82"/>
      <c r="J1098" s="82"/>
      <c r="K1098" s="82"/>
    </row>
    <row r="1099" customFormat="false" ht="21" hidden="false" customHeight="false" outlineLevel="0" collapsed="false">
      <c r="A1099" s="46"/>
      <c r="B1099" s="48"/>
      <c r="C1099" s="47"/>
      <c r="D1099" s="48"/>
      <c r="E1099" s="48"/>
      <c r="F1099" s="49"/>
      <c r="G1099" s="49"/>
      <c r="H1099" s="50"/>
      <c r="I1099" s="82"/>
      <c r="J1099" s="82"/>
      <c r="K1099" s="82"/>
    </row>
    <row r="1100" customFormat="false" ht="21" hidden="false" customHeight="false" outlineLevel="0" collapsed="false">
      <c r="A1100" s="46"/>
      <c r="B1100" s="48"/>
      <c r="C1100" s="47"/>
      <c r="D1100" s="48"/>
      <c r="E1100" s="48"/>
      <c r="F1100" s="49"/>
      <c r="G1100" s="49"/>
      <c r="H1100" s="50"/>
      <c r="I1100" s="82"/>
      <c r="J1100" s="82"/>
      <c r="K1100" s="82"/>
    </row>
    <row r="1101" customFormat="false" ht="21" hidden="false" customHeight="false" outlineLevel="0" collapsed="false">
      <c r="A1101" s="46"/>
      <c r="B1101" s="48"/>
      <c r="C1101" s="47"/>
      <c r="D1101" s="48"/>
      <c r="E1101" s="48"/>
      <c r="F1101" s="49"/>
      <c r="G1101" s="49"/>
      <c r="H1101" s="50"/>
      <c r="I1101" s="82"/>
      <c r="J1101" s="82"/>
      <c r="K1101" s="82"/>
    </row>
    <row r="1102" customFormat="false" ht="21" hidden="false" customHeight="false" outlineLevel="0" collapsed="false">
      <c r="A1102" s="46"/>
      <c r="B1102" s="48"/>
      <c r="C1102" s="47"/>
      <c r="D1102" s="48"/>
      <c r="E1102" s="48"/>
      <c r="F1102" s="49"/>
      <c r="G1102" s="49"/>
      <c r="H1102" s="50"/>
      <c r="I1102" s="82"/>
      <c r="J1102" s="82"/>
      <c r="K1102" s="82"/>
    </row>
    <row r="1103" customFormat="false" ht="21" hidden="false" customHeight="false" outlineLevel="0" collapsed="false">
      <c r="A1103" s="46"/>
      <c r="B1103" s="48"/>
      <c r="C1103" s="47"/>
      <c r="D1103" s="48"/>
      <c r="E1103" s="48"/>
      <c r="F1103" s="49"/>
      <c r="G1103" s="49"/>
      <c r="H1103" s="50"/>
      <c r="I1103" s="82"/>
      <c r="J1103" s="82"/>
      <c r="K1103" s="82"/>
    </row>
    <row r="1104" customFormat="false" ht="21" hidden="false" customHeight="false" outlineLevel="0" collapsed="false">
      <c r="A1104" s="46"/>
      <c r="B1104" s="48"/>
      <c r="C1104" s="47"/>
      <c r="D1104" s="48"/>
      <c r="E1104" s="48"/>
      <c r="F1104" s="49"/>
      <c r="G1104" s="49"/>
      <c r="H1104" s="50"/>
      <c r="I1104" s="82"/>
      <c r="J1104" s="82"/>
      <c r="K1104" s="82"/>
    </row>
    <row r="1105" customFormat="false" ht="21" hidden="false" customHeight="false" outlineLevel="0" collapsed="false">
      <c r="A1105" s="46"/>
      <c r="B1105" s="48"/>
      <c r="C1105" s="47"/>
      <c r="D1105" s="48"/>
      <c r="E1105" s="48"/>
      <c r="F1105" s="49"/>
      <c r="G1105" s="49"/>
      <c r="H1105" s="50"/>
      <c r="I1105" s="82"/>
      <c r="J1105" s="82"/>
      <c r="K1105" s="82"/>
    </row>
    <row r="1106" customFormat="false" ht="21" hidden="false" customHeight="false" outlineLevel="0" collapsed="false">
      <c r="A1106" s="46"/>
      <c r="B1106" s="48"/>
      <c r="C1106" s="47"/>
      <c r="D1106" s="48"/>
      <c r="E1106" s="48"/>
      <c r="F1106" s="49"/>
      <c r="G1106" s="49"/>
      <c r="H1106" s="50"/>
      <c r="I1106" s="82"/>
      <c r="J1106" s="82"/>
      <c r="K1106" s="82"/>
    </row>
    <row r="1107" customFormat="false" ht="21" hidden="false" customHeight="false" outlineLevel="0" collapsed="false">
      <c r="A1107" s="46"/>
      <c r="B1107" s="48"/>
      <c r="C1107" s="47"/>
      <c r="D1107" s="48"/>
      <c r="E1107" s="48"/>
      <c r="F1107" s="49"/>
      <c r="G1107" s="49"/>
      <c r="H1107" s="50"/>
      <c r="I1107" s="82"/>
      <c r="J1107" s="82"/>
      <c r="K1107" s="82"/>
    </row>
    <row r="1108" customFormat="false" ht="21" hidden="false" customHeight="false" outlineLevel="0" collapsed="false">
      <c r="A1108" s="46"/>
      <c r="B1108" s="48"/>
      <c r="C1108" s="47"/>
      <c r="D1108" s="48"/>
      <c r="E1108" s="48"/>
      <c r="F1108" s="49"/>
      <c r="G1108" s="49"/>
      <c r="H1108" s="50"/>
      <c r="I1108" s="82"/>
      <c r="J1108" s="82"/>
      <c r="K1108" s="82"/>
    </row>
    <row r="1109" customFormat="false" ht="21" hidden="false" customHeight="false" outlineLevel="0" collapsed="false">
      <c r="A1109" s="46"/>
      <c r="B1109" s="48"/>
      <c r="C1109" s="47"/>
      <c r="D1109" s="48"/>
      <c r="E1109" s="48"/>
      <c r="F1109" s="49"/>
      <c r="G1109" s="49"/>
      <c r="H1109" s="50"/>
      <c r="I1109" s="82"/>
      <c r="J1109" s="82"/>
      <c r="K1109" s="82"/>
    </row>
    <row r="1110" customFormat="false" ht="21" hidden="false" customHeight="false" outlineLevel="0" collapsed="false">
      <c r="A1110" s="46"/>
      <c r="B1110" s="48"/>
      <c r="C1110" s="47"/>
      <c r="D1110" s="48"/>
      <c r="E1110" s="48"/>
      <c r="F1110" s="49"/>
      <c r="G1110" s="49"/>
      <c r="H1110" s="50"/>
      <c r="I1110" s="82"/>
      <c r="J1110" s="82"/>
      <c r="K1110" s="82"/>
    </row>
    <row r="1111" customFormat="false" ht="21" hidden="false" customHeight="false" outlineLevel="0" collapsed="false">
      <c r="A1111" s="46"/>
      <c r="B1111" s="48"/>
      <c r="C1111" s="47"/>
      <c r="D1111" s="48"/>
      <c r="E1111" s="48"/>
      <c r="F1111" s="49"/>
      <c r="G1111" s="49"/>
      <c r="H1111" s="50"/>
      <c r="I1111" s="82"/>
      <c r="J1111" s="82"/>
      <c r="K1111" s="82"/>
    </row>
    <row r="1112" customFormat="false" ht="21" hidden="false" customHeight="false" outlineLevel="0" collapsed="false">
      <c r="A1112" s="46"/>
      <c r="B1112" s="48"/>
      <c r="C1112" s="47"/>
      <c r="D1112" s="48"/>
      <c r="E1112" s="48"/>
      <c r="F1112" s="49"/>
      <c r="G1112" s="49"/>
      <c r="H1112" s="50"/>
      <c r="I1112" s="82"/>
      <c r="J1112" s="82"/>
      <c r="K1112" s="82"/>
    </row>
    <row r="1113" customFormat="false" ht="21" hidden="false" customHeight="false" outlineLevel="0" collapsed="false">
      <c r="A1113" s="46"/>
      <c r="B1113" s="48"/>
      <c r="C1113" s="47"/>
      <c r="D1113" s="48"/>
      <c r="E1113" s="48"/>
      <c r="F1113" s="49"/>
      <c r="G1113" s="49"/>
      <c r="H1113" s="50"/>
      <c r="I1113" s="82"/>
      <c r="J1113" s="82"/>
      <c r="K1113" s="82"/>
    </row>
    <row r="1114" customFormat="false" ht="21" hidden="false" customHeight="false" outlineLevel="0" collapsed="false">
      <c r="A1114" s="46"/>
      <c r="B1114" s="48"/>
      <c r="C1114" s="47"/>
      <c r="D1114" s="48"/>
      <c r="E1114" s="48"/>
      <c r="F1114" s="49"/>
      <c r="G1114" s="49"/>
      <c r="H1114" s="50"/>
      <c r="I1114" s="82"/>
      <c r="J1114" s="82"/>
      <c r="K1114" s="82"/>
    </row>
    <row r="1115" customFormat="false" ht="21" hidden="false" customHeight="false" outlineLevel="0" collapsed="false">
      <c r="A1115" s="46"/>
      <c r="B1115" s="48"/>
      <c r="C1115" s="47"/>
      <c r="D1115" s="48"/>
      <c r="E1115" s="48"/>
      <c r="F1115" s="49"/>
      <c r="G1115" s="49"/>
      <c r="H1115" s="50"/>
      <c r="I1115" s="82"/>
      <c r="J1115" s="82"/>
      <c r="K1115" s="82"/>
    </row>
    <row r="1116" customFormat="false" ht="21" hidden="false" customHeight="false" outlineLevel="0" collapsed="false">
      <c r="A1116" s="46"/>
      <c r="B1116" s="48"/>
      <c r="C1116" s="47"/>
      <c r="D1116" s="48"/>
      <c r="E1116" s="48"/>
      <c r="F1116" s="49"/>
      <c r="G1116" s="49"/>
      <c r="H1116" s="50"/>
      <c r="I1116" s="82"/>
      <c r="J1116" s="82"/>
      <c r="K1116" s="82"/>
    </row>
    <row r="1117" customFormat="false" ht="21" hidden="false" customHeight="false" outlineLevel="0" collapsed="false">
      <c r="A1117" s="46"/>
      <c r="B1117" s="48"/>
      <c r="C1117" s="47"/>
      <c r="D1117" s="48"/>
      <c r="E1117" s="48"/>
      <c r="F1117" s="49"/>
      <c r="G1117" s="49"/>
      <c r="H1117" s="50"/>
      <c r="I1117" s="82"/>
      <c r="J1117" s="82"/>
      <c r="K1117" s="82"/>
    </row>
    <row r="1118" customFormat="false" ht="21" hidden="false" customHeight="false" outlineLevel="0" collapsed="false">
      <c r="A1118" s="46"/>
      <c r="B1118" s="48"/>
      <c r="C1118" s="47"/>
      <c r="D1118" s="48"/>
      <c r="E1118" s="48"/>
      <c r="F1118" s="49"/>
      <c r="G1118" s="49"/>
      <c r="H1118" s="50"/>
      <c r="I1118" s="82"/>
      <c r="J1118" s="82"/>
      <c r="K1118" s="82"/>
    </row>
    <row r="1119" customFormat="false" ht="21" hidden="false" customHeight="false" outlineLevel="0" collapsed="false">
      <c r="A1119" s="46"/>
      <c r="B1119" s="48"/>
      <c r="C1119" s="47"/>
      <c r="D1119" s="48"/>
      <c r="E1119" s="48"/>
      <c r="F1119" s="49"/>
      <c r="G1119" s="49"/>
      <c r="H1119" s="50"/>
      <c r="I1119" s="82"/>
      <c r="J1119" s="82"/>
      <c r="K1119" s="82"/>
    </row>
    <row r="1120" customFormat="false" ht="21" hidden="false" customHeight="false" outlineLevel="0" collapsed="false">
      <c r="A1120" s="46"/>
      <c r="B1120" s="48"/>
      <c r="C1120" s="47"/>
      <c r="D1120" s="48"/>
      <c r="E1120" s="48"/>
      <c r="F1120" s="49"/>
      <c r="G1120" s="49"/>
      <c r="H1120" s="50"/>
      <c r="I1120" s="82"/>
      <c r="J1120" s="82"/>
      <c r="K1120" s="82"/>
    </row>
    <row r="1121" customFormat="false" ht="21" hidden="false" customHeight="false" outlineLevel="0" collapsed="false">
      <c r="A1121" s="46"/>
      <c r="B1121" s="48"/>
      <c r="C1121" s="47"/>
      <c r="D1121" s="48"/>
      <c r="E1121" s="48"/>
      <c r="F1121" s="49"/>
      <c r="G1121" s="49"/>
      <c r="H1121" s="50"/>
      <c r="I1121" s="82"/>
      <c r="J1121" s="82"/>
      <c r="K1121" s="82"/>
    </row>
    <row r="1122" customFormat="false" ht="21" hidden="false" customHeight="false" outlineLevel="0" collapsed="false">
      <c r="A1122" s="46"/>
      <c r="B1122" s="48"/>
      <c r="C1122" s="47"/>
      <c r="D1122" s="48"/>
      <c r="E1122" s="48"/>
      <c r="F1122" s="49"/>
      <c r="G1122" s="49"/>
      <c r="H1122" s="50"/>
      <c r="I1122" s="82"/>
      <c r="J1122" s="82"/>
      <c r="K1122" s="82"/>
    </row>
    <row r="1123" customFormat="false" ht="21" hidden="false" customHeight="false" outlineLevel="0" collapsed="false">
      <c r="A1123" s="46"/>
      <c r="B1123" s="48"/>
      <c r="C1123" s="47"/>
      <c r="D1123" s="48"/>
      <c r="E1123" s="48"/>
      <c r="F1123" s="49"/>
      <c r="G1123" s="49"/>
      <c r="H1123" s="50"/>
      <c r="I1123" s="82"/>
      <c r="J1123" s="82"/>
      <c r="K1123" s="82"/>
    </row>
    <row r="1124" customFormat="false" ht="21" hidden="false" customHeight="false" outlineLevel="0" collapsed="false">
      <c r="A1124" s="46"/>
      <c r="B1124" s="48"/>
      <c r="C1124" s="47"/>
      <c r="D1124" s="48"/>
      <c r="E1124" s="48"/>
      <c r="F1124" s="49"/>
      <c r="G1124" s="49"/>
      <c r="H1124" s="50"/>
      <c r="I1124" s="82"/>
      <c r="J1124" s="82"/>
      <c r="K1124" s="82"/>
    </row>
    <row r="1125" customFormat="false" ht="21" hidden="false" customHeight="false" outlineLevel="0" collapsed="false">
      <c r="A1125" s="46"/>
      <c r="B1125" s="48"/>
      <c r="C1125" s="47"/>
      <c r="D1125" s="48"/>
      <c r="E1125" s="48"/>
      <c r="F1125" s="49"/>
      <c r="G1125" s="49"/>
      <c r="H1125" s="50"/>
      <c r="I1125" s="82"/>
      <c r="J1125" s="82"/>
      <c r="K1125" s="82"/>
    </row>
    <row r="1126" customFormat="false" ht="21" hidden="false" customHeight="false" outlineLevel="0" collapsed="false">
      <c r="A1126" s="46"/>
      <c r="B1126" s="48"/>
      <c r="C1126" s="47"/>
      <c r="D1126" s="48"/>
      <c r="E1126" s="48"/>
      <c r="F1126" s="49"/>
      <c r="G1126" s="49"/>
      <c r="H1126" s="50"/>
      <c r="I1126" s="82"/>
      <c r="J1126" s="82"/>
      <c r="K1126" s="82"/>
    </row>
    <row r="1127" customFormat="false" ht="21" hidden="false" customHeight="false" outlineLevel="0" collapsed="false">
      <c r="A1127" s="46"/>
      <c r="B1127" s="48"/>
      <c r="C1127" s="47"/>
      <c r="D1127" s="48"/>
      <c r="E1127" s="48"/>
      <c r="F1127" s="49"/>
      <c r="G1127" s="49"/>
      <c r="H1127" s="50"/>
      <c r="I1127" s="82"/>
      <c r="J1127" s="82"/>
      <c r="K1127" s="82"/>
    </row>
    <row r="1128" customFormat="false" ht="21" hidden="false" customHeight="false" outlineLevel="0" collapsed="false">
      <c r="A1128" s="46"/>
      <c r="B1128" s="48"/>
      <c r="C1128" s="47"/>
      <c r="D1128" s="48"/>
      <c r="E1128" s="48"/>
      <c r="F1128" s="49"/>
      <c r="G1128" s="49"/>
      <c r="H1128" s="50"/>
      <c r="I1128" s="82"/>
      <c r="J1128" s="82"/>
      <c r="K1128" s="82"/>
    </row>
    <row r="1129" customFormat="false" ht="21" hidden="false" customHeight="false" outlineLevel="0" collapsed="false">
      <c r="A1129" s="46"/>
      <c r="B1129" s="48"/>
      <c r="C1129" s="47"/>
      <c r="D1129" s="48"/>
      <c r="E1129" s="48"/>
      <c r="F1129" s="49"/>
      <c r="G1129" s="49"/>
      <c r="H1129" s="50"/>
      <c r="I1129" s="82"/>
      <c r="J1129" s="82"/>
      <c r="K1129" s="82"/>
    </row>
    <row r="1130" customFormat="false" ht="21" hidden="false" customHeight="false" outlineLevel="0" collapsed="false">
      <c r="A1130" s="46"/>
      <c r="B1130" s="48"/>
      <c r="C1130" s="47"/>
      <c r="D1130" s="48"/>
      <c r="E1130" s="48"/>
      <c r="F1130" s="49"/>
      <c r="G1130" s="49"/>
      <c r="H1130" s="50"/>
      <c r="I1130" s="82"/>
      <c r="J1130" s="82"/>
      <c r="K1130" s="82"/>
    </row>
    <row r="1131" customFormat="false" ht="21" hidden="false" customHeight="false" outlineLevel="0" collapsed="false">
      <c r="A1131" s="46"/>
      <c r="B1131" s="48"/>
      <c r="C1131" s="47"/>
      <c r="D1131" s="48"/>
      <c r="E1131" s="48"/>
      <c r="F1131" s="49"/>
      <c r="G1131" s="49"/>
      <c r="H1131" s="50"/>
      <c r="I1131" s="82"/>
      <c r="J1131" s="82"/>
      <c r="K1131" s="82"/>
    </row>
    <row r="1132" customFormat="false" ht="21" hidden="false" customHeight="false" outlineLevel="0" collapsed="false">
      <c r="A1132" s="46"/>
      <c r="B1132" s="48"/>
      <c r="C1132" s="47"/>
      <c r="D1132" s="48"/>
      <c r="E1132" s="48"/>
      <c r="F1132" s="49"/>
      <c r="G1132" s="49"/>
      <c r="H1132" s="50"/>
      <c r="I1132" s="82"/>
      <c r="J1132" s="82"/>
      <c r="K1132" s="82"/>
    </row>
    <row r="1133" customFormat="false" ht="21" hidden="false" customHeight="false" outlineLevel="0" collapsed="false">
      <c r="A1133" s="46"/>
      <c r="B1133" s="48"/>
      <c r="C1133" s="47"/>
      <c r="D1133" s="48"/>
      <c r="E1133" s="48"/>
      <c r="F1133" s="49"/>
      <c r="G1133" s="49"/>
      <c r="H1133" s="50"/>
      <c r="I1133" s="82"/>
      <c r="J1133" s="82"/>
      <c r="K1133" s="82"/>
    </row>
    <row r="1134" customFormat="false" ht="21" hidden="false" customHeight="false" outlineLevel="0" collapsed="false">
      <c r="A1134" s="46"/>
      <c r="B1134" s="48"/>
      <c r="C1134" s="47"/>
      <c r="D1134" s="48"/>
      <c r="E1134" s="48"/>
      <c r="F1134" s="49"/>
      <c r="G1134" s="49"/>
      <c r="H1134" s="50"/>
      <c r="I1134" s="82"/>
      <c r="J1134" s="82"/>
      <c r="K1134" s="82"/>
    </row>
    <row r="1135" customFormat="false" ht="21" hidden="false" customHeight="false" outlineLevel="0" collapsed="false">
      <c r="A1135" s="46"/>
      <c r="B1135" s="48"/>
      <c r="C1135" s="47"/>
      <c r="D1135" s="48"/>
      <c r="E1135" s="48"/>
      <c r="F1135" s="49"/>
      <c r="G1135" s="49"/>
      <c r="H1135" s="50"/>
      <c r="I1135" s="82"/>
      <c r="J1135" s="82"/>
      <c r="K1135" s="82"/>
    </row>
    <row r="1136" customFormat="false" ht="21" hidden="false" customHeight="false" outlineLevel="0" collapsed="false">
      <c r="A1136" s="46"/>
      <c r="B1136" s="48"/>
      <c r="C1136" s="47"/>
      <c r="D1136" s="48"/>
      <c r="E1136" s="48"/>
      <c r="F1136" s="49"/>
      <c r="G1136" s="49"/>
      <c r="H1136" s="50"/>
      <c r="I1136" s="82"/>
      <c r="J1136" s="82"/>
      <c r="K1136" s="82"/>
    </row>
    <row r="1137" customFormat="false" ht="21" hidden="false" customHeight="false" outlineLevel="0" collapsed="false">
      <c r="A1137" s="46"/>
      <c r="B1137" s="48"/>
      <c r="C1137" s="47"/>
      <c r="D1137" s="48"/>
      <c r="E1137" s="48"/>
      <c r="F1137" s="49"/>
      <c r="G1137" s="49"/>
      <c r="H1137" s="50"/>
      <c r="I1137" s="82"/>
      <c r="J1137" s="82"/>
      <c r="K1137" s="82"/>
    </row>
    <row r="1138" customFormat="false" ht="21" hidden="false" customHeight="false" outlineLevel="0" collapsed="false">
      <c r="A1138" s="46"/>
      <c r="B1138" s="48"/>
      <c r="C1138" s="47"/>
      <c r="D1138" s="48"/>
      <c r="E1138" s="48"/>
      <c r="F1138" s="49"/>
      <c r="G1138" s="49"/>
      <c r="H1138" s="50"/>
      <c r="I1138" s="82"/>
      <c r="J1138" s="82"/>
      <c r="K1138" s="82"/>
    </row>
    <row r="1139" customFormat="false" ht="21" hidden="false" customHeight="false" outlineLevel="0" collapsed="false">
      <c r="A1139" s="46"/>
      <c r="B1139" s="48"/>
      <c r="C1139" s="47"/>
      <c r="D1139" s="48"/>
      <c r="E1139" s="48"/>
      <c r="F1139" s="49"/>
      <c r="G1139" s="49"/>
      <c r="H1139" s="50"/>
      <c r="I1139" s="82"/>
      <c r="J1139" s="82"/>
      <c r="K1139" s="82"/>
    </row>
    <row r="1140" customFormat="false" ht="21" hidden="false" customHeight="false" outlineLevel="0" collapsed="false">
      <c r="A1140" s="46"/>
      <c r="B1140" s="48"/>
      <c r="C1140" s="47"/>
      <c r="D1140" s="48"/>
      <c r="E1140" s="48"/>
      <c r="F1140" s="49"/>
      <c r="G1140" s="49"/>
      <c r="H1140" s="50"/>
      <c r="I1140" s="82"/>
      <c r="J1140" s="82"/>
      <c r="K1140" s="82"/>
    </row>
    <row r="1141" customFormat="false" ht="21" hidden="false" customHeight="false" outlineLevel="0" collapsed="false">
      <c r="A1141" s="46"/>
      <c r="B1141" s="48"/>
      <c r="C1141" s="47"/>
      <c r="D1141" s="48"/>
      <c r="E1141" s="48"/>
      <c r="F1141" s="49"/>
      <c r="G1141" s="49"/>
      <c r="H1141" s="50"/>
      <c r="I1141" s="82"/>
      <c r="J1141" s="82"/>
      <c r="K1141" s="82"/>
    </row>
    <row r="1142" customFormat="false" ht="21" hidden="false" customHeight="false" outlineLevel="0" collapsed="false">
      <c r="A1142" s="46"/>
      <c r="B1142" s="48"/>
      <c r="C1142" s="47"/>
      <c r="D1142" s="48"/>
      <c r="E1142" s="48"/>
      <c r="F1142" s="49"/>
      <c r="G1142" s="49"/>
      <c r="H1142" s="50"/>
      <c r="I1142" s="82"/>
      <c r="J1142" s="82"/>
      <c r="K1142" s="82"/>
    </row>
    <row r="1143" customFormat="false" ht="21" hidden="false" customHeight="false" outlineLevel="0" collapsed="false">
      <c r="A1143" s="46"/>
      <c r="B1143" s="48"/>
      <c r="C1143" s="47"/>
      <c r="D1143" s="48"/>
      <c r="E1143" s="48"/>
      <c r="F1143" s="49"/>
      <c r="G1143" s="49"/>
      <c r="H1143" s="50"/>
      <c r="I1143" s="82"/>
      <c r="J1143" s="82"/>
      <c r="K1143" s="82"/>
    </row>
    <row r="1144" customFormat="false" ht="21" hidden="false" customHeight="false" outlineLevel="0" collapsed="false">
      <c r="A1144" s="46"/>
      <c r="B1144" s="48"/>
      <c r="C1144" s="47"/>
      <c r="D1144" s="48"/>
      <c r="E1144" s="48"/>
      <c r="F1144" s="49"/>
      <c r="G1144" s="49"/>
      <c r="H1144" s="50"/>
      <c r="I1144" s="82"/>
      <c r="J1144" s="82"/>
      <c r="K1144" s="82"/>
    </row>
    <row r="1145" customFormat="false" ht="21" hidden="false" customHeight="false" outlineLevel="0" collapsed="false">
      <c r="A1145" s="46"/>
      <c r="B1145" s="48"/>
      <c r="C1145" s="47"/>
      <c r="D1145" s="48"/>
      <c r="E1145" s="48"/>
      <c r="F1145" s="49"/>
      <c r="G1145" s="49"/>
      <c r="H1145" s="50"/>
      <c r="I1145" s="82"/>
      <c r="J1145" s="82"/>
      <c r="K1145" s="82"/>
    </row>
    <row r="1146" customFormat="false" ht="21" hidden="false" customHeight="false" outlineLevel="0" collapsed="false">
      <c r="A1146" s="46"/>
      <c r="B1146" s="48"/>
      <c r="C1146" s="47"/>
      <c r="D1146" s="48"/>
      <c r="E1146" s="48"/>
      <c r="F1146" s="49"/>
      <c r="G1146" s="49"/>
      <c r="H1146" s="50"/>
      <c r="I1146" s="82"/>
      <c r="J1146" s="82"/>
      <c r="K1146" s="82"/>
    </row>
    <row r="1147" customFormat="false" ht="21" hidden="false" customHeight="false" outlineLevel="0" collapsed="false">
      <c r="A1147" s="46"/>
      <c r="B1147" s="48"/>
      <c r="C1147" s="47"/>
      <c r="D1147" s="48"/>
      <c r="E1147" s="48"/>
      <c r="F1147" s="49"/>
      <c r="G1147" s="49"/>
      <c r="H1147" s="50"/>
      <c r="I1147" s="82"/>
      <c r="J1147" s="82"/>
      <c r="K1147" s="82"/>
    </row>
    <row r="1148" customFormat="false" ht="21" hidden="false" customHeight="false" outlineLevel="0" collapsed="false">
      <c r="A1148" s="46"/>
      <c r="B1148" s="48"/>
      <c r="C1148" s="47"/>
      <c r="D1148" s="48"/>
      <c r="E1148" s="48"/>
      <c r="F1148" s="49"/>
      <c r="G1148" s="49"/>
      <c r="H1148" s="50"/>
      <c r="I1148" s="82"/>
      <c r="J1148" s="82"/>
      <c r="K1148" s="82"/>
    </row>
    <row r="1149" customFormat="false" ht="21" hidden="false" customHeight="false" outlineLevel="0" collapsed="false">
      <c r="A1149" s="46"/>
      <c r="B1149" s="48"/>
      <c r="C1149" s="47"/>
      <c r="D1149" s="48"/>
      <c r="E1149" s="48"/>
      <c r="F1149" s="49"/>
      <c r="G1149" s="49"/>
      <c r="H1149" s="50"/>
      <c r="I1149" s="82"/>
      <c r="J1149" s="82"/>
      <c r="K1149" s="82"/>
    </row>
    <row r="1150" customFormat="false" ht="21" hidden="false" customHeight="false" outlineLevel="0" collapsed="false">
      <c r="A1150" s="46"/>
      <c r="B1150" s="48"/>
      <c r="C1150" s="47"/>
      <c r="D1150" s="48"/>
      <c r="E1150" s="48"/>
      <c r="F1150" s="49"/>
      <c r="G1150" s="49"/>
      <c r="H1150" s="50"/>
      <c r="I1150" s="82"/>
      <c r="J1150" s="82"/>
      <c r="K1150" s="82"/>
    </row>
    <row r="1151" customFormat="false" ht="21" hidden="false" customHeight="false" outlineLevel="0" collapsed="false">
      <c r="A1151" s="46"/>
      <c r="B1151" s="48"/>
      <c r="C1151" s="47"/>
      <c r="D1151" s="48"/>
      <c r="E1151" s="48"/>
      <c r="F1151" s="49"/>
      <c r="G1151" s="49"/>
      <c r="H1151" s="50"/>
      <c r="I1151" s="82"/>
      <c r="J1151" s="82"/>
      <c r="K1151" s="82"/>
    </row>
    <row r="1152" customFormat="false" ht="21" hidden="false" customHeight="false" outlineLevel="0" collapsed="false">
      <c r="A1152" s="46"/>
      <c r="B1152" s="48"/>
      <c r="C1152" s="47"/>
      <c r="D1152" s="48"/>
      <c r="E1152" s="48"/>
      <c r="F1152" s="49"/>
      <c r="G1152" s="49"/>
      <c r="H1152" s="50"/>
      <c r="I1152" s="82"/>
      <c r="J1152" s="82"/>
      <c r="K1152" s="82"/>
    </row>
    <row r="1153" customFormat="false" ht="21" hidden="false" customHeight="false" outlineLevel="0" collapsed="false">
      <c r="A1153" s="46"/>
      <c r="B1153" s="48"/>
      <c r="C1153" s="47"/>
      <c r="D1153" s="48"/>
      <c r="E1153" s="48"/>
      <c r="F1153" s="49"/>
      <c r="G1153" s="49"/>
      <c r="H1153" s="50"/>
      <c r="I1153" s="82"/>
      <c r="J1153" s="82"/>
      <c r="K1153" s="82"/>
    </row>
    <row r="1154" customFormat="false" ht="21" hidden="false" customHeight="false" outlineLevel="0" collapsed="false">
      <c r="A1154" s="46"/>
      <c r="B1154" s="48"/>
      <c r="C1154" s="47"/>
      <c r="D1154" s="48"/>
      <c r="E1154" s="48"/>
      <c r="F1154" s="49"/>
      <c r="G1154" s="49"/>
      <c r="H1154" s="50"/>
      <c r="I1154" s="82"/>
      <c r="J1154" s="82"/>
      <c r="K1154" s="82"/>
    </row>
    <row r="1155" customFormat="false" ht="21" hidden="false" customHeight="false" outlineLevel="0" collapsed="false">
      <c r="A1155" s="46"/>
      <c r="B1155" s="48"/>
      <c r="C1155" s="47"/>
      <c r="D1155" s="48"/>
      <c r="E1155" s="48"/>
      <c r="F1155" s="49"/>
      <c r="G1155" s="49"/>
      <c r="H1155" s="50"/>
      <c r="I1155" s="82"/>
      <c r="J1155" s="82"/>
      <c r="K1155" s="82"/>
    </row>
    <row r="1156" customFormat="false" ht="21" hidden="false" customHeight="false" outlineLevel="0" collapsed="false">
      <c r="A1156" s="46"/>
      <c r="B1156" s="48"/>
      <c r="C1156" s="47"/>
      <c r="D1156" s="48"/>
      <c r="E1156" s="48"/>
      <c r="F1156" s="49"/>
      <c r="G1156" s="49"/>
      <c r="H1156" s="50"/>
      <c r="I1156" s="82"/>
      <c r="J1156" s="82"/>
      <c r="K1156" s="82"/>
    </row>
    <row r="1157" customFormat="false" ht="21" hidden="false" customHeight="false" outlineLevel="0" collapsed="false">
      <c r="A1157" s="46"/>
      <c r="B1157" s="48"/>
      <c r="C1157" s="47"/>
      <c r="D1157" s="48"/>
      <c r="E1157" s="48"/>
      <c r="F1157" s="49"/>
      <c r="G1157" s="49"/>
      <c r="H1157" s="50"/>
      <c r="I1157" s="82"/>
      <c r="J1157" s="82"/>
      <c r="K1157" s="82"/>
    </row>
    <row r="1158" customFormat="false" ht="21" hidden="false" customHeight="false" outlineLevel="0" collapsed="false">
      <c r="A1158" s="46"/>
      <c r="B1158" s="48"/>
      <c r="C1158" s="47"/>
      <c r="D1158" s="48"/>
      <c r="E1158" s="48"/>
      <c r="F1158" s="49"/>
      <c r="G1158" s="49"/>
      <c r="H1158" s="50"/>
      <c r="I1158" s="82"/>
      <c r="J1158" s="82"/>
      <c r="K1158" s="82"/>
    </row>
    <row r="1159" customFormat="false" ht="21" hidden="false" customHeight="false" outlineLevel="0" collapsed="false">
      <c r="A1159" s="46"/>
      <c r="B1159" s="48"/>
      <c r="C1159" s="47"/>
      <c r="D1159" s="48"/>
      <c r="E1159" s="48"/>
      <c r="F1159" s="49"/>
      <c r="G1159" s="49"/>
      <c r="H1159" s="50"/>
      <c r="I1159" s="82"/>
      <c r="J1159" s="82"/>
      <c r="K1159" s="82"/>
    </row>
    <row r="1160" customFormat="false" ht="21" hidden="false" customHeight="false" outlineLevel="0" collapsed="false">
      <c r="A1160" s="46"/>
      <c r="B1160" s="48"/>
      <c r="C1160" s="47"/>
      <c r="D1160" s="48"/>
      <c r="E1160" s="48"/>
      <c r="F1160" s="49"/>
      <c r="G1160" s="49"/>
      <c r="H1160" s="50"/>
      <c r="I1160" s="82"/>
      <c r="J1160" s="82"/>
      <c r="K1160" s="82"/>
    </row>
    <row r="1161" customFormat="false" ht="21" hidden="false" customHeight="false" outlineLevel="0" collapsed="false">
      <c r="A1161" s="46"/>
      <c r="B1161" s="48"/>
      <c r="C1161" s="47"/>
      <c r="D1161" s="48"/>
      <c r="E1161" s="48"/>
      <c r="F1161" s="49"/>
      <c r="G1161" s="49"/>
      <c r="H1161" s="50"/>
      <c r="I1161" s="82"/>
      <c r="J1161" s="82"/>
      <c r="K1161" s="82"/>
    </row>
    <row r="1162" customFormat="false" ht="21" hidden="false" customHeight="false" outlineLevel="0" collapsed="false">
      <c r="A1162" s="46"/>
      <c r="B1162" s="48"/>
      <c r="C1162" s="47"/>
      <c r="D1162" s="48"/>
      <c r="E1162" s="48"/>
      <c r="F1162" s="49"/>
      <c r="G1162" s="49"/>
      <c r="H1162" s="50"/>
      <c r="I1162" s="82"/>
      <c r="J1162" s="82"/>
      <c r="K1162" s="82"/>
    </row>
    <row r="1163" customFormat="false" ht="21" hidden="false" customHeight="false" outlineLevel="0" collapsed="false">
      <c r="A1163" s="46"/>
      <c r="B1163" s="48"/>
      <c r="C1163" s="47"/>
      <c r="D1163" s="48"/>
      <c r="E1163" s="48"/>
      <c r="F1163" s="49"/>
      <c r="G1163" s="49"/>
      <c r="H1163" s="50"/>
      <c r="I1163" s="82"/>
      <c r="J1163" s="82"/>
      <c r="K1163" s="82"/>
    </row>
    <row r="1164" customFormat="false" ht="21" hidden="false" customHeight="false" outlineLevel="0" collapsed="false">
      <c r="A1164" s="46"/>
      <c r="B1164" s="48"/>
      <c r="C1164" s="47"/>
      <c r="D1164" s="48"/>
      <c r="E1164" s="48"/>
      <c r="F1164" s="49"/>
      <c r="G1164" s="49"/>
      <c r="H1164" s="50"/>
      <c r="I1164" s="82"/>
      <c r="J1164" s="82"/>
      <c r="K1164" s="82"/>
    </row>
    <row r="1165" customFormat="false" ht="21" hidden="false" customHeight="false" outlineLevel="0" collapsed="false">
      <c r="A1165" s="46"/>
      <c r="B1165" s="48"/>
      <c r="C1165" s="47"/>
      <c r="D1165" s="48"/>
      <c r="E1165" s="48"/>
      <c r="F1165" s="49"/>
      <c r="G1165" s="49"/>
      <c r="H1165" s="50"/>
      <c r="I1165" s="82"/>
      <c r="J1165" s="82"/>
      <c r="K1165" s="82"/>
    </row>
    <row r="1166" customFormat="false" ht="21" hidden="false" customHeight="false" outlineLevel="0" collapsed="false">
      <c r="A1166" s="46"/>
      <c r="B1166" s="48"/>
      <c r="C1166" s="47"/>
      <c r="D1166" s="48"/>
      <c r="E1166" s="48"/>
      <c r="F1166" s="49"/>
      <c r="G1166" s="49"/>
      <c r="H1166" s="50"/>
      <c r="I1166" s="82"/>
      <c r="J1166" s="82"/>
      <c r="K1166" s="82"/>
    </row>
    <row r="1167" customFormat="false" ht="21" hidden="false" customHeight="false" outlineLevel="0" collapsed="false">
      <c r="A1167" s="46"/>
      <c r="B1167" s="48"/>
      <c r="C1167" s="47"/>
      <c r="D1167" s="48"/>
      <c r="E1167" s="48"/>
      <c r="F1167" s="49"/>
      <c r="G1167" s="49"/>
      <c r="H1167" s="50"/>
      <c r="I1167" s="82"/>
      <c r="J1167" s="82"/>
      <c r="K1167" s="82"/>
    </row>
    <row r="1168" customFormat="false" ht="21" hidden="false" customHeight="false" outlineLevel="0" collapsed="false">
      <c r="A1168" s="46"/>
      <c r="B1168" s="48"/>
      <c r="C1168" s="47"/>
      <c r="D1168" s="48"/>
      <c r="E1168" s="48"/>
      <c r="F1168" s="49"/>
      <c r="G1168" s="49"/>
      <c r="H1168" s="50"/>
      <c r="I1168" s="82"/>
      <c r="J1168" s="82"/>
      <c r="K1168" s="82"/>
    </row>
    <row r="1169" customFormat="false" ht="21" hidden="false" customHeight="false" outlineLevel="0" collapsed="false">
      <c r="A1169" s="46"/>
      <c r="B1169" s="48"/>
      <c r="C1169" s="47"/>
      <c r="D1169" s="48"/>
      <c r="E1169" s="48"/>
      <c r="F1169" s="49"/>
      <c r="G1169" s="49"/>
      <c r="H1169" s="50"/>
      <c r="I1169" s="82"/>
      <c r="J1169" s="82"/>
      <c r="K1169" s="82"/>
    </row>
    <row r="1170" customFormat="false" ht="21" hidden="false" customHeight="false" outlineLevel="0" collapsed="false">
      <c r="A1170" s="46"/>
      <c r="B1170" s="48"/>
      <c r="C1170" s="47"/>
      <c r="D1170" s="48"/>
      <c r="E1170" s="48"/>
      <c r="F1170" s="49"/>
      <c r="G1170" s="49"/>
      <c r="H1170" s="50"/>
      <c r="I1170" s="82"/>
      <c r="J1170" s="82"/>
      <c r="K1170" s="82"/>
    </row>
    <row r="1171" customFormat="false" ht="21" hidden="false" customHeight="false" outlineLevel="0" collapsed="false">
      <c r="A1171" s="46"/>
      <c r="B1171" s="48"/>
      <c r="C1171" s="47"/>
      <c r="D1171" s="48"/>
      <c r="E1171" s="48"/>
      <c r="F1171" s="49"/>
      <c r="G1171" s="49"/>
      <c r="H1171" s="50"/>
      <c r="I1171" s="82"/>
      <c r="J1171" s="82"/>
      <c r="K1171" s="82"/>
    </row>
    <row r="1172" customFormat="false" ht="21" hidden="false" customHeight="false" outlineLevel="0" collapsed="false">
      <c r="A1172" s="46"/>
      <c r="B1172" s="48"/>
      <c r="C1172" s="47"/>
      <c r="D1172" s="48"/>
      <c r="E1172" s="48"/>
      <c r="F1172" s="49"/>
      <c r="G1172" s="49"/>
      <c r="H1172" s="50"/>
      <c r="I1172" s="82"/>
      <c r="J1172" s="82"/>
      <c r="K1172" s="82"/>
    </row>
    <row r="1173" customFormat="false" ht="21" hidden="false" customHeight="false" outlineLevel="0" collapsed="false">
      <c r="A1173" s="46"/>
      <c r="B1173" s="48"/>
      <c r="C1173" s="47"/>
      <c r="D1173" s="48"/>
      <c r="E1173" s="48"/>
      <c r="F1173" s="49"/>
      <c r="G1173" s="49"/>
      <c r="H1173" s="50"/>
      <c r="I1173" s="82"/>
      <c r="J1173" s="82"/>
      <c r="K1173" s="82"/>
    </row>
    <row r="1174" customFormat="false" ht="21" hidden="false" customHeight="false" outlineLevel="0" collapsed="false">
      <c r="A1174" s="46"/>
      <c r="B1174" s="48"/>
      <c r="C1174" s="47"/>
      <c r="D1174" s="48"/>
      <c r="E1174" s="48"/>
      <c r="F1174" s="49"/>
      <c r="G1174" s="49"/>
      <c r="H1174" s="50"/>
      <c r="I1174" s="82"/>
      <c r="J1174" s="82"/>
      <c r="K1174" s="82"/>
    </row>
    <row r="1175" customFormat="false" ht="21" hidden="false" customHeight="false" outlineLevel="0" collapsed="false">
      <c r="A1175" s="46"/>
      <c r="B1175" s="48"/>
      <c r="C1175" s="47"/>
      <c r="D1175" s="48"/>
      <c r="E1175" s="48"/>
      <c r="F1175" s="49"/>
      <c r="G1175" s="49"/>
      <c r="H1175" s="50"/>
      <c r="I1175" s="82"/>
      <c r="J1175" s="82"/>
      <c r="K1175" s="82"/>
    </row>
    <row r="1176" customFormat="false" ht="21" hidden="false" customHeight="false" outlineLevel="0" collapsed="false">
      <c r="A1176" s="46"/>
      <c r="B1176" s="48"/>
      <c r="C1176" s="47"/>
      <c r="D1176" s="48"/>
      <c r="E1176" s="48"/>
      <c r="F1176" s="49"/>
      <c r="G1176" s="49"/>
      <c r="H1176" s="50"/>
    </row>
    <row r="1177" customFormat="false" ht="21" hidden="false" customHeight="false" outlineLevel="0" collapsed="false">
      <c r="A1177" s="46"/>
      <c r="B1177" s="48"/>
      <c r="C1177" s="47"/>
      <c r="D1177" s="48"/>
      <c r="E1177" s="48"/>
      <c r="F1177" s="49"/>
      <c r="G1177" s="49"/>
      <c r="H1177" s="50"/>
    </row>
    <row r="1178" customFormat="false" ht="21" hidden="false" customHeight="false" outlineLevel="0" collapsed="false">
      <c r="A1178" s="46"/>
      <c r="B1178" s="48"/>
      <c r="C1178" s="47"/>
      <c r="D1178" s="48"/>
      <c r="E1178" s="48"/>
      <c r="F1178" s="49"/>
      <c r="G1178" s="49"/>
      <c r="H1178" s="50"/>
    </row>
    <row r="1179" customFormat="false" ht="21" hidden="false" customHeight="false" outlineLevel="0" collapsed="false">
      <c r="A1179" s="46"/>
      <c r="B1179" s="48"/>
      <c r="C1179" s="47"/>
      <c r="D1179" s="48"/>
      <c r="E1179" s="48"/>
      <c r="F1179" s="49"/>
      <c r="G1179" s="49"/>
      <c r="H1179" s="50"/>
    </row>
    <row r="1180" customFormat="false" ht="21" hidden="false" customHeight="false" outlineLevel="0" collapsed="false">
      <c r="A1180" s="46"/>
      <c r="B1180" s="48"/>
      <c r="C1180" s="47"/>
      <c r="D1180" s="48"/>
      <c r="E1180" s="48"/>
      <c r="F1180" s="49"/>
      <c r="G1180" s="49"/>
      <c r="H1180" s="50"/>
    </row>
    <row r="1181" customFormat="false" ht="21" hidden="false" customHeight="false" outlineLevel="0" collapsed="false">
      <c r="A1181" s="46"/>
      <c r="B1181" s="48"/>
      <c r="C1181" s="47"/>
      <c r="D1181" s="48"/>
      <c r="E1181" s="48"/>
      <c r="F1181" s="49"/>
      <c r="G1181" s="49"/>
      <c r="H1181" s="50"/>
    </row>
    <row r="1182" customFormat="false" ht="21" hidden="false" customHeight="false" outlineLevel="0" collapsed="false">
      <c r="A1182" s="46"/>
      <c r="B1182" s="48"/>
      <c r="C1182" s="47"/>
      <c r="D1182" s="48"/>
      <c r="E1182" s="48"/>
      <c r="F1182" s="49"/>
      <c r="G1182" s="49"/>
      <c r="H1182" s="50"/>
    </row>
  </sheetData>
  <mergeCells count="2">
    <mergeCell ref="N1:Y1"/>
    <mergeCell ref="M34:X34"/>
  </mergeCells>
  <conditionalFormatting sqref="C259">
    <cfRule type="timePeriod" priority="2" timePeriod="lastMonth" dxfId="0"/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85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4" activeCellId="0" sqref="J14"/>
    </sheetView>
  </sheetViews>
  <sheetFormatPr defaultColWidth="8.54296875" defaultRowHeight="15" zeroHeight="false" outlineLevelRow="0" outlineLevelCol="0"/>
  <cols>
    <col collapsed="false" customWidth="true" hidden="false" outlineLevel="0" max="1" min="1" style="101" width="10.71"/>
    <col collapsed="false" customWidth="true" hidden="false" outlineLevel="0" max="2" min="2" style="101" width="11.14"/>
    <col collapsed="false" customWidth="true" hidden="false" outlineLevel="0" max="3" min="3" style="102" width="10.28"/>
    <col collapsed="false" customWidth="true" hidden="false" outlineLevel="0" max="4" min="4" style="101" width="23.43"/>
    <col collapsed="false" customWidth="true" hidden="false" outlineLevel="0" max="5" min="5" style="101" width="16.28"/>
    <col collapsed="false" customWidth="true" hidden="false" outlineLevel="0" max="7" min="6" style="103" width="20.43"/>
    <col collapsed="false" customWidth="true" hidden="false" outlineLevel="0" max="8" min="8" style="104" width="14.71"/>
  </cols>
  <sheetData>
    <row r="1" customFormat="false" ht="15" hidden="false" customHeight="false" outlineLevel="0" collapsed="false">
      <c r="A1" s="105" t="s">
        <v>6</v>
      </c>
      <c r="B1" s="105" t="s">
        <v>7</v>
      </c>
      <c r="C1" s="106" t="s">
        <v>130</v>
      </c>
      <c r="D1" s="105" t="s">
        <v>131</v>
      </c>
      <c r="E1" s="107" t="s">
        <v>11</v>
      </c>
      <c r="F1" s="108" t="s">
        <v>256</v>
      </c>
      <c r="G1" s="109" t="s">
        <v>257</v>
      </c>
      <c r="H1" s="110" t="s">
        <v>134</v>
      </c>
    </row>
    <row r="2" customFormat="false" ht="18.75" hidden="false" customHeight="false" outlineLevel="0" collapsed="false">
      <c r="A2" s="46" t="n">
        <v>44713</v>
      </c>
      <c r="B2" s="48" t="s">
        <v>258</v>
      </c>
      <c r="C2" s="47" t="s">
        <v>136</v>
      </c>
      <c r="D2" s="48" t="s">
        <v>137</v>
      </c>
      <c r="E2" s="48" t="s">
        <v>50</v>
      </c>
      <c r="F2" s="79" t="n">
        <v>0.0472222222222222</v>
      </c>
      <c r="G2" s="79" t="n">
        <v>0.561805555555556</v>
      </c>
      <c r="H2" s="50" t="n">
        <v>11.04</v>
      </c>
    </row>
    <row r="3" customFormat="false" ht="18.75" hidden="false" customHeight="false" outlineLevel="0" collapsed="false">
      <c r="A3" s="46" t="n">
        <v>44713</v>
      </c>
      <c r="B3" s="48" t="s">
        <v>259</v>
      </c>
      <c r="C3" s="47" t="s">
        <v>136</v>
      </c>
      <c r="D3" s="48" t="s">
        <v>137</v>
      </c>
      <c r="E3" s="48" t="s">
        <v>50</v>
      </c>
      <c r="F3" s="79" t="n">
        <v>0.153472222222222</v>
      </c>
      <c r="G3" s="79" t="n">
        <v>0.663888888888889</v>
      </c>
      <c r="H3" s="50" t="n">
        <v>9.12</v>
      </c>
    </row>
    <row r="4" customFormat="false" ht="18.75" hidden="false" customHeight="false" outlineLevel="0" collapsed="false">
      <c r="A4" s="46" t="n">
        <v>44713</v>
      </c>
      <c r="B4" s="48" t="s">
        <v>260</v>
      </c>
      <c r="C4" s="47" t="s">
        <v>136</v>
      </c>
      <c r="D4" s="48" t="s">
        <v>137</v>
      </c>
      <c r="E4" s="48" t="s">
        <v>50</v>
      </c>
      <c r="F4" s="79" t="n">
        <v>0.814583333333333</v>
      </c>
      <c r="G4" s="79" t="n">
        <v>0.0895833333333333</v>
      </c>
      <c r="H4" s="50" t="n">
        <v>11.08</v>
      </c>
    </row>
    <row r="5" customFormat="false" ht="18.75" hidden="false" customHeight="false" outlineLevel="0" collapsed="false">
      <c r="A5" s="46" t="n">
        <v>44714</v>
      </c>
      <c r="B5" s="48" t="s">
        <v>259</v>
      </c>
      <c r="C5" s="47" t="s">
        <v>171</v>
      </c>
      <c r="D5" s="48" t="s">
        <v>137</v>
      </c>
      <c r="E5" s="48" t="s">
        <v>50</v>
      </c>
      <c r="F5" s="79" t="n">
        <v>0.0784722222222222</v>
      </c>
      <c r="G5" s="79" t="n">
        <v>0.465972222222222</v>
      </c>
      <c r="H5" s="50" t="n">
        <v>9.24</v>
      </c>
    </row>
    <row r="6" customFormat="false" ht="18.75" hidden="false" customHeight="false" outlineLevel="0" collapsed="false">
      <c r="A6" s="46" t="n">
        <v>44714</v>
      </c>
      <c r="B6" s="48" t="s">
        <v>258</v>
      </c>
      <c r="C6" s="47" t="s">
        <v>171</v>
      </c>
      <c r="D6" s="48" t="s">
        <v>137</v>
      </c>
      <c r="E6" s="48" t="s">
        <v>50</v>
      </c>
      <c r="F6" s="79" t="n">
        <v>0.176388888888889</v>
      </c>
      <c r="G6" s="79" t="n">
        <v>0.840277777777778</v>
      </c>
      <c r="H6" s="50" t="n">
        <v>9.24</v>
      </c>
    </row>
    <row r="7" customFormat="false" ht="18.75" hidden="false" customHeight="false" outlineLevel="0" collapsed="false">
      <c r="A7" s="46" t="n">
        <v>44714</v>
      </c>
      <c r="B7" s="48" t="s">
        <v>260</v>
      </c>
      <c r="C7" s="47" t="s">
        <v>171</v>
      </c>
      <c r="D7" s="48" t="s">
        <v>137</v>
      </c>
      <c r="E7" s="48" t="s">
        <v>50</v>
      </c>
      <c r="F7" s="79" t="n">
        <v>0.822916666666667</v>
      </c>
      <c r="G7" s="79" t="n">
        <v>0.127083333333333</v>
      </c>
      <c r="H7" s="50" t="n">
        <v>11.38</v>
      </c>
    </row>
    <row r="8" customFormat="false" ht="18.75" hidden="false" customHeight="false" outlineLevel="0" collapsed="false">
      <c r="A8" s="46" t="n">
        <v>44715</v>
      </c>
      <c r="B8" s="48" t="s">
        <v>259</v>
      </c>
      <c r="C8" s="47" t="s">
        <v>194</v>
      </c>
      <c r="D8" s="48" t="s">
        <v>137</v>
      </c>
      <c r="E8" s="48" t="s">
        <v>50</v>
      </c>
      <c r="F8" s="79" t="n">
        <v>0.0520833333333333</v>
      </c>
      <c r="G8" s="79" t="n">
        <v>0.35</v>
      </c>
      <c r="H8" s="111" t="n">
        <v>8.98</v>
      </c>
    </row>
    <row r="9" customFormat="false" ht="18.75" hidden="false" customHeight="false" outlineLevel="0" collapsed="false">
      <c r="A9" s="46" t="n">
        <v>44715</v>
      </c>
      <c r="B9" s="48" t="s">
        <v>258</v>
      </c>
      <c r="C9" s="47" t="s">
        <v>194</v>
      </c>
      <c r="D9" s="48" t="s">
        <v>137</v>
      </c>
      <c r="E9" s="48" t="s">
        <v>50</v>
      </c>
      <c r="F9" s="79" t="n">
        <v>0.188194444444444</v>
      </c>
      <c r="G9" s="79" t="n">
        <v>0.675</v>
      </c>
      <c r="H9" s="111" t="n">
        <v>7.34</v>
      </c>
    </row>
    <row r="10" customFormat="false" ht="18.75" hidden="false" customHeight="false" outlineLevel="0" collapsed="false">
      <c r="A10" s="46" t="n">
        <v>44715</v>
      </c>
      <c r="B10" s="48" t="s">
        <v>260</v>
      </c>
      <c r="C10" s="47" t="s">
        <v>194</v>
      </c>
      <c r="D10" s="48" t="s">
        <v>137</v>
      </c>
      <c r="E10" s="48" t="s">
        <v>50</v>
      </c>
      <c r="F10" s="79" t="n">
        <v>0.833333333333333</v>
      </c>
      <c r="G10" s="79" t="n">
        <v>0.0631944444444444</v>
      </c>
      <c r="H10" s="111" t="n">
        <v>11.34</v>
      </c>
    </row>
    <row r="11" customFormat="false" ht="18.75" hidden="false" customHeight="false" outlineLevel="0" collapsed="false">
      <c r="A11" s="46" t="n">
        <v>44716</v>
      </c>
      <c r="B11" s="59" t="s">
        <v>259</v>
      </c>
      <c r="C11" s="112" t="s">
        <v>211</v>
      </c>
      <c r="D11" s="48" t="s">
        <v>137</v>
      </c>
      <c r="E11" s="48" t="s">
        <v>50</v>
      </c>
      <c r="F11" s="113" t="n">
        <v>0.0645833333333333</v>
      </c>
      <c r="G11" s="113" t="n">
        <v>0.629166666666667</v>
      </c>
      <c r="H11" s="114" t="n">
        <v>9.52</v>
      </c>
    </row>
    <row r="12" customFormat="false" ht="18.75" hidden="false" customHeight="false" outlineLevel="0" collapsed="false">
      <c r="A12" s="46" t="n">
        <v>44716</v>
      </c>
      <c r="B12" s="46" t="s">
        <v>258</v>
      </c>
      <c r="C12" s="47" t="s">
        <v>211</v>
      </c>
      <c r="D12" s="48" t="s">
        <v>137</v>
      </c>
      <c r="E12" s="48" t="s">
        <v>50</v>
      </c>
      <c r="F12" s="79" t="n">
        <v>0.122916666666667</v>
      </c>
      <c r="G12" s="79" t="n">
        <v>0.867361111111111</v>
      </c>
      <c r="H12" s="111" t="n">
        <v>6.52</v>
      </c>
    </row>
    <row r="13" customFormat="false" ht="18.75" hidden="false" customHeight="false" outlineLevel="0" collapsed="false">
      <c r="A13" s="59" t="n">
        <v>44718</v>
      </c>
      <c r="B13" s="115" t="s">
        <v>260</v>
      </c>
      <c r="C13" s="116" t="s">
        <v>221</v>
      </c>
      <c r="D13" s="60" t="s">
        <v>137</v>
      </c>
      <c r="E13" s="60" t="s">
        <v>50</v>
      </c>
      <c r="F13" s="117" t="n">
        <v>0.865277777777778</v>
      </c>
      <c r="G13" s="117" t="n">
        <v>0.190972222222222</v>
      </c>
      <c r="H13" s="111" t="n">
        <v>11.8</v>
      </c>
    </row>
    <row r="14" customFormat="false" ht="18.75" hidden="false" customHeight="false" outlineLevel="0" collapsed="false">
      <c r="A14" s="59" t="n">
        <v>44719</v>
      </c>
      <c r="B14" s="48" t="s">
        <v>259</v>
      </c>
      <c r="C14" s="47" t="s">
        <v>225</v>
      </c>
      <c r="D14" s="60" t="s">
        <v>137</v>
      </c>
      <c r="E14" s="60" t="s">
        <v>50</v>
      </c>
      <c r="F14" s="79" t="n">
        <v>0.10625</v>
      </c>
      <c r="G14" s="79" t="n">
        <v>0.625</v>
      </c>
      <c r="H14" s="111" t="n">
        <v>8.44</v>
      </c>
    </row>
    <row r="15" customFormat="false" ht="18.75" hidden="false" customHeight="false" outlineLevel="0" collapsed="false">
      <c r="A15" s="59" t="n">
        <v>44719</v>
      </c>
      <c r="B15" s="48" t="s">
        <v>258</v>
      </c>
      <c r="C15" s="47" t="s">
        <v>225</v>
      </c>
      <c r="D15" s="60" t="s">
        <v>137</v>
      </c>
      <c r="E15" s="60" t="s">
        <v>50</v>
      </c>
      <c r="F15" s="79" t="n">
        <v>0.175</v>
      </c>
      <c r="G15" s="79" t="n">
        <v>0.788194444444444</v>
      </c>
      <c r="H15" s="111" t="n">
        <v>6.96</v>
      </c>
    </row>
    <row r="16" customFormat="false" ht="18.75" hidden="false" customHeight="false" outlineLevel="0" collapsed="false">
      <c r="A16" s="46" t="n">
        <v>44719</v>
      </c>
      <c r="B16" s="48" t="s">
        <v>260</v>
      </c>
      <c r="C16" s="47" t="s">
        <v>225</v>
      </c>
      <c r="D16" s="48" t="s">
        <v>137</v>
      </c>
      <c r="E16" s="48" t="s">
        <v>50</v>
      </c>
      <c r="F16" s="79" t="n">
        <v>0.859722222222222</v>
      </c>
      <c r="G16" s="79" t="n">
        <v>0.907638888888889</v>
      </c>
      <c r="H16" s="111" t="n">
        <v>10.66</v>
      </c>
    </row>
    <row r="17" customFormat="false" ht="17.1" hidden="false" customHeight="true" outlineLevel="0" collapsed="false">
      <c r="A17" s="46" t="n">
        <v>44720</v>
      </c>
      <c r="B17" s="48" t="s">
        <v>259</v>
      </c>
      <c r="C17" s="47" t="s">
        <v>232</v>
      </c>
      <c r="D17" s="48" t="s">
        <v>137</v>
      </c>
      <c r="E17" s="48" t="s">
        <v>50</v>
      </c>
      <c r="F17" s="79" t="n">
        <v>0.0944444444444444</v>
      </c>
      <c r="G17" s="79" t="n">
        <v>0.585416666666667</v>
      </c>
      <c r="H17" s="50" t="n">
        <v>9.86</v>
      </c>
    </row>
    <row r="18" customFormat="false" ht="18.75" hidden="false" customHeight="false" outlineLevel="0" collapsed="false">
      <c r="A18" s="46" t="n">
        <v>44720</v>
      </c>
      <c r="B18" s="48" t="s">
        <v>261</v>
      </c>
      <c r="C18" s="47" t="s">
        <v>232</v>
      </c>
      <c r="D18" s="48" t="s">
        <v>137</v>
      </c>
      <c r="E18" s="48" t="s">
        <v>50</v>
      </c>
      <c r="F18" s="79" t="n">
        <v>0.222222222222222</v>
      </c>
      <c r="G18" s="79" t="n">
        <v>0.265277777777778</v>
      </c>
      <c r="H18" s="111" t="n">
        <v>3.28</v>
      </c>
    </row>
    <row r="19" customFormat="false" ht="18.75" hidden="false" customHeight="false" outlineLevel="0" collapsed="false">
      <c r="A19" s="46" t="n">
        <v>44720</v>
      </c>
      <c r="B19" s="48" t="s">
        <v>258</v>
      </c>
      <c r="C19" s="47" t="s">
        <v>232</v>
      </c>
      <c r="D19" s="48" t="s">
        <v>137</v>
      </c>
      <c r="E19" s="48" t="s">
        <v>50</v>
      </c>
      <c r="F19" s="79" t="n">
        <v>0.257638888888889</v>
      </c>
      <c r="G19" s="79" t="n">
        <v>0.234722222222222</v>
      </c>
      <c r="H19" s="50" t="n">
        <v>4.24</v>
      </c>
    </row>
    <row r="20" customFormat="false" ht="18.75" hidden="false" customHeight="false" outlineLevel="0" collapsed="false">
      <c r="A20" s="46" t="n">
        <v>44720</v>
      </c>
      <c r="B20" s="48" t="s">
        <v>260</v>
      </c>
      <c r="C20" s="47" t="s">
        <v>232</v>
      </c>
      <c r="D20" s="48" t="s">
        <v>137</v>
      </c>
      <c r="E20" s="48" t="s">
        <v>50</v>
      </c>
      <c r="F20" s="79" t="n">
        <v>0.885416666666667</v>
      </c>
      <c r="G20" s="79" t="n">
        <v>0.177083333333333</v>
      </c>
      <c r="H20" s="111" t="n">
        <v>12.16</v>
      </c>
    </row>
    <row r="21" customFormat="false" ht="18.75" hidden="false" customHeight="false" outlineLevel="0" collapsed="false">
      <c r="A21" s="46" t="n">
        <v>44721</v>
      </c>
      <c r="B21" s="48" t="s">
        <v>259</v>
      </c>
      <c r="C21" s="47" t="s">
        <v>239</v>
      </c>
      <c r="D21" s="48" t="s">
        <v>137</v>
      </c>
      <c r="E21" s="48" t="s">
        <v>50</v>
      </c>
      <c r="F21" s="79" t="n">
        <v>0.0902777777777778</v>
      </c>
      <c r="G21" s="79" t="n">
        <v>0.6375</v>
      </c>
      <c r="H21" s="111" t="n">
        <v>9.9</v>
      </c>
    </row>
    <row r="22" customFormat="false" ht="18.75" hidden="false" customHeight="false" outlineLevel="0" collapsed="false">
      <c r="A22" s="46" t="n">
        <v>44721</v>
      </c>
      <c r="B22" s="7" t="s">
        <v>258</v>
      </c>
      <c r="C22" s="47" t="s">
        <v>239</v>
      </c>
      <c r="D22" s="48" t="s">
        <v>137</v>
      </c>
      <c r="E22" s="48" t="s">
        <v>50</v>
      </c>
      <c r="F22" s="118" t="n">
        <v>0.198611111111111</v>
      </c>
      <c r="G22" s="119" t="n">
        <v>0.865972222222222</v>
      </c>
      <c r="H22" s="120" t="n">
        <v>8.9</v>
      </c>
    </row>
    <row r="23" customFormat="false" ht="18.75" hidden="false" customHeight="false" outlineLevel="0" collapsed="false">
      <c r="A23" s="46" t="n">
        <v>44721</v>
      </c>
      <c r="B23" s="46" t="s">
        <v>260</v>
      </c>
      <c r="C23" s="47" t="s">
        <v>239</v>
      </c>
      <c r="D23" s="48" t="s">
        <v>137</v>
      </c>
      <c r="E23" s="48" t="s">
        <v>50</v>
      </c>
      <c r="F23" s="49" t="n">
        <v>0.945138888888889</v>
      </c>
      <c r="G23" s="49" t="n">
        <v>0.1</v>
      </c>
      <c r="H23" s="50" t="n">
        <v>10.18</v>
      </c>
    </row>
    <row r="24" customFormat="false" ht="18.75" hidden="false" customHeight="false" outlineLevel="0" collapsed="false">
      <c r="A24" s="46" t="n">
        <v>44722</v>
      </c>
      <c r="B24" s="46" t="s">
        <v>259</v>
      </c>
      <c r="C24" s="47" t="s">
        <v>242</v>
      </c>
      <c r="D24" s="48" t="s">
        <v>137</v>
      </c>
      <c r="E24" s="48" t="s">
        <v>50</v>
      </c>
      <c r="F24" s="49" t="n">
        <v>0.107638888888889</v>
      </c>
      <c r="G24" s="49" t="n">
        <v>0.652777777777778</v>
      </c>
      <c r="H24" s="50" t="n">
        <v>8.3</v>
      </c>
    </row>
    <row r="25" customFormat="false" ht="18.75" hidden="false" customHeight="false" outlineLevel="0" collapsed="false">
      <c r="A25" s="46" t="n">
        <v>44722</v>
      </c>
      <c r="B25" s="48" t="s">
        <v>258</v>
      </c>
      <c r="C25" s="47" t="s">
        <v>242</v>
      </c>
      <c r="D25" s="48" t="s">
        <v>137</v>
      </c>
      <c r="E25" s="48" t="s">
        <v>50</v>
      </c>
      <c r="F25" s="79" t="n">
        <v>0.182638888888889</v>
      </c>
      <c r="G25" s="79" t="n">
        <v>0.870138888888889</v>
      </c>
      <c r="H25" s="111" t="n">
        <v>6.26</v>
      </c>
    </row>
    <row r="26" customFormat="false" ht="18.75" hidden="false" customHeight="false" outlineLevel="0" collapsed="false">
      <c r="A26" s="46" t="n">
        <v>44723</v>
      </c>
      <c r="B26" s="48" t="s">
        <v>260</v>
      </c>
      <c r="C26" s="47" t="s">
        <v>248</v>
      </c>
      <c r="D26" s="48" t="s">
        <v>137</v>
      </c>
      <c r="E26" s="48" t="s">
        <v>50</v>
      </c>
      <c r="F26" s="79" t="n">
        <v>0.0159722222222222</v>
      </c>
      <c r="G26" s="79" t="n">
        <v>0.220833333333333</v>
      </c>
      <c r="H26" s="111" t="n">
        <v>12.06</v>
      </c>
    </row>
    <row r="27" customFormat="false" ht="18.75" hidden="false" customHeight="false" outlineLevel="0" collapsed="false">
      <c r="A27" s="46" t="n">
        <v>44723</v>
      </c>
      <c r="B27" s="46" t="s">
        <v>259</v>
      </c>
      <c r="C27" s="47" t="s">
        <v>248</v>
      </c>
      <c r="D27" s="48" t="s">
        <v>137</v>
      </c>
      <c r="E27" s="48" t="s">
        <v>50</v>
      </c>
      <c r="F27" s="79" t="n">
        <v>0.0972222222222222</v>
      </c>
      <c r="G27" s="79" t="n">
        <v>0.620833333333333</v>
      </c>
      <c r="H27" s="111" t="n">
        <v>8.04</v>
      </c>
    </row>
    <row r="28" customFormat="false" ht="18.75" hidden="false" customHeight="false" outlineLevel="0" collapsed="false">
      <c r="A28" s="46" t="n">
        <v>44723</v>
      </c>
      <c r="B28" s="48" t="s">
        <v>258</v>
      </c>
      <c r="C28" s="47" t="s">
        <v>248</v>
      </c>
      <c r="D28" s="48" t="s">
        <v>137</v>
      </c>
      <c r="E28" s="48" t="s">
        <v>50</v>
      </c>
      <c r="F28" s="79" t="n">
        <v>0.15625</v>
      </c>
      <c r="G28" s="79" t="n">
        <v>0.894444444444444</v>
      </c>
      <c r="H28" s="111" t="n">
        <v>6.26</v>
      </c>
    </row>
    <row r="29" customFormat="false" ht="18.75" hidden="false" customHeight="false" outlineLevel="0" collapsed="false">
      <c r="A29" s="46" t="n">
        <v>44724</v>
      </c>
      <c r="B29" s="48" t="s">
        <v>260</v>
      </c>
      <c r="C29" s="47" t="s">
        <v>250</v>
      </c>
      <c r="D29" s="48" t="s">
        <v>137</v>
      </c>
      <c r="E29" s="48" t="s">
        <v>50</v>
      </c>
      <c r="F29" s="79" t="n">
        <v>0.938194444444444</v>
      </c>
      <c r="G29" s="79" t="n">
        <v>10.06</v>
      </c>
      <c r="H29" s="111" t="n">
        <v>10</v>
      </c>
    </row>
    <row r="30" customFormat="false" ht="18.75" hidden="false" customHeight="false" outlineLevel="0" collapsed="false">
      <c r="A30" s="46" t="n">
        <v>44725</v>
      </c>
      <c r="B30" s="48" t="s">
        <v>259</v>
      </c>
      <c r="C30" s="47" t="s">
        <v>251</v>
      </c>
      <c r="D30" s="48" t="s">
        <v>137</v>
      </c>
      <c r="E30" s="48" t="s">
        <v>50</v>
      </c>
      <c r="F30" s="79" t="n">
        <v>0.0722222222222222</v>
      </c>
      <c r="G30" s="79" t="n">
        <v>0.376388888888889</v>
      </c>
      <c r="H30" s="111" t="n">
        <v>8.84</v>
      </c>
    </row>
    <row r="31" customFormat="false" ht="18.75" hidden="false" customHeight="false" outlineLevel="0" collapsed="false">
      <c r="A31" s="46" t="n">
        <v>44725</v>
      </c>
      <c r="B31" s="48" t="s">
        <v>258</v>
      </c>
      <c r="C31" s="47" t="s">
        <v>251</v>
      </c>
      <c r="D31" s="48" t="s">
        <v>137</v>
      </c>
      <c r="E31" s="48" t="s">
        <v>50</v>
      </c>
      <c r="F31" s="79" t="n">
        <v>0.13125</v>
      </c>
      <c r="G31" s="79" t="n">
        <v>0.5625</v>
      </c>
      <c r="H31" s="111" t="n">
        <v>2.98</v>
      </c>
    </row>
    <row r="32" customFormat="false" ht="18.75" hidden="false" customHeight="false" outlineLevel="0" collapsed="false">
      <c r="A32" s="46" t="n">
        <v>44725</v>
      </c>
      <c r="B32" s="48" t="s">
        <v>260</v>
      </c>
      <c r="C32" s="47" t="s">
        <v>251</v>
      </c>
      <c r="D32" s="48" t="s">
        <v>137</v>
      </c>
      <c r="E32" s="48" t="s">
        <v>50</v>
      </c>
      <c r="F32" s="79" t="n">
        <v>0.847222222222222</v>
      </c>
      <c r="G32" s="79" t="n">
        <v>0.138194444444444</v>
      </c>
      <c r="H32" s="111" t="n">
        <v>12.28</v>
      </c>
    </row>
    <row r="33" customFormat="false" ht="18.75" hidden="false" customHeight="false" outlineLevel="0" collapsed="false">
      <c r="A33" s="46" t="n">
        <v>44726</v>
      </c>
      <c r="B33" s="48" t="s">
        <v>259</v>
      </c>
      <c r="C33" s="47" t="s">
        <v>254</v>
      </c>
      <c r="D33" s="48" t="s">
        <v>137</v>
      </c>
      <c r="E33" s="48" t="s">
        <v>50</v>
      </c>
      <c r="F33" s="79" t="n">
        <v>0.0625</v>
      </c>
      <c r="G33" s="79" t="n">
        <v>0.646527777777778</v>
      </c>
      <c r="H33" s="111" t="n">
        <v>8.84</v>
      </c>
    </row>
    <row r="34" customFormat="false" ht="18.75" hidden="false" customHeight="false" outlineLevel="0" collapsed="false">
      <c r="A34" s="46" t="n">
        <v>44726</v>
      </c>
      <c r="B34" s="48" t="s">
        <v>258</v>
      </c>
      <c r="C34" s="47" t="s">
        <v>254</v>
      </c>
      <c r="D34" s="48" t="s">
        <v>137</v>
      </c>
      <c r="E34" s="48" t="s">
        <v>50</v>
      </c>
      <c r="F34" s="79" t="n">
        <v>0.160416666666667</v>
      </c>
      <c r="G34" s="79" t="n">
        <v>0.830555555555556</v>
      </c>
      <c r="H34" s="111" t="n">
        <v>8.3</v>
      </c>
    </row>
    <row r="35" customFormat="false" ht="18.75" hidden="false" customHeight="false" outlineLevel="0" collapsed="false">
      <c r="A35" s="46" t="n">
        <v>44726</v>
      </c>
      <c r="B35" s="48" t="s">
        <v>260</v>
      </c>
      <c r="C35" s="47" t="s">
        <v>254</v>
      </c>
      <c r="D35" s="48" t="s">
        <v>137</v>
      </c>
      <c r="E35" s="48" t="s">
        <v>50</v>
      </c>
      <c r="F35" s="79" t="n">
        <v>0.818055555555556</v>
      </c>
      <c r="G35" s="79" t="n">
        <v>0.190972222222222</v>
      </c>
      <c r="H35" s="111" t="n">
        <v>10.64</v>
      </c>
    </row>
    <row r="36" customFormat="false" ht="18.75" hidden="false" customHeight="false" outlineLevel="0" collapsed="false">
      <c r="A36" s="46" t="n">
        <v>44727</v>
      </c>
      <c r="B36" s="46" t="s">
        <v>259</v>
      </c>
      <c r="C36" s="47" t="s">
        <v>255</v>
      </c>
      <c r="D36" s="48" t="s">
        <v>137</v>
      </c>
      <c r="E36" s="48" t="s">
        <v>50</v>
      </c>
      <c r="F36" s="49" t="n">
        <v>0.0375</v>
      </c>
      <c r="G36" s="49" t="n">
        <v>0.4375</v>
      </c>
      <c r="H36" s="50" t="n">
        <v>7.76</v>
      </c>
    </row>
    <row r="37" customFormat="false" ht="18.75" hidden="false" customHeight="false" outlineLevel="0" collapsed="false">
      <c r="A37" s="46" t="n">
        <v>44727</v>
      </c>
      <c r="B37" s="48" t="s">
        <v>258</v>
      </c>
      <c r="C37" s="47" t="s">
        <v>255</v>
      </c>
      <c r="D37" s="48" t="s">
        <v>137</v>
      </c>
      <c r="E37" s="48" t="s">
        <v>50</v>
      </c>
      <c r="F37" s="79" t="n">
        <v>0.0736111111111111</v>
      </c>
      <c r="G37" s="79" t="n">
        <v>0.801388888888889</v>
      </c>
      <c r="H37" s="111" t="n">
        <v>3.1</v>
      </c>
    </row>
    <row r="38" customFormat="false" ht="18.75" hidden="false" customHeight="false" outlineLevel="0" collapsed="false">
      <c r="A38" s="46" t="n">
        <v>44727</v>
      </c>
      <c r="B38" s="48" t="s">
        <v>260</v>
      </c>
      <c r="C38" s="47" t="s">
        <v>255</v>
      </c>
      <c r="D38" s="48" t="s">
        <v>137</v>
      </c>
      <c r="E38" s="48" t="s">
        <v>50</v>
      </c>
      <c r="F38" s="79" t="n">
        <v>0.790972222222222</v>
      </c>
      <c r="G38" s="79" t="n">
        <v>0.0854166666666667</v>
      </c>
      <c r="H38" s="111" t="n">
        <v>11.14</v>
      </c>
    </row>
    <row r="39" customFormat="false" ht="18.75" hidden="false" customHeight="false" outlineLevel="0" collapsed="false">
      <c r="A39" s="46"/>
      <c r="B39" s="48"/>
      <c r="C39" s="47"/>
      <c r="D39" s="48"/>
      <c r="E39" s="48"/>
      <c r="F39" s="79"/>
      <c r="G39" s="79"/>
      <c r="H39" s="111"/>
    </row>
    <row r="40" customFormat="false" ht="18.75" hidden="false" customHeight="false" outlineLevel="0" collapsed="false">
      <c r="A40" s="46"/>
      <c r="B40" s="48"/>
      <c r="C40" s="47"/>
      <c r="D40" s="48"/>
      <c r="E40" s="48"/>
      <c r="F40" s="79"/>
      <c r="G40" s="79"/>
      <c r="H40" s="111"/>
    </row>
    <row r="41" customFormat="false" ht="18.75" hidden="false" customHeight="false" outlineLevel="0" collapsed="false">
      <c r="A41" s="46"/>
      <c r="B41" s="46"/>
      <c r="C41" s="47"/>
      <c r="D41" s="48"/>
      <c r="E41" s="48"/>
      <c r="F41" s="79"/>
      <c r="G41" s="79"/>
      <c r="H41" s="111"/>
    </row>
    <row r="42" customFormat="false" ht="18.75" hidden="false" customHeight="false" outlineLevel="0" collapsed="false">
      <c r="A42" s="46"/>
      <c r="B42" s="46"/>
      <c r="C42" s="47"/>
      <c r="D42" s="48"/>
      <c r="E42" s="48"/>
      <c r="F42" s="79"/>
      <c r="G42" s="79"/>
      <c r="H42" s="111"/>
    </row>
    <row r="43" customFormat="false" ht="18.75" hidden="false" customHeight="false" outlineLevel="0" collapsed="false">
      <c r="A43" s="46"/>
      <c r="B43" s="48"/>
      <c r="C43" s="47"/>
      <c r="D43" s="48"/>
      <c r="E43" s="48"/>
      <c r="F43" s="79"/>
      <c r="G43" s="79"/>
      <c r="H43" s="111"/>
    </row>
    <row r="44" customFormat="false" ht="18.75" hidden="false" customHeight="false" outlineLevel="0" collapsed="false">
      <c r="A44" s="46"/>
      <c r="B44" s="48"/>
      <c r="C44" s="47"/>
      <c r="D44" s="48"/>
      <c r="E44" s="48"/>
      <c r="F44" s="79"/>
      <c r="G44" s="79"/>
      <c r="H44" s="111"/>
    </row>
    <row r="45" customFormat="false" ht="18.75" hidden="false" customHeight="false" outlineLevel="0" collapsed="false">
      <c r="A45" s="46"/>
      <c r="B45" s="48"/>
      <c r="C45" s="47"/>
      <c r="D45" s="48"/>
      <c r="E45" s="48"/>
      <c r="F45" s="79"/>
      <c r="G45" s="79"/>
      <c r="H45" s="111"/>
    </row>
    <row r="46" customFormat="false" ht="18.75" hidden="false" customHeight="false" outlineLevel="0" collapsed="false">
      <c r="A46" s="46"/>
      <c r="B46" s="48"/>
      <c r="C46" s="47"/>
      <c r="D46" s="48"/>
      <c r="E46" s="48"/>
      <c r="F46" s="79"/>
      <c r="G46" s="79"/>
      <c r="H46" s="111"/>
    </row>
    <row r="47" customFormat="false" ht="18.75" hidden="false" customHeight="false" outlineLevel="0" collapsed="false">
      <c r="A47" s="46"/>
      <c r="B47" s="48"/>
      <c r="C47" s="47"/>
      <c r="D47" s="48"/>
      <c r="E47" s="48"/>
      <c r="F47" s="79"/>
      <c r="G47" s="79"/>
      <c r="H47" s="111"/>
    </row>
    <row r="48" customFormat="false" ht="18.75" hidden="false" customHeight="false" outlineLevel="0" collapsed="false">
      <c r="A48" s="46"/>
      <c r="B48" s="48"/>
      <c r="C48" s="47"/>
      <c r="D48" s="48"/>
      <c r="E48" s="48"/>
      <c r="F48" s="79"/>
      <c r="G48" s="79"/>
      <c r="H48" s="111"/>
    </row>
    <row r="49" customFormat="false" ht="18.75" hidden="false" customHeight="false" outlineLevel="0" collapsed="false">
      <c r="A49" s="46"/>
      <c r="B49" s="48"/>
      <c r="C49" s="47"/>
      <c r="D49" s="48"/>
      <c r="E49" s="48"/>
      <c r="F49" s="79"/>
      <c r="G49" s="79"/>
      <c r="H49" s="111"/>
    </row>
    <row r="50" customFormat="false" ht="18.75" hidden="false" customHeight="false" outlineLevel="0" collapsed="false">
      <c r="A50" s="46"/>
      <c r="B50" s="48"/>
      <c r="C50" s="47"/>
      <c r="D50" s="48"/>
      <c r="E50" s="48"/>
      <c r="F50" s="79"/>
      <c r="G50" s="79"/>
      <c r="H50" s="111"/>
    </row>
    <row r="51" customFormat="false" ht="18.75" hidden="false" customHeight="false" outlineLevel="0" collapsed="false">
      <c r="A51" s="66"/>
      <c r="B51" s="121"/>
      <c r="C51" s="47"/>
      <c r="D51" s="122"/>
      <c r="E51" s="123"/>
      <c r="F51" s="124"/>
      <c r="G51" s="124"/>
      <c r="H51" s="125"/>
    </row>
    <row r="52" customFormat="false" ht="18.75" hidden="false" customHeight="false" outlineLevel="0" collapsed="false">
      <c r="A52" s="46"/>
      <c r="B52" s="48"/>
      <c r="C52" s="47"/>
      <c r="D52" s="48"/>
      <c r="E52" s="48"/>
      <c r="F52" s="79"/>
      <c r="G52" s="79"/>
      <c r="H52" s="111"/>
    </row>
    <row r="53" customFormat="false" ht="18.75" hidden="false" customHeight="false" outlineLevel="0" collapsed="false">
      <c r="A53" s="46"/>
      <c r="B53" s="48"/>
      <c r="C53" s="47"/>
      <c r="D53" s="48"/>
      <c r="E53" s="48"/>
      <c r="F53" s="79"/>
      <c r="G53" s="79"/>
      <c r="H53" s="111"/>
    </row>
    <row r="54" customFormat="false" ht="18.75" hidden="false" customHeight="false" outlineLevel="0" collapsed="false">
      <c r="A54" s="46"/>
      <c r="B54" s="48"/>
      <c r="C54" s="47"/>
      <c r="D54" s="48"/>
      <c r="E54" s="48"/>
      <c r="F54" s="79"/>
      <c r="G54" s="79"/>
      <c r="H54" s="111"/>
    </row>
    <row r="55" customFormat="false" ht="18.75" hidden="false" customHeight="false" outlineLevel="0" collapsed="false">
      <c r="A55" s="46"/>
      <c r="B55" s="48"/>
      <c r="C55" s="47"/>
      <c r="D55" s="48"/>
      <c r="E55" s="48"/>
      <c r="F55" s="79"/>
      <c r="G55" s="79"/>
      <c r="H55" s="111"/>
    </row>
    <row r="56" customFormat="false" ht="18.75" hidden="false" customHeight="false" outlineLevel="0" collapsed="false">
      <c r="A56" s="46"/>
      <c r="B56" s="48"/>
      <c r="C56" s="47"/>
      <c r="D56" s="48"/>
      <c r="E56" s="48"/>
      <c r="F56" s="79"/>
      <c r="G56" s="79"/>
      <c r="H56" s="111"/>
    </row>
    <row r="57" customFormat="false" ht="18.75" hidden="false" customHeight="false" outlineLevel="0" collapsed="false">
      <c r="A57" s="66"/>
      <c r="B57" s="121"/>
      <c r="C57" s="47"/>
      <c r="D57" s="122"/>
      <c r="E57" s="123"/>
      <c r="F57" s="124"/>
      <c r="G57" s="124"/>
      <c r="H57" s="125"/>
    </row>
    <row r="58" customFormat="false" ht="18.75" hidden="false" customHeight="false" outlineLevel="0" collapsed="false">
      <c r="A58" s="46"/>
      <c r="B58" s="48"/>
      <c r="C58" s="47"/>
      <c r="D58" s="48"/>
      <c r="E58" s="48"/>
      <c r="F58" s="79"/>
      <c r="G58" s="79"/>
      <c r="H58" s="111"/>
    </row>
    <row r="59" customFormat="false" ht="18.75" hidden="false" customHeight="false" outlineLevel="0" collapsed="false">
      <c r="A59" s="46"/>
      <c r="B59" s="48"/>
      <c r="C59" s="47"/>
      <c r="D59" s="48"/>
      <c r="E59" s="48"/>
      <c r="F59" s="79"/>
      <c r="G59" s="79"/>
      <c r="H59" s="126"/>
    </row>
    <row r="60" customFormat="false" ht="18.75" hidden="false" customHeight="false" outlineLevel="0" collapsed="false">
      <c r="A60" s="46"/>
      <c r="B60" s="48"/>
      <c r="C60" s="47"/>
      <c r="D60" s="48"/>
      <c r="E60" s="48"/>
      <c r="F60" s="79"/>
      <c r="G60" s="79"/>
      <c r="H60" s="111"/>
    </row>
    <row r="61" customFormat="false" ht="18.75" hidden="false" customHeight="false" outlineLevel="0" collapsed="false">
      <c r="A61" s="46"/>
      <c r="B61" s="48"/>
      <c r="C61" s="47"/>
      <c r="D61" s="48"/>
      <c r="E61" s="48"/>
      <c r="F61" s="79"/>
      <c r="G61" s="79"/>
      <c r="H61" s="111"/>
    </row>
    <row r="62" customFormat="false" ht="18.75" hidden="false" customHeight="false" outlineLevel="0" collapsed="false">
      <c r="A62" s="46"/>
      <c r="B62" s="48"/>
      <c r="C62" s="47"/>
      <c r="D62" s="48"/>
      <c r="E62" s="48"/>
      <c r="F62" s="79"/>
      <c r="G62" s="79"/>
      <c r="H62" s="111"/>
    </row>
    <row r="63" customFormat="false" ht="18.75" hidden="false" customHeight="false" outlineLevel="0" collapsed="false">
      <c r="A63" s="46"/>
      <c r="B63" s="48"/>
      <c r="C63" s="47"/>
      <c r="D63" s="48"/>
      <c r="E63" s="48"/>
      <c r="F63" s="79"/>
      <c r="G63" s="79"/>
      <c r="H63" s="111"/>
    </row>
    <row r="64" customFormat="false" ht="18.75" hidden="false" customHeight="false" outlineLevel="0" collapsed="false">
      <c r="A64" s="46"/>
      <c r="B64" s="48"/>
      <c r="C64" s="47"/>
      <c r="D64" s="48"/>
      <c r="E64" s="48"/>
      <c r="F64" s="79"/>
      <c r="G64" s="79"/>
      <c r="H64" s="111"/>
    </row>
    <row r="65" customFormat="false" ht="18.75" hidden="false" customHeight="false" outlineLevel="0" collapsed="false">
      <c r="A65" s="46"/>
      <c r="B65" s="48"/>
      <c r="C65" s="47"/>
      <c r="D65" s="48"/>
      <c r="E65" s="48"/>
      <c r="F65" s="79"/>
      <c r="G65" s="79"/>
      <c r="H65" s="111"/>
    </row>
    <row r="66" customFormat="false" ht="18.75" hidden="false" customHeight="false" outlineLevel="0" collapsed="false">
      <c r="A66" s="46"/>
      <c r="B66" s="48"/>
      <c r="C66" s="47"/>
      <c r="D66" s="48"/>
      <c r="E66" s="48"/>
      <c r="F66" s="79"/>
      <c r="G66" s="79"/>
      <c r="H66" s="111"/>
    </row>
    <row r="67" customFormat="false" ht="18.75" hidden="false" customHeight="false" outlineLevel="0" collapsed="false">
      <c r="A67" s="46"/>
      <c r="B67" s="46"/>
      <c r="C67" s="47"/>
      <c r="D67" s="48"/>
      <c r="E67" s="48"/>
      <c r="F67" s="79"/>
      <c r="G67" s="79"/>
      <c r="H67" s="111"/>
    </row>
    <row r="68" customFormat="false" ht="18.75" hidden="false" customHeight="false" outlineLevel="0" collapsed="false">
      <c r="A68" s="46"/>
      <c r="B68" s="48"/>
      <c r="C68" s="47"/>
      <c r="D68" s="48"/>
      <c r="E68" s="48"/>
      <c r="F68" s="79"/>
      <c r="G68" s="79"/>
      <c r="H68" s="111"/>
    </row>
    <row r="69" customFormat="false" ht="18.75" hidden="false" customHeight="false" outlineLevel="0" collapsed="false">
      <c r="A69" s="46"/>
      <c r="B69" s="48"/>
      <c r="C69" s="47"/>
      <c r="D69" s="48"/>
      <c r="E69" s="48"/>
      <c r="F69" s="79"/>
      <c r="G69" s="79"/>
      <c r="H69" s="111"/>
    </row>
    <row r="70" customFormat="false" ht="18.75" hidden="false" customHeight="false" outlineLevel="0" collapsed="false">
      <c r="A70" s="46"/>
      <c r="B70" s="48"/>
      <c r="C70" s="47"/>
      <c r="D70" s="48"/>
      <c r="E70" s="48"/>
      <c r="F70" s="79"/>
      <c r="G70" s="79"/>
      <c r="H70" s="111"/>
    </row>
    <row r="71" customFormat="false" ht="18.75" hidden="false" customHeight="false" outlineLevel="0" collapsed="false">
      <c r="A71" s="46"/>
      <c r="B71" s="48"/>
      <c r="C71" s="47"/>
      <c r="D71" s="48"/>
      <c r="E71" s="48"/>
      <c r="F71" s="79"/>
      <c r="G71" s="79"/>
      <c r="H71" s="111"/>
    </row>
    <row r="72" customFormat="false" ht="18.75" hidden="false" customHeight="false" outlineLevel="0" collapsed="false">
      <c r="A72" s="46"/>
      <c r="B72" s="48"/>
      <c r="C72" s="47"/>
      <c r="D72" s="48"/>
      <c r="E72" s="48"/>
      <c r="F72" s="79"/>
      <c r="G72" s="79"/>
      <c r="H72" s="111"/>
    </row>
    <row r="73" customFormat="false" ht="18.75" hidden="false" customHeight="false" outlineLevel="0" collapsed="false">
      <c r="A73" s="46"/>
      <c r="B73" s="48"/>
      <c r="C73" s="47"/>
      <c r="D73" s="48"/>
      <c r="E73" s="48"/>
      <c r="F73" s="79"/>
      <c r="G73" s="79"/>
      <c r="H73" s="111"/>
    </row>
    <row r="74" customFormat="false" ht="18.75" hidden="false" customHeight="false" outlineLevel="0" collapsed="false">
      <c r="A74" s="46"/>
      <c r="B74" s="48"/>
      <c r="C74" s="47"/>
      <c r="D74" s="48"/>
      <c r="E74" s="48"/>
      <c r="F74" s="79"/>
      <c r="G74" s="79"/>
      <c r="H74" s="111"/>
    </row>
    <row r="75" customFormat="false" ht="15" hidden="false" customHeight="false" outlineLevel="0" collapsed="false">
      <c r="A75" s="127"/>
      <c r="B75" s="128"/>
      <c r="C75" s="129"/>
      <c r="D75" s="128"/>
      <c r="E75" s="128"/>
      <c r="F75" s="130"/>
      <c r="G75" s="130"/>
      <c r="H75" s="131"/>
    </row>
    <row r="76" customFormat="false" ht="15" hidden="false" customHeight="false" outlineLevel="0" collapsed="false">
      <c r="A76" s="127"/>
      <c r="B76" s="128"/>
      <c r="C76" s="129"/>
      <c r="D76" s="128"/>
      <c r="E76" s="128"/>
      <c r="F76" s="130"/>
      <c r="G76" s="130"/>
      <c r="H76" s="131"/>
    </row>
    <row r="77" customFormat="false" ht="15" hidden="false" customHeight="false" outlineLevel="0" collapsed="false">
      <c r="A77" s="127"/>
      <c r="B77" s="128"/>
      <c r="C77" s="129"/>
      <c r="D77" s="128"/>
      <c r="E77" s="128"/>
      <c r="F77" s="130"/>
      <c r="G77" s="130"/>
      <c r="H77" s="131"/>
    </row>
    <row r="78" customFormat="false" ht="15" hidden="false" customHeight="false" outlineLevel="0" collapsed="false">
      <c r="A78" s="127"/>
      <c r="B78" s="128"/>
      <c r="C78" s="129"/>
      <c r="D78" s="128"/>
      <c r="E78" s="128"/>
      <c r="F78" s="130"/>
      <c r="G78" s="130"/>
      <c r="H78" s="131"/>
    </row>
    <row r="79" customFormat="false" ht="15" hidden="false" customHeight="false" outlineLevel="0" collapsed="false">
      <c r="A79" s="127"/>
      <c r="B79" s="128"/>
      <c r="C79" s="129"/>
      <c r="D79" s="128"/>
      <c r="E79" s="128"/>
      <c r="F79" s="130"/>
      <c r="G79" s="130"/>
      <c r="H79" s="131"/>
    </row>
    <row r="80" customFormat="false" ht="15" hidden="false" customHeight="false" outlineLevel="0" collapsed="false">
      <c r="A80" s="127"/>
      <c r="B80" s="128"/>
      <c r="C80" s="129"/>
      <c r="D80" s="128"/>
      <c r="E80" s="128"/>
      <c r="F80" s="130"/>
      <c r="G80" s="130"/>
      <c r="H80" s="131"/>
    </row>
    <row r="81" customFormat="false" ht="15" hidden="false" customHeight="false" outlineLevel="0" collapsed="false">
      <c r="A81" s="127"/>
      <c r="B81" s="128"/>
      <c r="C81" s="129"/>
      <c r="D81" s="128"/>
      <c r="E81" s="128"/>
      <c r="F81" s="130"/>
      <c r="G81" s="130"/>
      <c r="H81" s="131"/>
    </row>
    <row r="82" customFormat="false" ht="15" hidden="false" customHeight="false" outlineLevel="0" collapsed="false">
      <c r="A82" s="127"/>
      <c r="B82" s="128"/>
      <c r="C82" s="129"/>
      <c r="D82" s="128"/>
      <c r="E82" s="128"/>
      <c r="F82" s="130"/>
      <c r="G82" s="130"/>
      <c r="H82" s="131"/>
    </row>
    <row r="83" customFormat="false" ht="15" hidden="false" customHeight="false" outlineLevel="0" collapsed="false">
      <c r="A83" s="127"/>
      <c r="B83" s="128"/>
      <c r="C83" s="129"/>
      <c r="D83" s="128"/>
      <c r="E83" s="128"/>
      <c r="F83" s="130"/>
      <c r="G83" s="130"/>
      <c r="H83" s="131"/>
    </row>
    <row r="84" customFormat="false" ht="15" hidden="false" customHeight="false" outlineLevel="0" collapsed="false">
      <c r="A84" s="127"/>
      <c r="B84" s="128"/>
      <c r="C84" s="129"/>
      <c r="D84" s="128"/>
      <c r="E84" s="128"/>
      <c r="F84" s="130"/>
      <c r="G84" s="130"/>
      <c r="H84" s="131"/>
    </row>
    <row r="85" customFormat="false" ht="15" hidden="false" customHeight="false" outlineLevel="0" collapsed="false">
      <c r="A85" s="127"/>
      <c r="B85" s="128"/>
      <c r="C85" s="129"/>
      <c r="D85" s="128"/>
      <c r="E85" s="128"/>
      <c r="F85" s="130"/>
      <c r="G85" s="130"/>
      <c r="H85" s="131"/>
    </row>
    <row r="86" customFormat="false" ht="15" hidden="false" customHeight="false" outlineLevel="0" collapsed="false">
      <c r="A86" s="127"/>
      <c r="B86" s="128"/>
      <c r="C86" s="129"/>
      <c r="D86" s="128"/>
      <c r="E86" s="128"/>
      <c r="F86" s="130"/>
      <c r="G86" s="130"/>
      <c r="H86" s="131"/>
    </row>
    <row r="87" customFormat="false" ht="15" hidden="false" customHeight="false" outlineLevel="0" collapsed="false">
      <c r="A87" s="127"/>
      <c r="B87" s="128"/>
      <c r="C87" s="129"/>
      <c r="D87" s="128"/>
      <c r="E87" s="128"/>
      <c r="F87" s="130"/>
      <c r="G87" s="130"/>
      <c r="H87" s="131"/>
    </row>
    <row r="88" customFormat="false" ht="15" hidden="false" customHeight="false" outlineLevel="0" collapsed="false">
      <c r="A88" s="127"/>
      <c r="B88" s="128"/>
      <c r="C88" s="129"/>
      <c r="D88" s="128"/>
      <c r="E88" s="128"/>
      <c r="F88" s="130"/>
      <c r="G88" s="130"/>
      <c r="H88" s="131"/>
    </row>
    <row r="89" customFormat="false" ht="15" hidden="false" customHeight="false" outlineLevel="0" collapsed="false">
      <c r="A89" s="127"/>
      <c r="B89" s="128"/>
      <c r="C89" s="129"/>
      <c r="D89" s="128"/>
      <c r="E89" s="128"/>
      <c r="F89" s="130"/>
      <c r="G89" s="130"/>
      <c r="H89" s="131"/>
    </row>
    <row r="90" customFormat="false" ht="15" hidden="false" customHeight="false" outlineLevel="0" collapsed="false">
      <c r="A90" s="127"/>
      <c r="B90" s="128"/>
      <c r="C90" s="129"/>
      <c r="D90" s="128"/>
      <c r="E90" s="128"/>
      <c r="F90" s="130"/>
      <c r="G90" s="130"/>
      <c r="H90" s="131"/>
    </row>
    <row r="91" customFormat="false" ht="15" hidden="false" customHeight="false" outlineLevel="0" collapsed="false">
      <c r="A91" s="127"/>
      <c r="B91" s="128"/>
      <c r="C91" s="129"/>
      <c r="D91" s="128"/>
      <c r="E91" s="128"/>
      <c r="F91" s="130"/>
      <c r="G91" s="130"/>
      <c r="H91" s="131"/>
    </row>
    <row r="92" customFormat="false" ht="15" hidden="false" customHeight="false" outlineLevel="0" collapsed="false">
      <c r="A92" s="127"/>
      <c r="B92" s="128"/>
      <c r="C92" s="129"/>
      <c r="D92" s="128"/>
      <c r="E92" s="128"/>
      <c r="F92" s="130"/>
      <c r="G92" s="130"/>
      <c r="H92" s="131"/>
    </row>
    <row r="93" customFormat="false" ht="15" hidden="false" customHeight="false" outlineLevel="0" collapsed="false">
      <c r="A93" s="127"/>
      <c r="B93" s="128"/>
      <c r="C93" s="129"/>
      <c r="D93" s="128"/>
      <c r="E93" s="128"/>
      <c r="F93" s="130"/>
      <c r="G93" s="130"/>
      <c r="H93" s="131"/>
    </row>
    <row r="94" customFormat="false" ht="15" hidden="false" customHeight="false" outlineLevel="0" collapsed="false">
      <c r="A94" s="127"/>
      <c r="B94" s="128"/>
      <c r="C94" s="129"/>
      <c r="D94" s="128"/>
      <c r="E94" s="128"/>
      <c r="F94" s="130"/>
      <c r="G94" s="130"/>
      <c r="H94" s="131"/>
    </row>
    <row r="95" customFormat="false" ht="15" hidden="false" customHeight="false" outlineLevel="0" collapsed="false">
      <c r="A95" s="127"/>
      <c r="B95" s="128"/>
      <c r="C95" s="129"/>
      <c r="D95" s="128"/>
      <c r="E95" s="128"/>
      <c r="F95" s="130"/>
      <c r="G95" s="130"/>
      <c r="H95" s="131"/>
    </row>
    <row r="96" customFormat="false" ht="15" hidden="false" customHeight="false" outlineLevel="0" collapsed="false">
      <c r="A96" s="127"/>
      <c r="B96" s="128"/>
      <c r="C96" s="129"/>
      <c r="D96" s="128"/>
      <c r="E96" s="128"/>
      <c r="F96" s="130"/>
      <c r="G96" s="130"/>
      <c r="H96" s="131"/>
    </row>
    <row r="97" customFormat="false" ht="15" hidden="false" customHeight="false" outlineLevel="0" collapsed="false">
      <c r="A97" s="127"/>
      <c r="B97" s="128"/>
      <c r="C97" s="129"/>
      <c r="D97" s="128"/>
      <c r="E97" s="128"/>
      <c r="F97" s="130"/>
      <c r="G97" s="130"/>
      <c r="H97" s="131"/>
    </row>
    <row r="98" customFormat="false" ht="15" hidden="false" customHeight="false" outlineLevel="0" collapsed="false">
      <c r="A98" s="127"/>
      <c r="B98" s="128"/>
      <c r="C98" s="129"/>
      <c r="D98" s="128"/>
      <c r="E98" s="128"/>
      <c r="F98" s="130"/>
      <c r="G98" s="132"/>
      <c r="H98" s="131"/>
    </row>
    <row r="99" customFormat="false" ht="15" hidden="false" customHeight="false" outlineLevel="0" collapsed="false">
      <c r="A99" s="127"/>
      <c r="B99" s="128"/>
      <c r="C99" s="129"/>
      <c r="D99" s="128"/>
      <c r="E99" s="128"/>
      <c r="F99" s="130"/>
      <c r="G99" s="130"/>
      <c r="H99" s="131"/>
    </row>
    <row r="100" customFormat="false" ht="15" hidden="false" customHeight="false" outlineLevel="0" collapsed="false">
      <c r="A100" s="127"/>
      <c r="B100" s="128"/>
      <c r="C100" s="129"/>
      <c r="D100" s="128"/>
      <c r="E100" s="128"/>
      <c r="F100" s="130"/>
      <c r="G100" s="130"/>
      <c r="H100" s="131"/>
    </row>
    <row r="101" customFormat="false" ht="15" hidden="false" customHeight="false" outlineLevel="0" collapsed="false">
      <c r="A101" s="127"/>
      <c r="B101" s="128"/>
      <c r="C101" s="129"/>
      <c r="D101" s="128"/>
      <c r="E101" s="128"/>
      <c r="F101" s="130"/>
      <c r="G101" s="130"/>
      <c r="H101" s="131"/>
    </row>
    <row r="102" customFormat="false" ht="15" hidden="false" customHeight="false" outlineLevel="0" collapsed="false">
      <c r="A102" s="127"/>
      <c r="B102" s="128"/>
      <c r="C102" s="129"/>
      <c r="D102" s="128"/>
      <c r="E102" s="128"/>
      <c r="F102" s="130"/>
      <c r="G102" s="130"/>
      <c r="H102" s="131"/>
    </row>
    <row r="103" customFormat="false" ht="15" hidden="false" customHeight="false" outlineLevel="0" collapsed="false">
      <c r="A103" s="127"/>
      <c r="B103" s="128"/>
      <c r="C103" s="129"/>
      <c r="D103" s="128"/>
      <c r="E103" s="128"/>
      <c r="F103" s="130"/>
      <c r="G103" s="130"/>
      <c r="H103" s="131"/>
    </row>
    <row r="104" customFormat="false" ht="15" hidden="false" customHeight="false" outlineLevel="0" collapsed="false">
      <c r="A104" s="127"/>
      <c r="B104" s="128"/>
      <c r="C104" s="129"/>
      <c r="D104" s="128"/>
      <c r="E104" s="128"/>
      <c r="F104" s="130"/>
      <c r="G104" s="130"/>
      <c r="H104" s="131"/>
    </row>
    <row r="105" customFormat="false" ht="15" hidden="false" customHeight="false" outlineLevel="0" collapsed="false">
      <c r="A105" s="127"/>
      <c r="B105" s="128"/>
      <c r="C105" s="129"/>
      <c r="D105" s="128"/>
      <c r="E105" s="128"/>
      <c r="F105" s="130"/>
      <c r="G105" s="130"/>
      <c r="H105" s="131"/>
    </row>
    <row r="106" customFormat="false" ht="15" hidden="false" customHeight="false" outlineLevel="0" collapsed="false">
      <c r="A106" s="127"/>
      <c r="B106" s="128"/>
      <c r="C106" s="129"/>
      <c r="D106" s="128"/>
      <c r="E106" s="128"/>
      <c r="F106" s="130"/>
      <c r="G106" s="130"/>
      <c r="H106" s="131"/>
    </row>
    <row r="107" customFormat="false" ht="15" hidden="false" customHeight="false" outlineLevel="0" collapsed="false">
      <c r="A107" s="127"/>
      <c r="B107" s="128"/>
      <c r="C107" s="129"/>
      <c r="D107" s="128"/>
      <c r="E107" s="128"/>
      <c r="F107" s="130"/>
      <c r="G107" s="130"/>
      <c r="H107" s="131"/>
    </row>
    <row r="108" customFormat="false" ht="15" hidden="false" customHeight="false" outlineLevel="0" collapsed="false">
      <c r="A108" s="127"/>
      <c r="B108" s="128"/>
      <c r="C108" s="129"/>
      <c r="D108" s="128"/>
      <c r="E108" s="128"/>
      <c r="F108" s="130"/>
      <c r="G108" s="130"/>
      <c r="H108" s="131"/>
    </row>
    <row r="109" customFormat="false" ht="15" hidden="false" customHeight="false" outlineLevel="0" collapsed="false">
      <c r="A109" s="127"/>
      <c r="B109" s="128"/>
      <c r="C109" s="129"/>
      <c r="D109" s="128"/>
      <c r="E109" s="128"/>
      <c r="F109" s="130"/>
      <c r="G109" s="132"/>
      <c r="H109" s="131"/>
    </row>
    <row r="110" customFormat="false" ht="15" hidden="false" customHeight="false" outlineLevel="0" collapsed="false">
      <c r="A110" s="127"/>
      <c r="B110" s="128"/>
      <c r="C110" s="129"/>
      <c r="D110" s="128"/>
      <c r="E110" s="128"/>
      <c r="F110" s="130"/>
      <c r="G110" s="130"/>
      <c r="H110" s="131"/>
    </row>
    <row r="111" customFormat="false" ht="15" hidden="false" customHeight="false" outlineLevel="0" collapsed="false">
      <c r="A111" s="127"/>
      <c r="B111" s="128"/>
      <c r="C111" s="129"/>
      <c r="D111" s="128"/>
      <c r="E111" s="128"/>
      <c r="F111" s="130"/>
      <c r="G111" s="130"/>
      <c r="H111" s="131"/>
    </row>
    <row r="112" customFormat="false" ht="15" hidden="false" customHeight="false" outlineLevel="0" collapsed="false">
      <c r="A112" s="127"/>
      <c r="B112" s="128"/>
      <c r="C112" s="129"/>
      <c r="D112" s="128"/>
      <c r="E112" s="128"/>
      <c r="F112" s="130"/>
      <c r="G112" s="130"/>
      <c r="H112" s="131"/>
    </row>
    <row r="113" customFormat="false" ht="15" hidden="false" customHeight="false" outlineLevel="0" collapsed="false">
      <c r="A113" s="127"/>
      <c r="B113" s="128"/>
      <c r="C113" s="129"/>
      <c r="D113" s="128"/>
      <c r="E113" s="128"/>
      <c r="F113" s="130"/>
      <c r="G113" s="130"/>
      <c r="H113" s="131"/>
    </row>
    <row r="114" customFormat="false" ht="15" hidden="false" customHeight="false" outlineLevel="0" collapsed="false">
      <c r="A114" s="127"/>
      <c r="B114" s="128"/>
      <c r="C114" s="129"/>
      <c r="D114" s="128"/>
      <c r="E114" s="128"/>
      <c r="F114" s="130"/>
      <c r="G114" s="130"/>
      <c r="H114" s="131"/>
    </row>
    <row r="115" customFormat="false" ht="15" hidden="false" customHeight="false" outlineLevel="0" collapsed="false">
      <c r="A115" s="127"/>
      <c r="B115" s="128"/>
      <c r="C115" s="129"/>
      <c r="D115" s="128"/>
      <c r="E115" s="128"/>
      <c r="F115" s="130"/>
      <c r="G115" s="130"/>
      <c r="H115" s="131"/>
    </row>
    <row r="116" customFormat="false" ht="15" hidden="false" customHeight="false" outlineLevel="0" collapsed="false">
      <c r="A116" s="127"/>
      <c r="B116" s="128"/>
      <c r="C116" s="129"/>
      <c r="D116" s="128"/>
      <c r="E116" s="128"/>
      <c r="F116" s="130"/>
      <c r="G116" s="130"/>
      <c r="H116" s="131"/>
    </row>
    <row r="117" customFormat="false" ht="15" hidden="false" customHeight="false" outlineLevel="0" collapsed="false">
      <c r="A117" s="127"/>
      <c r="B117" s="128"/>
      <c r="C117" s="129"/>
      <c r="D117" s="128"/>
      <c r="E117" s="128"/>
      <c r="F117" s="130"/>
      <c r="G117" s="130"/>
      <c r="H117" s="131"/>
    </row>
    <row r="118" customFormat="false" ht="15" hidden="false" customHeight="false" outlineLevel="0" collapsed="false">
      <c r="A118" s="127"/>
      <c r="B118" s="128"/>
      <c r="C118" s="129"/>
      <c r="D118" s="128"/>
      <c r="E118" s="128"/>
      <c r="F118" s="130"/>
      <c r="G118" s="130"/>
      <c r="H118" s="131"/>
    </row>
    <row r="119" customFormat="false" ht="15" hidden="false" customHeight="false" outlineLevel="0" collapsed="false">
      <c r="A119" s="127"/>
      <c r="B119" s="128"/>
      <c r="C119" s="129"/>
      <c r="D119" s="128"/>
      <c r="E119" s="128"/>
      <c r="F119" s="130"/>
      <c r="G119" s="130"/>
      <c r="H119" s="131"/>
    </row>
    <row r="120" customFormat="false" ht="15" hidden="false" customHeight="false" outlineLevel="0" collapsed="false">
      <c r="A120" s="127"/>
      <c r="B120" s="128"/>
      <c r="C120" s="129"/>
      <c r="D120" s="128"/>
      <c r="E120" s="128"/>
      <c r="F120" s="130"/>
      <c r="G120" s="130"/>
      <c r="H120" s="131"/>
    </row>
    <row r="121" customFormat="false" ht="15" hidden="false" customHeight="false" outlineLevel="0" collapsed="false">
      <c r="A121" s="127"/>
      <c r="B121" s="128"/>
      <c r="C121" s="129"/>
      <c r="D121" s="128"/>
      <c r="E121" s="128"/>
      <c r="F121" s="130"/>
      <c r="G121" s="130"/>
      <c r="H121" s="131"/>
    </row>
    <row r="122" customFormat="false" ht="15" hidden="false" customHeight="false" outlineLevel="0" collapsed="false">
      <c r="A122" s="127"/>
      <c r="B122" s="128"/>
      <c r="C122" s="129"/>
      <c r="D122" s="128"/>
      <c r="E122" s="128"/>
      <c r="F122" s="130"/>
      <c r="G122" s="130"/>
      <c r="H122" s="131"/>
    </row>
    <row r="123" customFormat="false" ht="15" hidden="false" customHeight="false" outlineLevel="0" collapsed="false">
      <c r="A123" s="127"/>
      <c r="B123" s="128"/>
      <c r="C123" s="129"/>
      <c r="D123" s="128"/>
      <c r="E123" s="128"/>
      <c r="F123" s="130"/>
      <c r="G123" s="130"/>
      <c r="H123" s="131"/>
    </row>
    <row r="124" customFormat="false" ht="15" hidden="false" customHeight="false" outlineLevel="0" collapsed="false">
      <c r="A124" s="127"/>
      <c r="B124" s="128"/>
      <c r="C124" s="129"/>
      <c r="D124" s="128"/>
      <c r="E124" s="128"/>
      <c r="F124" s="130"/>
      <c r="G124" s="130"/>
      <c r="H124" s="131"/>
    </row>
    <row r="125" customFormat="false" ht="15" hidden="false" customHeight="false" outlineLevel="0" collapsed="false">
      <c r="A125" s="127"/>
      <c r="B125" s="128"/>
      <c r="C125" s="129"/>
      <c r="D125" s="128"/>
      <c r="E125" s="128"/>
      <c r="F125" s="130"/>
      <c r="G125" s="130"/>
      <c r="H125" s="131"/>
    </row>
    <row r="126" customFormat="false" ht="15" hidden="false" customHeight="false" outlineLevel="0" collapsed="false">
      <c r="A126" s="127"/>
      <c r="B126" s="128"/>
      <c r="C126" s="129"/>
      <c r="D126" s="128"/>
      <c r="E126" s="128"/>
      <c r="F126" s="130"/>
      <c r="G126" s="130"/>
      <c r="H126" s="131"/>
    </row>
    <row r="127" customFormat="false" ht="15" hidden="false" customHeight="false" outlineLevel="0" collapsed="false">
      <c r="A127" s="127"/>
      <c r="B127" s="128"/>
      <c r="C127" s="129"/>
      <c r="D127" s="128"/>
      <c r="E127" s="128"/>
      <c r="F127" s="130"/>
      <c r="G127" s="130"/>
      <c r="H127" s="131"/>
    </row>
    <row r="128" customFormat="false" ht="15" hidden="false" customHeight="false" outlineLevel="0" collapsed="false">
      <c r="A128" s="127"/>
      <c r="B128" s="128"/>
      <c r="C128" s="129"/>
      <c r="D128" s="128"/>
      <c r="E128" s="128"/>
      <c r="F128" s="130"/>
      <c r="G128" s="130"/>
      <c r="H128" s="131"/>
    </row>
    <row r="129" customFormat="false" ht="15" hidden="false" customHeight="false" outlineLevel="0" collapsed="false">
      <c r="A129" s="127"/>
      <c r="B129" s="128"/>
      <c r="C129" s="129"/>
      <c r="D129" s="128"/>
      <c r="E129" s="128"/>
      <c r="F129" s="130"/>
      <c r="G129" s="130"/>
      <c r="H129" s="131"/>
    </row>
    <row r="130" customFormat="false" ht="15" hidden="false" customHeight="false" outlineLevel="0" collapsed="false">
      <c r="A130" s="127"/>
      <c r="B130" s="128"/>
      <c r="C130" s="129"/>
      <c r="D130" s="128"/>
      <c r="E130" s="128"/>
      <c r="F130" s="130"/>
      <c r="G130" s="130"/>
      <c r="H130" s="131"/>
    </row>
    <row r="131" customFormat="false" ht="15" hidden="false" customHeight="false" outlineLevel="0" collapsed="false">
      <c r="A131" s="127"/>
      <c r="B131" s="128"/>
      <c r="C131" s="129"/>
      <c r="D131" s="128"/>
      <c r="E131" s="128"/>
      <c r="F131" s="130"/>
      <c r="G131" s="130"/>
      <c r="H131" s="131"/>
    </row>
    <row r="132" customFormat="false" ht="15" hidden="false" customHeight="false" outlineLevel="0" collapsed="false">
      <c r="A132" s="127"/>
      <c r="B132" s="128"/>
      <c r="C132" s="129"/>
      <c r="D132" s="128"/>
      <c r="E132" s="128"/>
      <c r="F132" s="130"/>
      <c r="G132" s="130"/>
      <c r="H132" s="131"/>
    </row>
    <row r="133" customFormat="false" ht="15" hidden="false" customHeight="false" outlineLevel="0" collapsed="false">
      <c r="A133" s="127"/>
      <c r="B133" s="128"/>
      <c r="C133" s="129"/>
      <c r="D133" s="128"/>
      <c r="E133" s="128"/>
      <c r="F133" s="130"/>
      <c r="G133" s="130"/>
      <c r="H133" s="131"/>
    </row>
    <row r="134" customFormat="false" ht="15" hidden="false" customHeight="false" outlineLevel="0" collapsed="false">
      <c r="A134" s="127"/>
      <c r="B134" s="128"/>
      <c r="C134" s="129"/>
      <c r="D134" s="128"/>
      <c r="E134" s="128"/>
      <c r="F134" s="130"/>
      <c r="G134" s="130"/>
      <c r="H134" s="131"/>
    </row>
    <row r="135" customFormat="false" ht="15" hidden="false" customHeight="false" outlineLevel="0" collapsed="false">
      <c r="A135" s="127"/>
      <c r="B135" s="128"/>
      <c r="C135" s="129"/>
      <c r="D135" s="128"/>
      <c r="E135" s="128"/>
      <c r="F135" s="130"/>
      <c r="G135" s="130"/>
      <c r="H135" s="131"/>
    </row>
    <row r="136" customFormat="false" ht="15" hidden="false" customHeight="false" outlineLevel="0" collapsed="false">
      <c r="A136" s="127"/>
      <c r="B136" s="128"/>
      <c r="C136" s="129"/>
      <c r="D136" s="128"/>
      <c r="E136" s="128"/>
      <c r="F136" s="130"/>
      <c r="G136" s="133"/>
      <c r="H136" s="134"/>
    </row>
    <row r="137" customFormat="false" ht="15" hidden="false" customHeight="false" outlineLevel="0" collapsed="false">
      <c r="A137" s="127"/>
      <c r="B137" s="128"/>
      <c r="C137" s="129"/>
      <c r="D137" s="128"/>
      <c r="E137" s="128"/>
      <c r="F137" s="130"/>
      <c r="G137" s="133"/>
      <c r="H137" s="134"/>
    </row>
    <row r="138" customFormat="false" ht="15" hidden="false" customHeight="false" outlineLevel="0" collapsed="false">
      <c r="A138" s="127"/>
      <c r="B138" s="128"/>
      <c r="C138" s="129"/>
      <c r="D138" s="128"/>
      <c r="E138" s="128"/>
      <c r="F138" s="130"/>
      <c r="G138" s="133"/>
      <c r="H138" s="134"/>
    </row>
    <row r="139" customFormat="false" ht="15" hidden="false" customHeight="false" outlineLevel="0" collapsed="false">
      <c r="A139" s="127"/>
      <c r="B139" s="128"/>
      <c r="C139" s="129"/>
      <c r="D139" s="128"/>
      <c r="E139" s="128"/>
      <c r="F139" s="130"/>
      <c r="G139" s="130"/>
      <c r="H139" s="131"/>
    </row>
    <row r="140" customFormat="false" ht="15" hidden="false" customHeight="false" outlineLevel="0" collapsed="false">
      <c r="A140" s="127"/>
      <c r="B140" s="127"/>
      <c r="C140" s="129"/>
      <c r="D140" s="128"/>
      <c r="E140" s="128"/>
      <c r="F140" s="130"/>
      <c r="G140" s="130"/>
      <c r="H140" s="131"/>
    </row>
    <row r="141" customFormat="false" ht="15" hidden="false" customHeight="false" outlineLevel="0" collapsed="false">
      <c r="A141" s="127"/>
      <c r="B141" s="128"/>
      <c r="C141" s="129"/>
      <c r="D141" s="128"/>
      <c r="E141" s="128"/>
      <c r="F141" s="130"/>
      <c r="G141" s="130"/>
      <c r="H141" s="131"/>
    </row>
    <row r="142" customFormat="false" ht="15" hidden="false" customHeight="false" outlineLevel="0" collapsed="false">
      <c r="A142" s="127"/>
      <c r="B142" s="128"/>
      <c r="C142" s="129"/>
      <c r="D142" s="128"/>
      <c r="E142" s="128"/>
      <c r="F142" s="130"/>
      <c r="G142" s="130"/>
      <c r="H142" s="131"/>
    </row>
    <row r="143" customFormat="false" ht="15" hidden="false" customHeight="false" outlineLevel="0" collapsed="false">
      <c r="A143" s="127"/>
      <c r="B143" s="128"/>
      <c r="C143" s="129"/>
      <c r="D143" s="128"/>
      <c r="E143" s="128"/>
      <c r="F143" s="130"/>
      <c r="G143" s="130"/>
      <c r="H143" s="131"/>
    </row>
    <row r="144" customFormat="false" ht="15" hidden="false" customHeight="false" outlineLevel="0" collapsed="false">
      <c r="A144" s="127"/>
      <c r="B144" s="128"/>
      <c r="C144" s="129"/>
      <c r="D144" s="128"/>
      <c r="E144" s="128"/>
      <c r="F144" s="130"/>
      <c r="G144" s="130"/>
      <c r="H144" s="131"/>
    </row>
    <row r="145" customFormat="false" ht="15" hidden="false" customHeight="false" outlineLevel="0" collapsed="false">
      <c r="A145" s="127"/>
      <c r="B145" s="128"/>
      <c r="C145" s="129"/>
      <c r="D145" s="128"/>
      <c r="E145" s="128"/>
      <c r="F145" s="130"/>
      <c r="G145" s="130"/>
      <c r="H145" s="131"/>
    </row>
    <row r="146" customFormat="false" ht="15" hidden="false" customHeight="false" outlineLevel="0" collapsed="false">
      <c r="A146" s="127"/>
      <c r="B146" s="128"/>
      <c r="C146" s="129"/>
      <c r="D146" s="128"/>
      <c r="E146" s="128"/>
      <c r="F146" s="130"/>
      <c r="G146" s="130"/>
      <c r="H146" s="131"/>
    </row>
    <row r="147" customFormat="false" ht="15" hidden="false" customHeight="false" outlineLevel="0" collapsed="false">
      <c r="A147" s="127"/>
      <c r="B147" s="128"/>
      <c r="C147" s="129"/>
      <c r="D147" s="128"/>
      <c r="E147" s="128"/>
      <c r="F147" s="130"/>
      <c r="G147" s="130"/>
      <c r="H147" s="131"/>
    </row>
    <row r="148" customFormat="false" ht="15" hidden="false" customHeight="false" outlineLevel="0" collapsed="false">
      <c r="A148" s="127"/>
      <c r="B148" s="128"/>
      <c r="C148" s="129"/>
      <c r="D148" s="128"/>
      <c r="E148" s="128"/>
      <c r="F148" s="130"/>
      <c r="G148" s="130"/>
      <c r="H148" s="131"/>
    </row>
    <row r="149" customFormat="false" ht="15" hidden="false" customHeight="false" outlineLevel="0" collapsed="false">
      <c r="A149" s="127"/>
      <c r="B149" s="128"/>
      <c r="C149" s="129"/>
      <c r="D149" s="128"/>
      <c r="E149" s="128"/>
      <c r="F149" s="130"/>
      <c r="G149" s="130"/>
      <c r="H149" s="131"/>
    </row>
    <row r="150" customFormat="false" ht="15" hidden="false" customHeight="false" outlineLevel="0" collapsed="false">
      <c r="A150" s="127"/>
      <c r="B150" s="128"/>
      <c r="C150" s="129"/>
      <c r="D150" s="128"/>
      <c r="E150" s="128"/>
      <c r="F150" s="130"/>
      <c r="G150" s="130"/>
      <c r="H150" s="131"/>
    </row>
    <row r="151" customFormat="false" ht="15" hidden="false" customHeight="false" outlineLevel="0" collapsed="false">
      <c r="A151" s="127"/>
      <c r="B151" s="128"/>
      <c r="C151" s="129"/>
      <c r="D151" s="128"/>
      <c r="E151" s="128"/>
      <c r="F151" s="130"/>
      <c r="G151" s="130"/>
      <c r="H151" s="131"/>
    </row>
    <row r="152" customFormat="false" ht="15" hidden="false" customHeight="false" outlineLevel="0" collapsed="false">
      <c r="A152" s="127"/>
      <c r="B152" s="128"/>
      <c r="C152" s="129"/>
      <c r="D152" s="128"/>
      <c r="E152" s="128"/>
      <c r="F152" s="130"/>
      <c r="G152" s="130"/>
      <c r="H152" s="131"/>
    </row>
    <row r="153" customFormat="false" ht="15" hidden="false" customHeight="false" outlineLevel="0" collapsed="false">
      <c r="A153" s="127"/>
      <c r="B153" s="128"/>
      <c r="C153" s="129"/>
      <c r="D153" s="128"/>
      <c r="E153" s="128"/>
      <c r="F153" s="130"/>
      <c r="G153" s="130"/>
      <c r="H153" s="131"/>
    </row>
    <row r="154" customFormat="false" ht="15" hidden="false" customHeight="false" outlineLevel="0" collapsed="false">
      <c r="A154" s="127"/>
      <c r="B154" s="128"/>
      <c r="C154" s="129"/>
      <c r="D154" s="128"/>
      <c r="E154" s="128"/>
      <c r="F154" s="130"/>
      <c r="G154" s="130"/>
      <c r="H154" s="131"/>
    </row>
    <row r="155" customFormat="false" ht="15" hidden="false" customHeight="false" outlineLevel="0" collapsed="false">
      <c r="A155" s="127"/>
      <c r="B155" s="128"/>
      <c r="C155" s="129"/>
      <c r="D155" s="128"/>
      <c r="E155" s="128"/>
      <c r="F155" s="130"/>
      <c r="G155" s="130"/>
      <c r="H155" s="131"/>
    </row>
    <row r="156" customFormat="false" ht="15" hidden="false" customHeight="false" outlineLevel="0" collapsed="false">
      <c r="A156" s="127"/>
      <c r="B156" s="128"/>
      <c r="C156" s="129"/>
      <c r="D156" s="128"/>
      <c r="E156" s="135"/>
      <c r="F156" s="130"/>
      <c r="G156" s="130"/>
      <c r="H156" s="131"/>
    </row>
    <row r="157" customFormat="false" ht="15" hidden="false" customHeight="false" outlineLevel="0" collapsed="false">
      <c r="A157" s="127"/>
      <c r="B157" s="128"/>
      <c r="C157" s="129"/>
      <c r="D157" s="128"/>
      <c r="E157" s="128"/>
      <c r="F157" s="130"/>
      <c r="G157" s="130"/>
      <c r="H157" s="131"/>
    </row>
    <row r="158" customFormat="false" ht="15" hidden="false" customHeight="false" outlineLevel="0" collapsed="false">
      <c r="A158" s="127"/>
      <c r="B158" s="128"/>
      <c r="C158" s="129"/>
      <c r="D158" s="128"/>
      <c r="E158" s="128"/>
      <c r="F158" s="130"/>
      <c r="G158" s="130"/>
      <c r="H158" s="131"/>
    </row>
    <row r="159" customFormat="false" ht="15" hidden="false" customHeight="false" outlineLevel="0" collapsed="false">
      <c r="A159" s="127"/>
      <c r="B159" s="128"/>
      <c r="C159" s="129"/>
      <c r="D159" s="128"/>
      <c r="E159" s="128"/>
      <c r="F159" s="130"/>
      <c r="G159" s="130"/>
      <c r="H159" s="131"/>
    </row>
    <row r="160" customFormat="false" ht="15" hidden="false" customHeight="false" outlineLevel="0" collapsed="false">
      <c r="A160" s="127"/>
      <c r="B160" s="128"/>
      <c r="C160" s="129"/>
      <c r="D160" s="128"/>
      <c r="E160" s="128"/>
      <c r="F160" s="130"/>
      <c r="G160" s="130"/>
      <c r="H160" s="131"/>
    </row>
    <row r="161" customFormat="false" ht="15" hidden="false" customHeight="false" outlineLevel="0" collapsed="false">
      <c r="A161" s="127"/>
      <c r="B161" s="128"/>
      <c r="C161" s="129"/>
      <c r="D161" s="128"/>
      <c r="E161" s="128"/>
      <c r="F161" s="130"/>
      <c r="G161" s="130"/>
      <c r="H161" s="131"/>
    </row>
    <row r="162" customFormat="false" ht="15" hidden="false" customHeight="false" outlineLevel="0" collapsed="false">
      <c r="A162" s="127"/>
      <c r="B162" s="128"/>
      <c r="C162" s="129"/>
      <c r="D162" s="128"/>
      <c r="E162" s="128"/>
      <c r="F162" s="130"/>
      <c r="G162" s="130"/>
      <c r="H162" s="131"/>
    </row>
    <row r="163" customFormat="false" ht="15" hidden="false" customHeight="false" outlineLevel="0" collapsed="false">
      <c r="A163" s="127"/>
      <c r="B163" s="128"/>
      <c r="C163" s="129"/>
      <c r="D163" s="128"/>
      <c r="E163" s="128"/>
      <c r="F163" s="130"/>
      <c r="G163" s="130"/>
      <c r="H163" s="131"/>
    </row>
    <row r="164" customFormat="false" ht="15" hidden="false" customHeight="false" outlineLevel="0" collapsed="false">
      <c r="A164" s="127"/>
      <c r="B164" s="136"/>
      <c r="C164" s="129"/>
      <c r="D164" s="128"/>
      <c r="E164" s="128"/>
      <c r="F164" s="130"/>
      <c r="G164" s="130"/>
      <c r="H164" s="131"/>
    </row>
    <row r="165" customFormat="false" ht="15" hidden="false" customHeight="false" outlineLevel="0" collapsed="false">
      <c r="A165" s="127"/>
      <c r="B165" s="136"/>
      <c r="C165" s="129"/>
      <c r="D165" s="128"/>
      <c r="E165" s="128"/>
      <c r="F165" s="130"/>
      <c r="G165" s="130"/>
      <c r="H165" s="131"/>
    </row>
    <row r="166" customFormat="false" ht="15" hidden="false" customHeight="false" outlineLevel="0" collapsed="false">
      <c r="A166" s="127"/>
      <c r="B166" s="128"/>
      <c r="C166" s="129"/>
      <c r="D166" s="128"/>
      <c r="E166" s="128"/>
      <c r="F166" s="130"/>
      <c r="G166" s="130"/>
      <c r="H166" s="131"/>
    </row>
    <row r="167" customFormat="false" ht="15" hidden="false" customHeight="false" outlineLevel="0" collapsed="false">
      <c r="A167" s="127"/>
      <c r="B167" s="128"/>
      <c r="C167" s="129"/>
      <c r="D167" s="128"/>
      <c r="E167" s="128"/>
      <c r="F167" s="130"/>
      <c r="G167" s="130"/>
      <c r="H167" s="131"/>
    </row>
    <row r="168" customFormat="false" ht="15" hidden="false" customHeight="false" outlineLevel="0" collapsed="false">
      <c r="A168" s="127"/>
      <c r="B168" s="128"/>
      <c r="C168" s="129"/>
      <c r="D168" s="128"/>
      <c r="E168" s="128"/>
      <c r="F168" s="130"/>
      <c r="G168" s="130"/>
      <c r="H168" s="131"/>
    </row>
    <row r="169" customFormat="false" ht="15" hidden="false" customHeight="false" outlineLevel="0" collapsed="false">
      <c r="A169" s="127"/>
      <c r="B169" s="128"/>
      <c r="C169" s="129"/>
      <c r="D169" s="128"/>
      <c r="E169" s="128"/>
      <c r="F169" s="130"/>
      <c r="G169" s="130"/>
      <c r="H169" s="131"/>
    </row>
    <row r="170" customFormat="false" ht="15" hidden="false" customHeight="false" outlineLevel="0" collapsed="false">
      <c r="A170" s="127"/>
      <c r="B170" s="128"/>
      <c r="C170" s="129"/>
      <c r="D170" s="128"/>
      <c r="E170" s="128"/>
      <c r="F170" s="130"/>
      <c r="G170" s="130"/>
      <c r="H170" s="131"/>
    </row>
    <row r="171" customFormat="false" ht="15" hidden="false" customHeight="false" outlineLevel="0" collapsed="false">
      <c r="A171" s="127"/>
      <c r="B171" s="128"/>
      <c r="C171" s="129"/>
      <c r="D171" s="128"/>
      <c r="E171" s="128"/>
      <c r="F171" s="130"/>
      <c r="G171" s="130"/>
      <c r="H171" s="131"/>
    </row>
    <row r="172" customFormat="false" ht="15" hidden="false" customHeight="false" outlineLevel="0" collapsed="false">
      <c r="A172" s="127"/>
      <c r="B172" s="128"/>
      <c r="C172" s="129"/>
      <c r="D172" s="128"/>
      <c r="E172" s="128"/>
      <c r="F172" s="130"/>
      <c r="G172" s="130"/>
      <c r="H172" s="131"/>
    </row>
    <row r="173" customFormat="false" ht="15" hidden="false" customHeight="false" outlineLevel="0" collapsed="false">
      <c r="A173" s="127"/>
      <c r="B173" s="128"/>
      <c r="C173" s="129"/>
      <c r="D173" s="128"/>
      <c r="E173" s="128"/>
      <c r="F173" s="130"/>
      <c r="G173" s="130"/>
      <c r="H173" s="131"/>
    </row>
    <row r="174" customFormat="false" ht="15" hidden="false" customHeight="false" outlineLevel="0" collapsed="false">
      <c r="A174" s="127"/>
      <c r="B174" s="128"/>
      <c r="C174" s="129"/>
      <c r="D174" s="128"/>
      <c r="E174" s="128"/>
      <c r="F174" s="130"/>
      <c r="G174" s="130"/>
      <c r="H174" s="131"/>
    </row>
    <row r="175" customFormat="false" ht="15" hidden="false" customHeight="false" outlineLevel="0" collapsed="false">
      <c r="A175" s="127"/>
      <c r="B175" s="128"/>
      <c r="C175" s="129"/>
      <c r="D175" s="128"/>
      <c r="E175" s="128"/>
      <c r="F175" s="130"/>
      <c r="G175" s="130"/>
      <c r="H175" s="131"/>
    </row>
    <row r="176" customFormat="false" ht="15" hidden="false" customHeight="false" outlineLevel="0" collapsed="false">
      <c r="A176" s="127"/>
      <c r="B176" s="128"/>
      <c r="C176" s="129"/>
      <c r="D176" s="128"/>
      <c r="E176" s="128"/>
      <c r="F176" s="130"/>
      <c r="G176" s="130"/>
      <c r="H176" s="131"/>
    </row>
    <row r="177" customFormat="false" ht="15" hidden="false" customHeight="false" outlineLevel="0" collapsed="false">
      <c r="A177" s="127"/>
      <c r="B177" s="128"/>
      <c r="C177" s="129"/>
      <c r="D177" s="128"/>
      <c r="E177" s="128"/>
      <c r="F177" s="130"/>
      <c r="G177" s="130"/>
      <c r="H177" s="131"/>
    </row>
    <row r="178" customFormat="false" ht="15" hidden="false" customHeight="false" outlineLevel="0" collapsed="false">
      <c r="A178" s="127"/>
      <c r="B178" s="128"/>
      <c r="C178" s="129"/>
      <c r="D178" s="128"/>
      <c r="E178" s="128"/>
      <c r="F178" s="130"/>
      <c r="G178" s="130"/>
      <c r="H178" s="131"/>
    </row>
    <row r="179" customFormat="false" ht="15" hidden="false" customHeight="false" outlineLevel="0" collapsed="false">
      <c r="A179" s="127"/>
      <c r="B179" s="128"/>
      <c r="C179" s="129"/>
      <c r="D179" s="128"/>
      <c r="E179" s="128"/>
      <c r="F179" s="130"/>
      <c r="G179" s="130"/>
      <c r="H179" s="131"/>
    </row>
    <row r="180" customFormat="false" ht="15" hidden="false" customHeight="false" outlineLevel="0" collapsed="false">
      <c r="A180" s="127"/>
      <c r="B180" s="128"/>
      <c r="C180" s="129"/>
      <c r="D180" s="128"/>
      <c r="E180" s="128"/>
      <c r="F180" s="130"/>
      <c r="G180" s="130"/>
      <c r="H180" s="131"/>
    </row>
    <row r="181" customFormat="false" ht="15" hidden="false" customHeight="false" outlineLevel="0" collapsed="false">
      <c r="A181" s="127"/>
      <c r="B181" s="128"/>
      <c r="C181" s="129"/>
      <c r="D181" s="128"/>
      <c r="E181" s="128"/>
      <c r="F181" s="130"/>
      <c r="G181" s="130"/>
      <c r="H181" s="131"/>
    </row>
    <row r="182" customFormat="false" ht="15" hidden="false" customHeight="false" outlineLevel="0" collapsed="false">
      <c r="A182" s="127"/>
      <c r="B182" s="128"/>
      <c r="C182" s="129"/>
      <c r="D182" s="128"/>
      <c r="E182" s="128"/>
      <c r="F182" s="130"/>
      <c r="G182" s="130"/>
      <c r="H182" s="131"/>
    </row>
    <row r="183" customFormat="false" ht="15" hidden="false" customHeight="false" outlineLevel="0" collapsed="false">
      <c r="A183" s="127"/>
      <c r="B183" s="128"/>
      <c r="C183" s="129"/>
      <c r="D183" s="128"/>
      <c r="E183" s="128"/>
      <c r="F183" s="130"/>
      <c r="G183" s="130"/>
      <c r="H183" s="131"/>
    </row>
    <row r="184" customFormat="false" ht="15" hidden="false" customHeight="false" outlineLevel="0" collapsed="false">
      <c r="A184" s="127"/>
      <c r="B184" s="128"/>
      <c r="C184" s="129"/>
      <c r="D184" s="128"/>
      <c r="E184" s="128"/>
      <c r="F184" s="130"/>
      <c r="G184" s="130"/>
      <c r="H184" s="131"/>
    </row>
    <row r="185" customFormat="false" ht="15" hidden="false" customHeight="false" outlineLevel="0" collapsed="false">
      <c r="A185" s="127"/>
      <c r="B185" s="128"/>
      <c r="C185" s="129"/>
      <c r="D185" s="128"/>
      <c r="E185" s="128"/>
      <c r="F185" s="130"/>
      <c r="G185" s="130"/>
      <c r="H185" s="131"/>
    </row>
    <row r="186" customFormat="false" ht="15" hidden="false" customHeight="false" outlineLevel="0" collapsed="false">
      <c r="A186" s="127"/>
      <c r="B186" s="137"/>
      <c r="C186" s="138"/>
      <c r="D186" s="128"/>
      <c r="E186" s="128"/>
      <c r="F186" s="139"/>
      <c r="G186" s="139"/>
      <c r="H186" s="140"/>
    </row>
    <row r="187" customFormat="false" ht="15" hidden="false" customHeight="false" outlineLevel="0" collapsed="false">
      <c r="A187" s="127"/>
      <c r="B187" s="128"/>
      <c r="C187" s="129"/>
      <c r="D187" s="128"/>
      <c r="E187" s="128"/>
      <c r="F187" s="130"/>
      <c r="G187" s="130"/>
      <c r="H187" s="131"/>
    </row>
    <row r="188" customFormat="false" ht="15" hidden="false" customHeight="false" outlineLevel="0" collapsed="false">
      <c r="A188" s="127"/>
      <c r="B188" s="128"/>
      <c r="C188" s="129"/>
      <c r="D188" s="128"/>
      <c r="E188" s="128"/>
      <c r="F188" s="130"/>
      <c r="G188" s="130"/>
      <c r="H188" s="131"/>
    </row>
    <row r="189" customFormat="false" ht="15" hidden="false" customHeight="false" outlineLevel="0" collapsed="false">
      <c r="A189" s="127"/>
      <c r="B189" s="128"/>
      <c r="C189" s="129"/>
      <c r="D189" s="128"/>
      <c r="E189" s="128"/>
      <c r="F189" s="130"/>
      <c r="G189" s="130"/>
      <c r="H189" s="131"/>
    </row>
    <row r="190" customFormat="false" ht="15" hidden="false" customHeight="false" outlineLevel="0" collapsed="false">
      <c r="A190" s="127"/>
      <c r="B190" s="128"/>
      <c r="C190" s="129"/>
      <c r="D190" s="128"/>
      <c r="E190" s="128"/>
      <c r="F190" s="130"/>
      <c r="G190" s="130"/>
      <c r="H190" s="131"/>
    </row>
    <row r="191" customFormat="false" ht="15" hidden="false" customHeight="false" outlineLevel="0" collapsed="false">
      <c r="A191" s="127"/>
      <c r="B191" s="128"/>
      <c r="C191" s="129"/>
      <c r="D191" s="128"/>
      <c r="E191" s="128"/>
      <c r="F191" s="130"/>
      <c r="G191" s="130"/>
      <c r="H191" s="131"/>
    </row>
    <row r="192" customFormat="false" ht="15" hidden="false" customHeight="false" outlineLevel="0" collapsed="false">
      <c r="A192" s="127"/>
      <c r="B192" s="128"/>
      <c r="C192" s="129"/>
      <c r="D192" s="128"/>
      <c r="E192" s="128"/>
      <c r="F192" s="130"/>
      <c r="G192" s="130"/>
      <c r="H192" s="131"/>
    </row>
    <row r="193" customFormat="false" ht="15" hidden="false" customHeight="false" outlineLevel="0" collapsed="false">
      <c r="A193" s="127"/>
      <c r="B193" s="128"/>
      <c r="C193" s="129"/>
      <c r="D193" s="128"/>
      <c r="E193" s="128"/>
      <c r="F193" s="130"/>
      <c r="G193" s="130"/>
      <c r="H193" s="131"/>
    </row>
    <row r="194" customFormat="false" ht="15" hidden="false" customHeight="false" outlineLevel="0" collapsed="false">
      <c r="A194" s="127"/>
      <c r="B194" s="128"/>
      <c r="C194" s="129"/>
      <c r="D194" s="128"/>
      <c r="E194" s="128"/>
      <c r="F194" s="130"/>
      <c r="G194" s="130"/>
      <c r="H194" s="131"/>
    </row>
    <row r="195" customFormat="false" ht="15" hidden="false" customHeight="false" outlineLevel="0" collapsed="false">
      <c r="A195" s="127"/>
      <c r="B195" s="128"/>
      <c r="C195" s="129"/>
      <c r="D195" s="128"/>
      <c r="E195" s="128"/>
      <c r="F195" s="130"/>
      <c r="G195" s="130"/>
      <c r="H195" s="131"/>
    </row>
    <row r="196" customFormat="false" ht="15" hidden="false" customHeight="false" outlineLevel="0" collapsed="false">
      <c r="A196" s="127"/>
      <c r="B196" s="128"/>
      <c r="C196" s="129"/>
      <c r="D196" s="128"/>
      <c r="E196" s="128"/>
      <c r="F196" s="130"/>
      <c r="G196" s="130"/>
      <c r="H196" s="131"/>
    </row>
    <row r="197" customFormat="false" ht="15" hidden="false" customHeight="false" outlineLevel="0" collapsed="false">
      <c r="A197" s="127"/>
      <c r="B197" s="128"/>
      <c r="C197" s="129"/>
      <c r="D197" s="128"/>
      <c r="E197" s="128"/>
      <c r="F197" s="130"/>
      <c r="G197" s="130"/>
      <c r="H197" s="131"/>
    </row>
    <row r="198" customFormat="false" ht="15" hidden="false" customHeight="false" outlineLevel="0" collapsed="false">
      <c r="A198" s="127"/>
      <c r="B198" s="128"/>
      <c r="C198" s="129"/>
      <c r="D198" s="128"/>
      <c r="E198" s="128"/>
      <c r="F198" s="130"/>
      <c r="G198" s="130"/>
      <c r="H198" s="131"/>
    </row>
    <row r="199" customFormat="false" ht="15" hidden="false" customHeight="false" outlineLevel="0" collapsed="false">
      <c r="A199" s="127"/>
      <c r="B199" s="128"/>
      <c r="C199" s="129"/>
      <c r="D199" s="128"/>
      <c r="E199" s="128"/>
      <c r="F199" s="130"/>
      <c r="G199" s="130"/>
      <c r="H199" s="131"/>
    </row>
    <row r="200" customFormat="false" ht="15" hidden="false" customHeight="false" outlineLevel="0" collapsed="false">
      <c r="A200" s="127"/>
      <c r="B200" s="128"/>
      <c r="C200" s="129"/>
      <c r="D200" s="128"/>
      <c r="E200" s="128"/>
      <c r="F200" s="130"/>
      <c r="G200" s="130"/>
      <c r="H200" s="131"/>
    </row>
    <row r="201" customFormat="false" ht="15" hidden="false" customHeight="false" outlineLevel="0" collapsed="false">
      <c r="A201" s="127"/>
      <c r="B201" s="128"/>
      <c r="C201" s="129"/>
      <c r="D201" s="128"/>
      <c r="E201" s="128"/>
      <c r="F201" s="130"/>
      <c r="G201" s="130"/>
      <c r="H201" s="131"/>
    </row>
    <row r="202" customFormat="false" ht="15" hidden="false" customHeight="false" outlineLevel="0" collapsed="false">
      <c r="A202" s="127"/>
      <c r="B202" s="128"/>
      <c r="C202" s="129"/>
      <c r="D202" s="128"/>
      <c r="E202" s="128"/>
      <c r="F202" s="130"/>
      <c r="G202" s="130"/>
      <c r="H202" s="131"/>
    </row>
    <row r="203" customFormat="false" ht="15" hidden="false" customHeight="false" outlineLevel="0" collapsed="false">
      <c r="A203" s="127"/>
      <c r="B203" s="128"/>
      <c r="C203" s="129"/>
      <c r="D203" s="128"/>
      <c r="E203" s="128"/>
      <c r="F203" s="130"/>
      <c r="G203" s="130"/>
      <c r="H203" s="131"/>
    </row>
    <row r="204" customFormat="false" ht="15" hidden="false" customHeight="false" outlineLevel="0" collapsed="false">
      <c r="A204" s="127"/>
      <c r="B204" s="128"/>
      <c r="C204" s="129"/>
      <c r="D204" s="128"/>
      <c r="E204" s="128"/>
      <c r="F204" s="130"/>
      <c r="G204" s="130"/>
      <c r="H204" s="131"/>
    </row>
    <row r="205" customFormat="false" ht="15" hidden="false" customHeight="false" outlineLevel="0" collapsed="false">
      <c r="A205" s="127"/>
      <c r="B205" s="128"/>
      <c r="C205" s="129"/>
      <c r="D205" s="128"/>
      <c r="E205" s="128"/>
      <c r="F205" s="130"/>
      <c r="G205" s="130"/>
      <c r="H205" s="131"/>
    </row>
    <row r="206" customFormat="false" ht="15" hidden="false" customHeight="false" outlineLevel="0" collapsed="false">
      <c r="A206" s="127"/>
      <c r="B206" s="128"/>
      <c r="C206" s="129"/>
      <c r="D206" s="128"/>
      <c r="E206" s="128"/>
      <c r="F206" s="130"/>
      <c r="G206" s="130"/>
      <c r="H206" s="131"/>
    </row>
    <row r="207" customFormat="false" ht="15" hidden="false" customHeight="false" outlineLevel="0" collapsed="false">
      <c r="A207" s="127"/>
      <c r="B207" s="128"/>
      <c r="C207" s="129"/>
      <c r="D207" s="128"/>
      <c r="E207" s="128"/>
      <c r="F207" s="130"/>
      <c r="G207" s="130"/>
      <c r="H207" s="131"/>
    </row>
    <row r="208" customFormat="false" ht="15" hidden="false" customHeight="false" outlineLevel="0" collapsed="false">
      <c r="A208" s="127"/>
      <c r="B208" s="128"/>
      <c r="C208" s="129"/>
      <c r="D208" s="128"/>
      <c r="E208" s="128"/>
      <c r="F208" s="130"/>
      <c r="G208" s="130"/>
      <c r="H208" s="131"/>
    </row>
    <row r="209" customFormat="false" ht="15" hidden="false" customHeight="false" outlineLevel="0" collapsed="false">
      <c r="A209" s="127"/>
      <c r="B209" s="128"/>
      <c r="C209" s="129"/>
      <c r="D209" s="128"/>
      <c r="E209" s="128"/>
      <c r="F209" s="130"/>
      <c r="G209" s="130"/>
      <c r="H209" s="131"/>
    </row>
    <row r="210" customFormat="false" ht="15" hidden="false" customHeight="false" outlineLevel="0" collapsed="false">
      <c r="A210" s="127"/>
      <c r="B210" s="128"/>
      <c r="C210" s="129"/>
      <c r="D210" s="128"/>
      <c r="E210" s="128"/>
      <c r="F210" s="130"/>
      <c r="G210" s="130"/>
      <c r="H210" s="131"/>
    </row>
    <row r="211" customFormat="false" ht="15" hidden="false" customHeight="false" outlineLevel="0" collapsed="false">
      <c r="A211" s="127"/>
      <c r="B211" s="128"/>
      <c r="C211" s="129"/>
      <c r="D211" s="128"/>
      <c r="E211" s="128"/>
      <c r="F211" s="130"/>
      <c r="G211" s="130"/>
      <c r="H211" s="131"/>
    </row>
    <row r="212" customFormat="false" ht="15" hidden="false" customHeight="false" outlineLevel="0" collapsed="false">
      <c r="A212" s="127"/>
      <c r="B212" s="128"/>
      <c r="C212" s="129"/>
      <c r="D212" s="128"/>
      <c r="E212" s="128"/>
      <c r="F212" s="130"/>
      <c r="G212" s="130"/>
      <c r="H212" s="131"/>
    </row>
    <row r="213" customFormat="false" ht="15" hidden="false" customHeight="false" outlineLevel="0" collapsed="false">
      <c r="A213" s="127"/>
      <c r="B213" s="128"/>
      <c r="C213" s="129"/>
      <c r="D213" s="128"/>
      <c r="E213" s="128"/>
      <c r="F213" s="130"/>
      <c r="G213" s="130"/>
      <c r="H213" s="131"/>
    </row>
    <row r="214" customFormat="false" ht="15" hidden="false" customHeight="false" outlineLevel="0" collapsed="false">
      <c r="A214" s="127"/>
      <c r="B214" s="128"/>
      <c r="C214" s="129"/>
      <c r="D214" s="128"/>
      <c r="E214" s="128"/>
      <c r="F214" s="130"/>
      <c r="G214" s="130"/>
      <c r="H214" s="131"/>
    </row>
    <row r="215" customFormat="false" ht="15" hidden="false" customHeight="false" outlineLevel="0" collapsed="false">
      <c r="A215" s="127"/>
      <c r="B215" s="128"/>
      <c r="C215" s="129"/>
      <c r="D215" s="128"/>
      <c r="E215" s="128"/>
      <c r="F215" s="130"/>
      <c r="G215" s="130"/>
      <c r="H215" s="131"/>
    </row>
    <row r="216" customFormat="false" ht="15" hidden="false" customHeight="false" outlineLevel="0" collapsed="false">
      <c r="A216" s="127"/>
      <c r="B216" s="136"/>
      <c r="C216" s="129"/>
      <c r="D216" s="128"/>
      <c r="E216" s="128"/>
      <c r="F216" s="130"/>
      <c r="G216" s="130"/>
      <c r="H216" s="131"/>
    </row>
    <row r="217" customFormat="false" ht="15" hidden="false" customHeight="false" outlineLevel="0" collapsed="false">
      <c r="A217" s="127"/>
      <c r="B217" s="128"/>
      <c r="C217" s="129"/>
      <c r="D217" s="128"/>
      <c r="E217" s="128"/>
      <c r="F217" s="130"/>
      <c r="G217" s="130"/>
      <c r="H217" s="131"/>
    </row>
    <row r="218" customFormat="false" ht="15" hidden="false" customHeight="false" outlineLevel="0" collapsed="false">
      <c r="A218" s="127"/>
      <c r="B218" s="128"/>
      <c r="C218" s="129"/>
      <c r="D218" s="128"/>
      <c r="E218" s="128"/>
      <c r="F218" s="130"/>
      <c r="G218" s="130"/>
      <c r="H218" s="131"/>
    </row>
    <row r="219" customFormat="false" ht="15" hidden="false" customHeight="false" outlineLevel="0" collapsed="false">
      <c r="A219" s="127"/>
      <c r="B219" s="128"/>
      <c r="C219" s="129"/>
      <c r="D219" s="128"/>
      <c r="E219" s="128"/>
      <c r="F219" s="130"/>
      <c r="G219" s="130"/>
      <c r="H219" s="131"/>
    </row>
    <row r="220" customFormat="false" ht="15" hidden="false" customHeight="false" outlineLevel="0" collapsed="false">
      <c r="A220" s="127"/>
      <c r="B220" s="128"/>
      <c r="C220" s="129"/>
      <c r="D220" s="128"/>
      <c r="E220" s="128"/>
      <c r="F220" s="130"/>
      <c r="G220" s="130"/>
      <c r="H220" s="131"/>
    </row>
    <row r="221" customFormat="false" ht="15" hidden="false" customHeight="false" outlineLevel="0" collapsed="false">
      <c r="A221" s="127"/>
      <c r="B221" s="128"/>
      <c r="C221" s="129"/>
      <c r="D221" s="128"/>
      <c r="E221" s="128"/>
      <c r="F221" s="130"/>
      <c r="G221" s="130"/>
      <c r="H221" s="131"/>
    </row>
    <row r="222" customFormat="false" ht="15" hidden="false" customHeight="false" outlineLevel="0" collapsed="false">
      <c r="A222" s="127"/>
      <c r="B222" s="128"/>
      <c r="C222" s="129"/>
      <c r="D222" s="128"/>
      <c r="E222" s="128"/>
      <c r="F222" s="130"/>
      <c r="G222" s="130"/>
      <c r="H222" s="131"/>
    </row>
    <row r="223" customFormat="false" ht="15" hidden="false" customHeight="false" outlineLevel="0" collapsed="false">
      <c r="A223" s="127"/>
      <c r="B223" s="128"/>
      <c r="C223" s="129"/>
      <c r="D223" s="128"/>
      <c r="E223" s="128"/>
      <c r="F223" s="130"/>
      <c r="G223" s="130"/>
      <c r="H223" s="131"/>
    </row>
    <row r="224" customFormat="false" ht="15" hidden="false" customHeight="false" outlineLevel="0" collapsed="false">
      <c r="A224" s="127"/>
      <c r="B224" s="128"/>
      <c r="C224" s="129"/>
      <c r="D224" s="128"/>
      <c r="E224" s="128"/>
      <c r="F224" s="130"/>
      <c r="G224" s="130"/>
      <c r="H224" s="131"/>
    </row>
    <row r="225" customFormat="false" ht="15" hidden="false" customHeight="false" outlineLevel="0" collapsed="false">
      <c r="A225" s="127"/>
      <c r="B225" s="128"/>
      <c r="C225" s="129"/>
      <c r="D225" s="128"/>
      <c r="E225" s="128"/>
      <c r="F225" s="130"/>
      <c r="G225" s="130"/>
      <c r="H225" s="131"/>
    </row>
    <row r="226" customFormat="false" ht="15" hidden="false" customHeight="false" outlineLevel="0" collapsed="false">
      <c r="A226" s="127"/>
      <c r="B226" s="128"/>
      <c r="C226" s="129"/>
      <c r="D226" s="128"/>
      <c r="E226" s="128"/>
      <c r="F226" s="130"/>
      <c r="G226" s="130"/>
      <c r="H226" s="131"/>
    </row>
    <row r="227" customFormat="false" ht="15" hidden="false" customHeight="false" outlineLevel="0" collapsed="false">
      <c r="A227" s="127"/>
      <c r="B227" s="128"/>
      <c r="C227" s="129"/>
      <c r="D227" s="128"/>
      <c r="E227" s="136"/>
      <c r="F227" s="132"/>
      <c r="G227" s="130"/>
      <c r="H227" s="141"/>
    </row>
    <row r="228" customFormat="false" ht="15" hidden="false" customHeight="false" outlineLevel="0" collapsed="false">
      <c r="A228" s="127"/>
      <c r="B228" s="128"/>
      <c r="C228" s="129"/>
      <c r="D228" s="128"/>
      <c r="E228" s="128"/>
      <c r="F228" s="130"/>
      <c r="G228" s="130"/>
      <c r="H228" s="131"/>
    </row>
    <row r="229" customFormat="false" ht="15" hidden="false" customHeight="false" outlineLevel="0" collapsed="false">
      <c r="A229" s="127"/>
      <c r="B229" s="128"/>
      <c r="C229" s="129"/>
      <c r="D229" s="128"/>
      <c r="E229" s="128"/>
      <c r="F229" s="130"/>
      <c r="G229" s="130"/>
      <c r="H229" s="131"/>
    </row>
    <row r="230" customFormat="false" ht="15" hidden="false" customHeight="false" outlineLevel="0" collapsed="false">
      <c r="A230" s="127"/>
      <c r="B230" s="128"/>
      <c r="C230" s="129"/>
      <c r="D230" s="128"/>
      <c r="E230" s="128"/>
      <c r="F230" s="130"/>
      <c r="G230" s="130"/>
      <c r="H230" s="131"/>
    </row>
    <row r="231" customFormat="false" ht="15" hidden="false" customHeight="false" outlineLevel="0" collapsed="false">
      <c r="A231" s="127"/>
      <c r="B231" s="128"/>
      <c r="C231" s="129"/>
      <c r="D231" s="128"/>
      <c r="E231" s="128"/>
      <c r="F231" s="130"/>
      <c r="G231" s="130"/>
      <c r="H231" s="131"/>
    </row>
    <row r="232" customFormat="false" ht="15" hidden="false" customHeight="false" outlineLevel="0" collapsed="false">
      <c r="A232" s="127"/>
      <c r="B232" s="128"/>
      <c r="C232" s="129"/>
      <c r="D232" s="128"/>
      <c r="E232" s="128"/>
      <c r="F232" s="130"/>
      <c r="G232" s="130"/>
      <c r="H232" s="131"/>
    </row>
    <row r="233" customFormat="false" ht="15" hidden="false" customHeight="false" outlineLevel="0" collapsed="false">
      <c r="A233" s="127"/>
      <c r="B233" s="128"/>
      <c r="C233" s="129"/>
      <c r="D233" s="128"/>
      <c r="E233" s="136"/>
      <c r="F233" s="132"/>
      <c r="G233" s="130"/>
      <c r="H233" s="131"/>
    </row>
    <row r="234" customFormat="false" ht="15" hidden="false" customHeight="false" outlineLevel="0" collapsed="false">
      <c r="A234" s="127"/>
      <c r="B234" s="128"/>
      <c r="C234" s="129"/>
      <c r="D234" s="128"/>
      <c r="E234" s="136"/>
      <c r="F234" s="132"/>
      <c r="G234" s="130"/>
      <c r="H234" s="131"/>
    </row>
    <row r="235" customFormat="false" ht="15" hidden="false" customHeight="false" outlineLevel="0" collapsed="false">
      <c r="A235" s="127"/>
      <c r="B235" s="128"/>
      <c r="C235" s="129"/>
      <c r="D235" s="128"/>
      <c r="E235" s="136"/>
      <c r="F235" s="132"/>
      <c r="G235" s="130"/>
      <c r="H235" s="141"/>
    </row>
    <row r="236" customFormat="false" ht="15" hidden="false" customHeight="false" outlineLevel="0" collapsed="false">
      <c r="A236" s="127"/>
      <c r="B236" s="128"/>
      <c r="C236" s="129"/>
      <c r="D236" s="128"/>
      <c r="E236" s="136"/>
      <c r="F236" s="132"/>
      <c r="G236" s="130"/>
      <c r="H236" s="141"/>
    </row>
    <row r="237" customFormat="false" ht="15" hidden="false" customHeight="false" outlineLevel="0" collapsed="false">
      <c r="A237" s="127"/>
      <c r="B237" s="128"/>
      <c r="C237" s="129"/>
      <c r="D237" s="128"/>
      <c r="E237" s="136"/>
      <c r="F237" s="132"/>
      <c r="G237" s="130"/>
      <c r="H237" s="141"/>
    </row>
    <row r="238" customFormat="false" ht="15" hidden="false" customHeight="false" outlineLevel="0" collapsed="false">
      <c r="A238" s="127"/>
      <c r="B238" s="128"/>
      <c r="C238" s="129"/>
      <c r="D238" s="128"/>
      <c r="E238" s="128"/>
      <c r="F238" s="130"/>
      <c r="G238" s="130"/>
      <c r="H238" s="131"/>
    </row>
    <row r="239" customFormat="false" ht="15" hidden="false" customHeight="false" outlineLevel="0" collapsed="false">
      <c r="A239" s="127"/>
      <c r="B239" s="128"/>
      <c r="C239" s="129"/>
      <c r="D239" s="128"/>
      <c r="E239" s="136"/>
      <c r="F239" s="132"/>
      <c r="G239" s="130"/>
      <c r="H239" s="131"/>
    </row>
    <row r="240" customFormat="false" ht="15" hidden="false" customHeight="false" outlineLevel="0" collapsed="false">
      <c r="A240" s="127"/>
      <c r="B240" s="128"/>
      <c r="C240" s="129"/>
      <c r="D240" s="128"/>
      <c r="E240" s="128"/>
      <c r="F240" s="130"/>
      <c r="G240" s="130"/>
      <c r="H240" s="141"/>
    </row>
    <row r="241" customFormat="false" ht="15" hidden="false" customHeight="false" outlineLevel="0" collapsed="false">
      <c r="A241" s="127"/>
      <c r="B241" s="128"/>
      <c r="C241" s="129"/>
      <c r="D241" s="128"/>
      <c r="E241" s="128"/>
      <c r="F241" s="130"/>
      <c r="G241" s="130"/>
      <c r="H241" s="131"/>
    </row>
    <row r="242" customFormat="false" ht="15" hidden="false" customHeight="false" outlineLevel="0" collapsed="false">
      <c r="A242" s="127"/>
      <c r="B242" s="128"/>
      <c r="C242" s="129"/>
      <c r="D242" s="128"/>
      <c r="E242" s="128"/>
      <c r="F242" s="130"/>
      <c r="G242" s="130"/>
      <c r="H242" s="131"/>
    </row>
    <row r="243" customFormat="false" ht="15" hidden="false" customHeight="false" outlineLevel="0" collapsed="false">
      <c r="A243" s="127"/>
      <c r="B243" s="128"/>
      <c r="C243" s="129"/>
      <c r="D243" s="128"/>
      <c r="E243" s="136"/>
      <c r="F243" s="132"/>
      <c r="G243" s="130"/>
      <c r="H243" s="131"/>
    </row>
    <row r="244" customFormat="false" ht="15" hidden="false" customHeight="false" outlineLevel="0" collapsed="false">
      <c r="A244" s="127"/>
      <c r="B244" s="128"/>
      <c r="C244" s="129"/>
      <c r="D244" s="128"/>
      <c r="E244" s="128"/>
      <c r="F244" s="130"/>
      <c r="G244" s="130"/>
      <c r="H244" s="131"/>
    </row>
    <row r="245" customFormat="false" ht="15" hidden="false" customHeight="false" outlineLevel="0" collapsed="false">
      <c r="A245" s="127"/>
      <c r="B245" s="128"/>
      <c r="C245" s="129"/>
      <c r="D245" s="128"/>
      <c r="E245" s="136"/>
      <c r="F245" s="132"/>
      <c r="G245" s="130"/>
      <c r="H245" s="131"/>
    </row>
    <row r="246" customFormat="false" ht="15" hidden="false" customHeight="false" outlineLevel="0" collapsed="false">
      <c r="A246" s="127"/>
      <c r="B246" s="128"/>
      <c r="C246" s="129"/>
      <c r="D246" s="128"/>
      <c r="E246" s="136"/>
      <c r="F246" s="132"/>
      <c r="G246" s="130"/>
      <c r="H246" s="131"/>
    </row>
    <row r="247" customFormat="false" ht="15" hidden="false" customHeight="false" outlineLevel="0" collapsed="false">
      <c r="A247" s="127"/>
      <c r="B247" s="128"/>
      <c r="C247" s="129"/>
      <c r="D247" s="128"/>
      <c r="E247" s="136"/>
      <c r="F247" s="132"/>
      <c r="G247" s="130"/>
      <c r="H247" s="141"/>
    </row>
    <row r="248" customFormat="false" ht="15" hidden="false" customHeight="false" outlineLevel="0" collapsed="false">
      <c r="A248" s="127"/>
      <c r="B248" s="128"/>
      <c r="C248" s="129"/>
      <c r="D248" s="128"/>
      <c r="E248" s="136"/>
      <c r="F248" s="132"/>
      <c r="G248" s="130"/>
      <c r="H248" s="141"/>
    </row>
    <row r="249" customFormat="false" ht="15" hidden="false" customHeight="false" outlineLevel="0" collapsed="false">
      <c r="A249" s="127"/>
      <c r="B249" s="128"/>
      <c r="C249" s="129"/>
      <c r="D249" s="128"/>
      <c r="E249" s="136"/>
      <c r="F249" s="132"/>
      <c r="G249" s="130"/>
      <c r="H249" s="141"/>
    </row>
    <row r="250" customFormat="false" ht="15" hidden="false" customHeight="false" outlineLevel="0" collapsed="false">
      <c r="A250" s="127"/>
      <c r="B250" s="128"/>
      <c r="C250" s="129"/>
      <c r="D250" s="128"/>
      <c r="E250" s="136"/>
      <c r="F250" s="132"/>
      <c r="G250" s="132"/>
      <c r="H250" s="141"/>
    </row>
    <row r="251" customFormat="false" ht="15" hidden="false" customHeight="false" outlineLevel="0" collapsed="false">
      <c r="A251" s="127"/>
      <c r="B251" s="128"/>
      <c r="C251" s="129"/>
      <c r="D251" s="128"/>
      <c r="E251" s="136"/>
      <c r="F251" s="132"/>
      <c r="G251" s="130"/>
      <c r="H251" s="141"/>
    </row>
    <row r="252" customFormat="false" ht="15" hidden="false" customHeight="false" outlineLevel="0" collapsed="false">
      <c r="A252" s="127"/>
      <c r="B252" s="128"/>
      <c r="C252" s="129"/>
      <c r="D252" s="128"/>
      <c r="E252" s="128"/>
      <c r="F252" s="130"/>
      <c r="G252" s="130"/>
      <c r="H252" s="131"/>
    </row>
    <row r="253" customFormat="false" ht="15" hidden="false" customHeight="false" outlineLevel="0" collapsed="false">
      <c r="A253" s="127"/>
      <c r="B253" s="128"/>
      <c r="C253" s="129"/>
      <c r="D253" s="128"/>
      <c r="E253" s="128"/>
      <c r="F253" s="130"/>
      <c r="G253" s="130"/>
      <c r="H253" s="141"/>
    </row>
    <row r="254" customFormat="false" ht="15" hidden="false" customHeight="false" outlineLevel="0" collapsed="false">
      <c r="A254" s="127"/>
      <c r="B254" s="128"/>
      <c r="C254" s="129"/>
      <c r="D254" s="128"/>
      <c r="E254" s="136"/>
      <c r="F254" s="132"/>
      <c r="G254" s="130"/>
      <c r="H254" s="131"/>
    </row>
    <row r="255" customFormat="false" ht="15" hidden="false" customHeight="false" outlineLevel="0" collapsed="false">
      <c r="A255" s="127"/>
      <c r="B255" s="128"/>
      <c r="C255" s="129"/>
      <c r="D255" s="128"/>
      <c r="E255" s="136"/>
      <c r="F255" s="132"/>
      <c r="G255" s="130"/>
      <c r="H255" s="131"/>
    </row>
    <row r="256" customFormat="false" ht="15" hidden="false" customHeight="false" outlineLevel="0" collapsed="false">
      <c r="A256" s="127"/>
      <c r="B256" s="128"/>
      <c r="C256" s="129"/>
      <c r="D256" s="128"/>
      <c r="E256" s="136"/>
      <c r="F256" s="132"/>
      <c r="G256" s="130"/>
      <c r="H256" s="131"/>
    </row>
    <row r="257" customFormat="false" ht="15" hidden="false" customHeight="false" outlineLevel="0" collapsed="false">
      <c r="A257" s="127"/>
      <c r="B257" s="128"/>
      <c r="C257" s="129"/>
      <c r="D257" s="128"/>
      <c r="E257" s="128"/>
      <c r="F257" s="130"/>
      <c r="G257" s="130"/>
      <c r="H257" s="131"/>
    </row>
    <row r="258" customFormat="false" ht="15" hidden="false" customHeight="false" outlineLevel="0" collapsed="false">
      <c r="A258" s="127"/>
      <c r="B258" s="128"/>
      <c r="C258" s="129"/>
      <c r="D258" s="128"/>
      <c r="E258" s="136"/>
      <c r="F258" s="132"/>
      <c r="G258" s="130"/>
      <c r="H258" s="131"/>
    </row>
    <row r="259" customFormat="false" ht="15" hidden="false" customHeight="false" outlineLevel="0" collapsed="false">
      <c r="A259" s="127"/>
      <c r="B259" s="128"/>
      <c r="C259" s="129"/>
      <c r="D259" s="128"/>
      <c r="E259" s="136"/>
      <c r="F259" s="132"/>
      <c r="G259" s="130"/>
      <c r="H259" s="131"/>
    </row>
    <row r="260" customFormat="false" ht="15" hidden="false" customHeight="false" outlineLevel="0" collapsed="false">
      <c r="A260" s="127"/>
      <c r="B260" s="128"/>
      <c r="C260" s="129"/>
      <c r="D260" s="128"/>
      <c r="E260" s="136"/>
      <c r="F260" s="132"/>
      <c r="G260" s="130"/>
      <c r="H260" s="141"/>
    </row>
    <row r="261" customFormat="false" ht="15" hidden="false" customHeight="false" outlineLevel="0" collapsed="false">
      <c r="A261" s="127"/>
      <c r="B261" s="128"/>
      <c r="C261" s="129"/>
      <c r="D261" s="128"/>
      <c r="E261" s="136"/>
      <c r="F261" s="132"/>
      <c r="G261" s="130"/>
      <c r="H261" s="131"/>
    </row>
    <row r="262" customFormat="false" ht="15" hidden="false" customHeight="false" outlineLevel="0" collapsed="false">
      <c r="A262" s="127"/>
      <c r="B262" s="128"/>
      <c r="C262" s="129"/>
      <c r="D262" s="128"/>
      <c r="E262" s="136"/>
      <c r="F262" s="132"/>
      <c r="G262" s="130"/>
      <c r="H262" s="141"/>
    </row>
    <row r="263" customFormat="false" ht="15" hidden="false" customHeight="false" outlineLevel="0" collapsed="false">
      <c r="A263" s="127"/>
      <c r="B263" s="128"/>
      <c r="C263" s="129"/>
      <c r="D263" s="128"/>
      <c r="E263" s="136"/>
      <c r="F263" s="132"/>
      <c r="G263" s="130"/>
      <c r="H263" s="131"/>
    </row>
    <row r="264" customFormat="false" ht="15" hidden="false" customHeight="false" outlineLevel="0" collapsed="false">
      <c r="A264" s="127"/>
      <c r="B264" s="128"/>
      <c r="C264" s="129"/>
      <c r="D264" s="128"/>
      <c r="E264" s="136"/>
      <c r="F264" s="132"/>
      <c r="G264" s="130"/>
      <c r="H264" s="131"/>
    </row>
    <row r="265" customFormat="false" ht="15" hidden="false" customHeight="false" outlineLevel="0" collapsed="false">
      <c r="A265" s="127"/>
      <c r="B265" s="128"/>
      <c r="C265" s="129"/>
      <c r="D265" s="128"/>
      <c r="E265" s="136"/>
      <c r="F265" s="132"/>
      <c r="G265" s="130"/>
      <c r="H265" s="131"/>
    </row>
    <row r="266" customFormat="false" ht="15" hidden="false" customHeight="false" outlineLevel="0" collapsed="false">
      <c r="A266" s="127"/>
      <c r="B266" s="128"/>
      <c r="C266" s="129"/>
      <c r="D266" s="128"/>
      <c r="E266" s="136"/>
      <c r="F266" s="132"/>
      <c r="G266" s="130"/>
      <c r="H266" s="131"/>
    </row>
    <row r="267" customFormat="false" ht="15" hidden="false" customHeight="false" outlineLevel="0" collapsed="false">
      <c r="A267" s="127"/>
      <c r="B267" s="128"/>
      <c r="C267" s="129"/>
      <c r="D267" s="128"/>
      <c r="E267" s="136"/>
      <c r="F267" s="132"/>
      <c r="G267" s="130"/>
      <c r="H267" s="131"/>
    </row>
    <row r="268" customFormat="false" ht="15" hidden="false" customHeight="false" outlineLevel="0" collapsed="false">
      <c r="A268" s="127"/>
      <c r="B268" s="128"/>
      <c r="C268" s="129"/>
      <c r="D268" s="128"/>
      <c r="E268" s="136"/>
      <c r="F268" s="132"/>
      <c r="G268" s="130"/>
      <c r="H268" s="131"/>
    </row>
    <row r="269" customFormat="false" ht="15" hidden="false" customHeight="false" outlineLevel="0" collapsed="false">
      <c r="A269" s="127"/>
      <c r="B269" s="128"/>
      <c r="C269" s="129"/>
      <c r="D269" s="128"/>
      <c r="E269" s="136"/>
      <c r="F269" s="132"/>
      <c r="G269" s="130"/>
      <c r="H269" s="131"/>
    </row>
    <row r="270" customFormat="false" ht="15" hidden="false" customHeight="false" outlineLevel="0" collapsed="false">
      <c r="A270" s="127"/>
      <c r="B270" s="128"/>
      <c r="C270" s="129"/>
      <c r="D270" s="128"/>
      <c r="E270" s="128"/>
      <c r="F270" s="130"/>
      <c r="G270" s="130"/>
      <c r="H270" s="131"/>
    </row>
    <row r="271" customFormat="false" ht="15" hidden="false" customHeight="false" outlineLevel="0" collapsed="false">
      <c r="A271" s="127"/>
      <c r="B271" s="128"/>
      <c r="C271" s="129"/>
      <c r="D271" s="128"/>
      <c r="E271" s="128"/>
      <c r="F271" s="130"/>
      <c r="G271" s="130"/>
      <c r="H271" s="131"/>
    </row>
    <row r="272" customFormat="false" ht="15" hidden="false" customHeight="false" outlineLevel="0" collapsed="false">
      <c r="A272" s="127"/>
      <c r="B272" s="128"/>
      <c r="C272" s="129"/>
      <c r="D272" s="128"/>
      <c r="E272" s="128"/>
      <c r="F272" s="130"/>
      <c r="G272" s="130"/>
      <c r="H272" s="131"/>
    </row>
    <row r="273" customFormat="false" ht="15" hidden="false" customHeight="false" outlineLevel="0" collapsed="false">
      <c r="A273" s="127"/>
      <c r="B273" s="128"/>
      <c r="C273" s="129"/>
      <c r="D273" s="128"/>
      <c r="E273" s="128"/>
      <c r="F273" s="130"/>
      <c r="G273" s="130"/>
      <c r="H273" s="141"/>
    </row>
    <row r="274" customFormat="false" ht="15" hidden="false" customHeight="false" outlineLevel="0" collapsed="false">
      <c r="A274" s="127"/>
      <c r="B274" s="128"/>
      <c r="C274" s="129"/>
      <c r="D274" s="128"/>
      <c r="E274" s="128"/>
      <c r="F274" s="130"/>
      <c r="G274" s="132"/>
      <c r="H274" s="131"/>
    </row>
    <row r="275" customFormat="false" ht="15" hidden="false" customHeight="false" outlineLevel="0" collapsed="false">
      <c r="A275" s="127"/>
      <c r="B275" s="128"/>
      <c r="C275" s="129"/>
      <c r="D275" s="128"/>
      <c r="E275" s="128"/>
      <c r="F275" s="130"/>
      <c r="G275" s="132"/>
      <c r="H275" s="131"/>
    </row>
    <row r="276" customFormat="false" ht="15" hidden="false" customHeight="false" outlineLevel="0" collapsed="false">
      <c r="A276" s="127"/>
      <c r="B276" s="128"/>
      <c r="C276" s="129"/>
      <c r="D276" s="128"/>
      <c r="E276" s="128"/>
      <c r="F276" s="130"/>
      <c r="G276" s="132"/>
      <c r="H276" s="131"/>
    </row>
    <row r="277" customFormat="false" ht="15" hidden="false" customHeight="false" outlineLevel="0" collapsed="false">
      <c r="A277" s="127"/>
      <c r="B277" s="128"/>
      <c r="C277" s="129"/>
      <c r="D277" s="128"/>
      <c r="E277" s="128"/>
      <c r="F277" s="130"/>
      <c r="G277" s="132"/>
      <c r="H277" s="131"/>
    </row>
    <row r="278" customFormat="false" ht="15" hidden="false" customHeight="false" outlineLevel="0" collapsed="false">
      <c r="A278" s="127"/>
      <c r="B278" s="128"/>
      <c r="C278" s="129"/>
      <c r="D278" s="128"/>
      <c r="E278" s="128"/>
      <c r="F278" s="130"/>
      <c r="G278" s="132"/>
      <c r="H278" s="131"/>
    </row>
    <row r="279" customFormat="false" ht="15" hidden="false" customHeight="false" outlineLevel="0" collapsed="false">
      <c r="A279" s="127"/>
      <c r="B279" s="136"/>
      <c r="C279" s="129"/>
      <c r="D279" s="128"/>
      <c r="E279" s="128"/>
      <c r="F279" s="130"/>
      <c r="G279" s="132"/>
      <c r="H279" s="131"/>
    </row>
    <row r="280" customFormat="false" ht="15" hidden="false" customHeight="false" outlineLevel="0" collapsed="false">
      <c r="A280" s="127"/>
      <c r="B280" s="136"/>
      <c r="C280" s="129"/>
      <c r="D280" s="128"/>
      <c r="E280" s="128"/>
      <c r="F280" s="130"/>
      <c r="G280" s="132"/>
      <c r="H280" s="131"/>
    </row>
    <row r="281" customFormat="false" ht="15" hidden="false" customHeight="false" outlineLevel="0" collapsed="false">
      <c r="A281" s="127"/>
      <c r="B281" s="128"/>
      <c r="C281" s="129"/>
      <c r="D281" s="128"/>
      <c r="E281" s="128"/>
      <c r="F281" s="130"/>
      <c r="G281" s="130"/>
      <c r="H281" s="141"/>
    </row>
    <row r="282" customFormat="false" ht="15" hidden="false" customHeight="false" outlineLevel="0" collapsed="false">
      <c r="A282" s="127"/>
      <c r="B282" s="128"/>
      <c r="C282" s="129"/>
      <c r="D282" s="128"/>
      <c r="E282" s="128"/>
      <c r="F282" s="130"/>
      <c r="G282" s="130"/>
      <c r="H282" s="141"/>
    </row>
    <row r="283" customFormat="false" ht="15" hidden="false" customHeight="false" outlineLevel="0" collapsed="false">
      <c r="A283" s="127"/>
      <c r="B283" s="128"/>
      <c r="C283" s="129"/>
      <c r="D283" s="128"/>
      <c r="E283" s="128"/>
      <c r="F283" s="130"/>
      <c r="G283" s="130"/>
      <c r="H283" s="131"/>
    </row>
    <row r="284" customFormat="false" ht="15" hidden="false" customHeight="false" outlineLevel="0" collapsed="false">
      <c r="A284" s="127"/>
      <c r="B284" s="128"/>
      <c r="C284" s="129"/>
      <c r="D284" s="128"/>
      <c r="E284" s="128"/>
      <c r="F284" s="130"/>
      <c r="G284" s="130"/>
      <c r="H284" s="131"/>
    </row>
    <row r="285" customFormat="false" ht="15" hidden="false" customHeight="false" outlineLevel="0" collapsed="false">
      <c r="A285" s="127"/>
      <c r="B285" s="128"/>
      <c r="C285" s="129"/>
      <c r="D285" s="128"/>
      <c r="E285" s="128"/>
      <c r="F285" s="130"/>
      <c r="G285" s="132"/>
      <c r="H285" s="131"/>
    </row>
    <row r="286" customFormat="false" ht="15" hidden="false" customHeight="false" outlineLevel="0" collapsed="false">
      <c r="A286" s="127"/>
      <c r="B286" s="128"/>
      <c r="C286" s="129"/>
      <c r="D286" s="128"/>
      <c r="E286" s="128"/>
      <c r="F286" s="130"/>
      <c r="G286" s="132"/>
      <c r="H286" s="131"/>
    </row>
    <row r="287" customFormat="false" ht="15" hidden="false" customHeight="false" outlineLevel="0" collapsed="false">
      <c r="A287" s="127"/>
      <c r="B287" s="128"/>
      <c r="C287" s="129"/>
      <c r="D287" s="128"/>
      <c r="E287" s="128"/>
      <c r="F287" s="130"/>
      <c r="G287" s="132"/>
      <c r="H287" s="131"/>
    </row>
    <row r="288" customFormat="false" ht="15" hidden="false" customHeight="false" outlineLevel="0" collapsed="false">
      <c r="A288" s="127"/>
      <c r="B288" s="128"/>
      <c r="C288" s="129"/>
      <c r="D288" s="128"/>
      <c r="E288" s="128"/>
      <c r="F288" s="130"/>
      <c r="G288" s="132"/>
      <c r="H288" s="131"/>
    </row>
    <row r="289" customFormat="false" ht="15" hidden="false" customHeight="false" outlineLevel="0" collapsed="false">
      <c r="A289" s="127"/>
      <c r="B289" s="128"/>
      <c r="C289" s="129"/>
      <c r="D289" s="128"/>
      <c r="E289" s="128"/>
      <c r="F289" s="130"/>
      <c r="G289" s="132"/>
      <c r="H289" s="131"/>
    </row>
    <row r="290" customFormat="false" ht="15" hidden="false" customHeight="false" outlineLevel="0" collapsed="false">
      <c r="A290" s="127"/>
      <c r="B290" s="128"/>
      <c r="C290" s="129"/>
      <c r="D290" s="128"/>
      <c r="E290" s="128"/>
      <c r="F290" s="130"/>
      <c r="G290" s="132"/>
      <c r="H290" s="131"/>
    </row>
    <row r="291" customFormat="false" ht="15" hidden="false" customHeight="false" outlineLevel="0" collapsed="false">
      <c r="A291" s="127"/>
      <c r="B291" s="128"/>
      <c r="C291" s="129"/>
      <c r="D291" s="128"/>
      <c r="E291" s="128"/>
      <c r="F291" s="130"/>
      <c r="G291" s="132"/>
      <c r="H291" s="131"/>
    </row>
    <row r="292" customFormat="false" ht="15" hidden="false" customHeight="false" outlineLevel="0" collapsed="false">
      <c r="A292" s="127"/>
      <c r="B292" s="128"/>
      <c r="C292" s="129"/>
      <c r="D292" s="128"/>
      <c r="E292" s="128"/>
      <c r="F292" s="130"/>
      <c r="G292" s="132"/>
      <c r="H292" s="131"/>
    </row>
    <row r="293" customFormat="false" ht="15" hidden="false" customHeight="false" outlineLevel="0" collapsed="false">
      <c r="A293" s="127"/>
      <c r="B293" s="128"/>
      <c r="C293" s="129"/>
      <c r="D293" s="128"/>
      <c r="E293" s="128"/>
      <c r="F293" s="130"/>
      <c r="G293" s="132"/>
      <c r="H293" s="131"/>
    </row>
    <row r="294" customFormat="false" ht="15" hidden="false" customHeight="false" outlineLevel="0" collapsed="false">
      <c r="A294" s="127"/>
      <c r="B294" s="128"/>
      <c r="C294" s="129"/>
      <c r="D294" s="128"/>
      <c r="E294" s="128"/>
      <c r="F294" s="130"/>
      <c r="G294" s="132"/>
      <c r="H294" s="131"/>
    </row>
    <row r="295" customFormat="false" ht="15" hidden="false" customHeight="false" outlineLevel="0" collapsed="false">
      <c r="A295" s="127"/>
      <c r="B295" s="128"/>
      <c r="C295" s="129"/>
      <c r="D295" s="128"/>
      <c r="E295" s="128"/>
      <c r="F295" s="130"/>
      <c r="G295" s="132"/>
      <c r="H295" s="131"/>
    </row>
    <row r="296" customFormat="false" ht="15" hidden="false" customHeight="false" outlineLevel="0" collapsed="false">
      <c r="A296" s="127"/>
      <c r="B296" s="128"/>
      <c r="C296" s="129"/>
      <c r="D296" s="128"/>
      <c r="E296" s="128"/>
      <c r="F296" s="130"/>
      <c r="G296" s="132"/>
      <c r="H296" s="131"/>
    </row>
    <row r="297" customFormat="false" ht="15" hidden="false" customHeight="false" outlineLevel="0" collapsed="false">
      <c r="A297" s="127"/>
      <c r="B297" s="128"/>
      <c r="C297" s="129"/>
      <c r="D297" s="128"/>
      <c r="E297" s="128"/>
      <c r="F297" s="130"/>
      <c r="G297" s="132"/>
      <c r="H297" s="131"/>
    </row>
    <row r="298" customFormat="false" ht="15" hidden="false" customHeight="false" outlineLevel="0" collapsed="false">
      <c r="A298" s="127"/>
      <c r="B298" s="128"/>
      <c r="C298" s="129"/>
      <c r="D298" s="128"/>
      <c r="E298" s="128"/>
      <c r="F298" s="130"/>
      <c r="G298" s="132"/>
      <c r="H298" s="131"/>
    </row>
    <row r="299" customFormat="false" ht="15" hidden="false" customHeight="false" outlineLevel="0" collapsed="false">
      <c r="A299" s="127"/>
      <c r="B299" s="128"/>
      <c r="C299" s="129"/>
      <c r="D299" s="128"/>
      <c r="E299" s="128"/>
      <c r="F299" s="130"/>
      <c r="G299" s="132"/>
      <c r="H299" s="131"/>
    </row>
    <row r="300" customFormat="false" ht="15" hidden="false" customHeight="false" outlineLevel="0" collapsed="false">
      <c r="A300" s="127"/>
      <c r="B300" s="128"/>
      <c r="C300" s="129"/>
      <c r="D300" s="128"/>
      <c r="E300" s="128"/>
      <c r="F300" s="130"/>
      <c r="G300" s="132"/>
      <c r="H300" s="131"/>
    </row>
    <row r="301" customFormat="false" ht="15" hidden="false" customHeight="false" outlineLevel="0" collapsed="false">
      <c r="A301" s="127"/>
      <c r="B301" s="128"/>
      <c r="C301" s="129"/>
      <c r="D301" s="128"/>
      <c r="E301" s="128"/>
      <c r="F301" s="130"/>
      <c r="G301" s="132"/>
      <c r="H301" s="131"/>
    </row>
    <row r="302" customFormat="false" ht="15" hidden="false" customHeight="false" outlineLevel="0" collapsed="false">
      <c r="A302" s="127"/>
      <c r="B302" s="128"/>
      <c r="C302" s="129"/>
      <c r="D302" s="128"/>
      <c r="E302" s="128"/>
      <c r="F302" s="130"/>
      <c r="G302" s="132"/>
      <c r="H302" s="131"/>
    </row>
    <row r="303" customFormat="false" ht="15" hidden="false" customHeight="false" outlineLevel="0" collapsed="false">
      <c r="A303" s="127"/>
      <c r="B303" s="128"/>
      <c r="C303" s="129"/>
      <c r="D303" s="128"/>
      <c r="E303" s="128"/>
      <c r="F303" s="130"/>
      <c r="G303" s="132"/>
      <c r="H303" s="131"/>
    </row>
    <row r="304" customFormat="false" ht="15" hidden="false" customHeight="false" outlineLevel="0" collapsed="false">
      <c r="A304" s="127"/>
      <c r="B304" s="128"/>
      <c r="C304" s="129"/>
      <c r="D304" s="128"/>
      <c r="E304" s="128"/>
      <c r="F304" s="130"/>
      <c r="G304" s="132"/>
      <c r="H304" s="131"/>
    </row>
    <row r="305" customFormat="false" ht="15" hidden="false" customHeight="false" outlineLevel="0" collapsed="false">
      <c r="A305" s="127"/>
      <c r="B305" s="128"/>
      <c r="C305" s="129"/>
      <c r="D305" s="128"/>
      <c r="E305" s="128"/>
      <c r="F305" s="130"/>
      <c r="G305" s="132"/>
      <c r="H305" s="131"/>
    </row>
    <row r="306" customFormat="false" ht="15" hidden="false" customHeight="false" outlineLevel="0" collapsed="false">
      <c r="A306" s="127"/>
      <c r="B306" s="128"/>
      <c r="C306" s="129"/>
      <c r="D306" s="128"/>
      <c r="E306" s="128"/>
      <c r="F306" s="130"/>
      <c r="G306" s="132"/>
      <c r="H306" s="131"/>
    </row>
    <row r="307" customFormat="false" ht="15" hidden="false" customHeight="false" outlineLevel="0" collapsed="false">
      <c r="A307" s="127"/>
      <c r="B307" s="128"/>
      <c r="C307" s="129"/>
      <c r="D307" s="128"/>
      <c r="E307" s="128"/>
      <c r="F307" s="130"/>
      <c r="G307" s="132"/>
      <c r="H307" s="131"/>
    </row>
    <row r="308" customFormat="false" ht="15" hidden="false" customHeight="false" outlineLevel="0" collapsed="false">
      <c r="A308" s="127"/>
      <c r="B308" s="128"/>
      <c r="C308" s="129"/>
      <c r="D308" s="128"/>
      <c r="E308" s="128"/>
      <c r="F308" s="130"/>
      <c r="G308" s="132"/>
      <c r="H308" s="131"/>
    </row>
    <row r="309" customFormat="false" ht="15" hidden="false" customHeight="false" outlineLevel="0" collapsed="false">
      <c r="A309" s="127"/>
      <c r="B309" s="128"/>
      <c r="C309" s="129"/>
      <c r="D309" s="128"/>
      <c r="E309" s="128"/>
      <c r="F309" s="130"/>
      <c r="G309" s="132"/>
      <c r="H309" s="131"/>
    </row>
    <row r="310" customFormat="false" ht="15" hidden="false" customHeight="false" outlineLevel="0" collapsed="false">
      <c r="A310" s="127"/>
      <c r="B310" s="128"/>
      <c r="C310" s="129"/>
      <c r="D310" s="128"/>
      <c r="E310" s="128"/>
      <c r="F310" s="130"/>
      <c r="G310" s="132"/>
      <c r="H310" s="131"/>
    </row>
    <row r="311" customFormat="false" ht="15" hidden="false" customHeight="false" outlineLevel="0" collapsed="false">
      <c r="A311" s="127"/>
      <c r="B311" s="128"/>
      <c r="C311" s="129"/>
      <c r="D311" s="128"/>
      <c r="E311" s="128"/>
      <c r="F311" s="130"/>
      <c r="G311" s="132"/>
      <c r="H311" s="131"/>
    </row>
    <row r="312" customFormat="false" ht="15" hidden="false" customHeight="false" outlineLevel="0" collapsed="false">
      <c r="A312" s="127"/>
      <c r="B312" s="128"/>
      <c r="C312" s="129"/>
      <c r="D312" s="128"/>
      <c r="E312" s="128"/>
      <c r="F312" s="130"/>
      <c r="G312" s="132"/>
      <c r="H312" s="131"/>
    </row>
    <row r="313" customFormat="false" ht="15" hidden="false" customHeight="false" outlineLevel="0" collapsed="false">
      <c r="A313" s="127"/>
      <c r="B313" s="128"/>
      <c r="C313" s="129"/>
      <c r="D313" s="128"/>
      <c r="E313" s="128"/>
      <c r="F313" s="130"/>
      <c r="G313" s="132"/>
      <c r="H313" s="131"/>
    </row>
    <row r="314" customFormat="false" ht="15" hidden="false" customHeight="false" outlineLevel="0" collapsed="false">
      <c r="A314" s="127"/>
      <c r="B314" s="128"/>
      <c r="C314" s="129"/>
      <c r="D314" s="128"/>
      <c r="E314" s="128"/>
      <c r="F314" s="130"/>
      <c r="G314" s="132"/>
      <c r="H314" s="131"/>
    </row>
    <row r="315" customFormat="false" ht="15" hidden="false" customHeight="false" outlineLevel="0" collapsed="false">
      <c r="A315" s="127"/>
      <c r="B315" s="128"/>
      <c r="C315" s="129"/>
      <c r="D315" s="128"/>
      <c r="E315" s="128"/>
      <c r="F315" s="130"/>
      <c r="G315" s="132"/>
      <c r="H315" s="131"/>
    </row>
    <row r="316" customFormat="false" ht="15" hidden="false" customHeight="false" outlineLevel="0" collapsed="false">
      <c r="A316" s="127"/>
      <c r="B316" s="128"/>
      <c r="C316" s="129"/>
      <c r="D316" s="128"/>
      <c r="E316" s="128"/>
      <c r="F316" s="130"/>
      <c r="G316" s="132"/>
      <c r="H316" s="131"/>
    </row>
    <row r="317" customFormat="false" ht="15" hidden="false" customHeight="false" outlineLevel="0" collapsed="false">
      <c r="A317" s="127"/>
      <c r="B317" s="128"/>
      <c r="C317" s="129"/>
      <c r="D317" s="128"/>
      <c r="E317" s="128"/>
      <c r="F317" s="130"/>
      <c r="G317" s="132"/>
      <c r="H317" s="131"/>
    </row>
    <row r="318" customFormat="false" ht="15" hidden="false" customHeight="false" outlineLevel="0" collapsed="false">
      <c r="A318" s="127"/>
      <c r="B318" s="128"/>
      <c r="C318" s="129"/>
      <c r="D318" s="128"/>
      <c r="E318" s="128"/>
      <c r="F318" s="130"/>
      <c r="G318" s="132"/>
      <c r="H318" s="131"/>
    </row>
    <row r="319" customFormat="false" ht="15" hidden="false" customHeight="false" outlineLevel="0" collapsed="false">
      <c r="A319" s="127"/>
      <c r="B319" s="128"/>
      <c r="C319" s="129"/>
      <c r="D319" s="128"/>
      <c r="E319" s="128"/>
      <c r="F319" s="130"/>
      <c r="G319" s="132"/>
      <c r="H319" s="131"/>
    </row>
    <row r="320" customFormat="false" ht="15" hidden="false" customHeight="false" outlineLevel="0" collapsed="false">
      <c r="A320" s="127"/>
      <c r="B320" s="128"/>
      <c r="C320" s="129"/>
      <c r="D320" s="128"/>
      <c r="E320" s="128"/>
      <c r="F320" s="130"/>
      <c r="G320" s="132"/>
      <c r="H320" s="131"/>
    </row>
    <row r="321" customFormat="false" ht="15" hidden="false" customHeight="false" outlineLevel="0" collapsed="false">
      <c r="A321" s="127"/>
      <c r="B321" s="128"/>
      <c r="C321" s="129"/>
      <c r="D321" s="128"/>
      <c r="E321" s="128"/>
      <c r="F321" s="130"/>
      <c r="G321" s="132"/>
      <c r="H321" s="131"/>
    </row>
    <row r="322" customFormat="false" ht="15" hidden="false" customHeight="false" outlineLevel="0" collapsed="false">
      <c r="A322" s="127"/>
      <c r="B322" s="128"/>
      <c r="C322" s="129"/>
      <c r="D322" s="128"/>
      <c r="E322" s="128"/>
      <c r="F322" s="130"/>
      <c r="G322" s="132"/>
      <c r="H322" s="131"/>
    </row>
    <row r="323" customFormat="false" ht="15" hidden="false" customHeight="false" outlineLevel="0" collapsed="false">
      <c r="A323" s="127"/>
      <c r="B323" s="128"/>
      <c r="C323" s="129"/>
      <c r="D323" s="128"/>
      <c r="E323" s="128"/>
      <c r="F323" s="130"/>
      <c r="G323" s="132"/>
      <c r="H323" s="131"/>
    </row>
    <row r="324" customFormat="false" ht="15" hidden="false" customHeight="false" outlineLevel="0" collapsed="false">
      <c r="A324" s="127"/>
      <c r="B324" s="128"/>
      <c r="C324" s="129"/>
      <c r="D324" s="128"/>
      <c r="E324" s="128"/>
      <c r="F324" s="130"/>
      <c r="G324" s="132"/>
      <c r="H324" s="131"/>
    </row>
    <row r="325" customFormat="false" ht="15" hidden="false" customHeight="false" outlineLevel="0" collapsed="false">
      <c r="A325" s="127"/>
      <c r="B325" s="128"/>
      <c r="C325" s="129"/>
      <c r="D325" s="128"/>
      <c r="E325" s="128"/>
      <c r="F325" s="130"/>
      <c r="G325" s="130"/>
      <c r="H325" s="131"/>
    </row>
    <row r="326" customFormat="false" ht="15" hidden="false" customHeight="false" outlineLevel="0" collapsed="false">
      <c r="A326" s="127"/>
      <c r="B326" s="128"/>
      <c r="C326" s="129"/>
      <c r="D326" s="128"/>
      <c r="E326" s="128"/>
      <c r="F326" s="130"/>
      <c r="G326" s="132"/>
      <c r="H326" s="131"/>
    </row>
    <row r="327" customFormat="false" ht="15" hidden="false" customHeight="false" outlineLevel="0" collapsed="false">
      <c r="A327" s="127"/>
      <c r="B327" s="128"/>
      <c r="C327" s="129"/>
      <c r="D327" s="128"/>
      <c r="E327" s="128"/>
      <c r="F327" s="130"/>
      <c r="G327" s="132"/>
      <c r="H327" s="131"/>
    </row>
    <row r="328" customFormat="false" ht="15" hidden="false" customHeight="false" outlineLevel="0" collapsed="false">
      <c r="A328" s="127"/>
      <c r="B328" s="128"/>
      <c r="C328" s="129"/>
      <c r="D328" s="128"/>
      <c r="E328" s="128"/>
      <c r="F328" s="130"/>
      <c r="G328" s="132"/>
      <c r="H328" s="131"/>
    </row>
    <row r="329" customFormat="false" ht="15" hidden="false" customHeight="false" outlineLevel="0" collapsed="false">
      <c r="A329" s="127"/>
      <c r="B329" s="128"/>
      <c r="C329" s="129"/>
      <c r="D329" s="128"/>
      <c r="E329" s="128"/>
      <c r="F329" s="130"/>
      <c r="G329" s="132"/>
      <c r="H329" s="131"/>
    </row>
    <row r="330" customFormat="false" ht="15" hidden="false" customHeight="false" outlineLevel="0" collapsed="false">
      <c r="A330" s="127"/>
      <c r="B330" s="128"/>
      <c r="C330" s="129"/>
      <c r="D330" s="128"/>
      <c r="E330" s="128"/>
      <c r="F330" s="130"/>
      <c r="G330" s="132"/>
      <c r="H330" s="131"/>
    </row>
    <row r="331" customFormat="false" ht="15" hidden="false" customHeight="false" outlineLevel="0" collapsed="false">
      <c r="A331" s="127"/>
      <c r="B331" s="128"/>
      <c r="C331" s="129"/>
      <c r="D331" s="128"/>
      <c r="E331" s="128"/>
      <c r="F331" s="130"/>
      <c r="G331" s="132"/>
      <c r="H331" s="131"/>
    </row>
    <row r="332" customFormat="false" ht="15" hidden="false" customHeight="false" outlineLevel="0" collapsed="false">
      <c r="A332" s="127"/>
      <c r="B332" s="128"/>
      <c r="C332" s="129"/>
      <c r="D332" s="128"/>
      <c r="E332" s="128"/>
      <c r="F332" s="130"/>
      <c r="G332" s="132"/>
      <c r="H332" s="131"/>
    </row>
    <row r="333" customFormat="false" ht="15" hidden="false" customHeight="false" outlineLevel="0" collapsed="false">
      <c r="A333" s="127"/>
      <c r="B333" s="128"/>
      <c r="C333" s="129"/>
      <c r="D333" s="128"/>
      <c r="E333" s="128"/>
      <c r="F333" s="130"/>
      <c r="G333" s="132"/>
      <c r="H333" s="131"/>
    </row>
    <row r="334" customFormat="false" ht="15" hidden="false" customHeight="false" outlineLevel="0" collapsed="false">
      <c r="A334" s="127"/>
      <c r="B334" s="128"/>
      <c r="C334" s="129"/>
      <c r="D334" s="128"/>
      <c r="E334" s="128"/>
      <c r="F334" s="130"/>
      <c r="G334" s="132"/>
      <c r="H334" s="131"/>
    </row>
    <row r="335" customFormat="false" ht="15" hidden="false" customHeight="false" outlineLevel="0" collapsed="false">
      <c r="A335" s="127"/>
      <c r="B335" s="128"/>
      <c r="C335" s="129"/>
      <c r="D335" s="128"/>
      <c r="E335" s="128"/>
      <c r="F335" s="130"/>
      <c r="G335" s="132"/>
      <c r="H335" s="131"/>
    </row>
    <row r="336" customFormat="false" ht="15" hidden="false" customHeight="false" outlineLevel="0" collapsed="false">
      <c r="A336" s="127"/>
      <c r="B336" s="128"/>
      <c r="C336" s="129"/>
      <c r="D336" s="128"/>
      <c r="E336" s="128"/>
      <c r="F336" s="130"/>
      <c r="G336" s="132"/>
      <c r="H336" s="131"/>
    </row>
    <row r="337" customFormat="false" ht="15" hidden="false" customHeight="false" outlineLevel="0" collapsed="false">
      <c r="A337" s="127"/>
      <c r="B337" s="128"/>
      <c r="C337" s="129"/>
      <c r="D337" s="128"/>
      <c r="E337" s="128"/>
      <c r="F337" s="130"/>
      <c r="G337" s="132"/>
      <c r="H337" s="131"/>
    </row>
    <row r="338" customFormat="false" ht="15" hidden="false" customHeight="false" outlineLevel="0" collapsed="false">
      <c r="A338" s="127"/>
      <c r="B338" s="128"/>
      <c r="C338" s="129"/>
      <c r="D338" s="128"/>
      <c r="E338" s="128"/>
      <c r="F338" s="130"/>
      <c r="G338" s="132"/>
      <c r="H338" s="131"/>
    </row>
    <row r="339" customFormat="false" ht="15" hidden="false" customHeight="false" outlineLevel="0" collapsed="false">
      <c r="A339" s="127"/>
      <c r="B339" s="128"/>
      <c r="C339" s="129"/>
      <c r="D339" s="128"/>
      <c r="E339" s="128"/>
      <c r="F339" s="130"/>
      <c r="G339" s="132"/>
      <c r="H339" s="131"/>
    </row>
    <row r="340" customFormat="false" ht="15" hidden="false" customHeight="false" outlineLevel="0" collapsed="false">
      <c r="A340" s="127"/>
      <c r="B340" s="128"/>
      <c r="C340" s="129"/>
      <c r="D340" s="128"/>
      <c r="E340" s="128"/>
      <c r="F340" s="130"/>
      <c r="G340" s="132"/>
      <c r="H340" s="131"/>
    </row>
    <row r="341" customFormat="false" ht="15" hidden="false" customHeight="false" outlineLevel="0" collapsed="false">
      <c r="A341" s="127"/>
      <c r="B341" s="128"/>
      <c r="C341" s="129"/>
      <c r="D341" s="128"/>
      <c r="E341" s="128"/>
      <c r="F341" s="130"/>
      <c r="G341" s="132"/>
      <c r="H341" s="131"/>
    </row>
    <row r="342" customFormat="false" ht="15" hidden="false" customHeight="false" outlineLevel="0" collapsed="false">
      <c r="A342" s="127"/>
      <c r="B342" s="128"/>
      <c r="C342" s="129"/>
      <c r="D342" s="128"/>
      <c r="E342" s="128"/>
      <c r="F342" s="130"/>
      <c r="G342" s="132"/>
      <c r="H342" s="131"/>
    </row>
    <row r="343" customFormat="false" ht="15" hidden="false" customHeight="false" outlineLevel="0" collapsed="false">
      <c r="A343" s="127"/>
      <c r="B343" s="128"/>
      <c r="C343" s="129"/>
      <c r="D343" s="128"/>
      <c r="E343" s="128"/>
      <c r="F343" s="130"/>
      <c r="G343" s="132"/>
      <c r="H343" s="131"/>
    </row>
    <row r="344" customFormat="false" ht="15" hidden="false" customHeight="false" outlineLevel="0" collapsed="false">
      <c r="A344" s="127"/>
      <c r="B344" s="128"/>
      <c r="C344" s="129"/>
      <c r="D344" s="128"/>
      <c r="E344" s="128"/>
      <c r="F344" s="130"/>
      <c r="G344" s="132"/>
      <c r="H344" s="131"/>
    </row>
    <row r="345" customFormat="false" ht="15" hidden="false" customHeight="false" outlineLevel="0" collapsed="false">
      <c r="A345" s="127"/>
      <c r="B345" s="128"/>
      <c r="C345" s="129"/>
      <c r="D345" s="128"/>
      <c r="E345" s="128"/>
      <c r="F345" s="130"/>
      <c r="G345" s="132"/>
      <c r="H345" s="131"/>
    </row>
    <row r="346" customFormat="false" ht="15" hidden="false" customHeight="false" outlineLevel="0" collapsed="false">
      <c r="A346" s="127"/>
      <c r="B346" s="128"/>
      <c r="C346" s="129"/>
      <c r="D346" s="128"/>
      <c r="E346" s="128"/>
      <c r="F346" s="130"/>
      <c r="G346" s="132"/>
      <c r="H346" s="131"/>
    </row>
    <row r="347" customFormat="false" ht="15" hidden="false" customHeight="false" outlineLevel="0" collapsed="false">
      <c r="A347" s="127"/>
      <c r="B347" s="128"/>
      <c r="C347" s="129"/>
      <c r="D347" s="128"/>
      <c r="E347" s="128"/>
      <c r="F347" s="130"/>
      <c r="G347" s="132"/>
      <c r="H347" s="131"/>
    </row>
    <row r="348" customFormat="false" ht="15" hidden="false" customHeight="false" outlineLevel="0" collapsed="false">
      <c r="A348" s="127"/>
      <c r="B348" s="128"/>
      <c r="C348" s="129"/>
      <c r="D348" s="128"/>
      <c r="E348" s="128"/>
      <c r="F348" s="130"/>
      <c r="G348" s="132"/>
      <c r="H348" s="131"/>
    </row>
    <row r="349" customFormat="false" ht="15" hidden="false" customHeight="false" outlineLevel="0" collapsed="false">
      <c r="A349" s="127"/>
      <c r="B349" s="128"/>
      <c r="C349" s="129"/>
      <c r="D349" s="128"/>
      <c r="E349" s="128"/>
      <c r="F349" s="130"/>
      <c r="G349" s="132"/>
      <c r="H349" s="131"/>
    </row>
    <row r="350" customFormat="false" ht="15" hidden="false" customHeight="false" outlineLevel="0" collapsed="false">
      <c r="A350" s="127"/>
      <c r="B350" s="128"/>
      <c r="C350" s="129"/>
      <c r="D350" s="128"/>
      <c r="E350" s="128"/>
      <c r="F350" s="130"/>
      <c r="G350" s="132"/>
      <c r="H350" s="131"/>
    </row>
    <row r="351" customFormat="false" ht="15" hidden="false" customHeight="false" outlineLevel="0" collapsed="false">
      <c r="A351" s="127"/>
      <c r="B351" s="128"/>
      <c r="C351" s="129"/>
      <c r="D351" s="128"/>
      <c r="E351" s="128"/>
      <c r="F351" s="130"/>
      <c r="G351" s="132"/>
      <c r="H351" s="131"/>
    </row>
    <row r="352" customFormat="false" ht="15" hidden="false" customHeight="false" outlineLevel="0" collapsed="false">
      <c r="A352" s="127"/>
      <c r="B352" s="128"/>
      <c r="C352" s="129"/>
      <c r="D352" s="128"/>
      <c r="E352" s="128"/>
      <c r="F352" s="130"/>
      <c r="G352" s="132"/>
      <c r="H352" s="131"/>
    </row>
    <row r="353" customFormat="false" ht="15" hidden="false" customHeight="false" outlineLevel="0" collapsed="false">
      <c r="A353" s="127"/>
      <c r="B353" s="128"/>
      <c r="C353" s="129"/>
      <c r="D353" s="128"/>
      <c r="E353" s="128"/>
      <c r="F353" s="130"/>
      <c r="G353" s="132"/>
      <c r="H353" s="131"/>
    </row>
    <row r="354" customFormat="false" ht="15" hidden="false" customHeight="false" outlineLevel="0" collapsed="false">
      <c r="A354" s="127"/>
      <c r="B354" s="128"/>
      <c r="C354" s="129"/>
      <c r="D354" s="128"/>
      <c r="E354" s="128"/>
      <c r="F354" s="130"/>
      <c r="G354" s="132"/>
      <c r="H354" s="131"/>
    </row>
    <row r="355" customFormat="false" ht="15" hidden="false" customHeight="false" outlineLevel="0" collapsed="false">
      <c r="A355" s="127"/>
      <c r="B355" s="128"/>
      <c r="C355" s="129"/>
      <c r="D355" s="128"/>
      <c r="E355" s="128"/>
      <c r="F355" s="130"/>
      <c r="G355" s="132"/>
      <c r="H355" s="131"/>
    </row>
    <row r="356" customFormat="false" ht="15" hidden="false" customHeight="false" outlineLevel="0" collapsed="false">
      <c r="A356" s="127"/>
      <c r="B356" s="128"/>
      <c r="C356" s="129"/>
      <c r="D356" s="128"/>
      <c r="E356" s="128"/>
      <c r="F356" s="130"/>
      <c r="G356" s="132"/>
      <c r="H356" s="131"/>
    </row>
    <row r="357" customFormat="false" ht="15" hidden="false" customHeight="false" outlineLevel="0" collapsed="false">
      <c r="A357" s="127"/>
      <c r="B357" s="128"/>
      <c r="C357" s="129"/>
      <c r="D357" s="128"/>
      <c r="E357" s="128"/>
      <c r="F357" s="130"/>
      <c r="G357" s="130"/>
      <c r="H357" s="131"/>
    </row>
    <row r="358" customFormat="false" ht="15" hidden="false" customHeight="false" outlineLevel="0" collapsed="false">
      <c r="A358" s="127"/>
      <c r="B358" s="128"/>
      <c r="C358" s="129"/>
      <c r="D358" s="128"/>
      <c r="E358" s="128"/>
      <c r="F358" s="130"/>
      <c r="G358" s="132"/>
      <c r="H358" s="131"/>
    </row>
    <row r="359" customFormat="false" ht="15" hidden="false" customHeight="false" outlineLevel="0" collapsed="false">
      <c r="A359" s="127"/>
      <c r="B359" s="128"/>
      <c r="C359" s="129"/>
      <c r="D359" s="128"/>
      <c r="E359" s="128"/>
      <c r="F359" s="130"/>
      <c r="G359" s="132"/>
      <c r="H359" s="131"/>
    </row>
    <row r="360" customFormat="false" ht="15" hidden="false" customHeight="false" outlineLevel="0" collapsed="false">
      <c r="A360" s="127"/>
      <c r="B360" s="128"/>
      <c r="C360" s="129"/>
      <c r="D360" s="128"/>
      <c r="E360" s="128"/>
      <c r="F360" s="130"/>
      <c r="G360" s="132"/>
      <c r="H360" s="131"/>
    </row>
    <row r="361" customFormat="false" ht="15" hidden="false" customHeight="false" outlineLevel="0" collapsed="false">
      <c r="A361" s="127"/>
      <c r="B361" s="128"/>
      <c r="C361" s="129"/>
      <c r="D361" s="128"/>
      <c r="E361" s="128"/>
      <c r="F361" s="130"/>
      <c r="G361" s="132"/>
      <c r="H361" s="131"/>
    </row>
    <row r="362" customFormat="false" ht="15" hidden="false" customHeight="false" outlineLevel="0" collapsed="false">
      <c r="A362" s="127"/>
      <c r="B362" s="128"/>
      <c r="C362" s="129"/>
      <c r="D362" s="128"/>
      <c r="E362" s="128"/>
      <c r="F362" s="130"/>
      <c r="G362" s="130"/>
      <c r="H362" s="131"/>
    </row>
    <row r="363" customFormat="false" ht="15" hidden="false" customHeight="false" outlineLevel="0" collapsed="false">
      <c r="A363" s="127"/>
      <c r="B363" s="128"/>
      <c r="C363" s="129"/>
      <c r="D363" s="128"/>
      <c r="E363" s="128"/>
      <c r="F363" s="130"/>
      <c r="G363" s="132"/>
      <c r="H363" s="131"/>
    </row>
    <row r="364" customFormat="false" ht="15" hidden="false" customHeight="false" outlineLevel="0" collapsed="false">
      <c r="A364" s="127"/>
      <c r="B364" s="128"/>
      <c r="C364" s="129"/>
      <c r="D364" s="128"/>
      <c r="E364" s="128"/>
      <c r="F364" s="130"/>
      <c r="G364" s="132"/>
      <c r="H364" s="131"/>
    </row>
    <row r="365" customFormat="false" ht="15" hidden="false" customHeight="false" outlineLevel="0" collapsed="false">
      <c r="A365" s="127"/>
      <c r="B365" s="128"/>
      <c r="C365" s="129"/>
      <c r="D365" s="128"/>
      <c r="E365" s="128"/>
      <c r="F365" s="130"/>
      <c r="G365" s="132"/>
      <c r="H365" s="131"/>
    </row>
    <row r="366" customFormat="false" ht="15" hidden="false" customHeight="false" outlineLevel="0" collapsed="false">
      <c r="A366" s="127"/>
      <c r="B366" s="128"/>
      <c r="C366" s="129"/>
      <c r="D366" s="128"/>
      <c r="E366" s="128"/>
      <c r="F366" s="130"/>
      <c r="G366" s="132"/>
      <c r="H366" s="131"/>
    </row>
    <row r="367" customFormat="false" ht="15" hidden="false" customHeight="false" outlineLevel="0" collapsed="false">
      <c r="A367" s="127"/>
      <c r="B367" s="128"/>
      <c r="C367" s="129"/>
      <c r="D367" s="128"/>
      <c r="E367" s="128"/>
      <c r="F367" s="130"/>
      <c r="G367" s="132"/>
      <c r="H367" s="131"/>
    </row>
    <row r="368" customFormat="false" ht="15" hidden="false" customHeight="false" outlineLevel="0" collapsed="false">
      <c r="A368" s="127"/>
      <c r="B368" s="128"/>
      <c r="C368" s="129"/>
      <c r="D368" s="128"/>
      <c r="E368" s="128"/>
      <c r="F368" s="130"/>
      <c r="G368" s="132"/>
      <c r="H368" s="131"/>
    </row>
    <row r="369" customFormat="false" ht="15" hidden="false" customHeight="false" outlineLevel="0" collapsed="false">
      <c r="A369" s="127"/>
      <c r="B369" s="128"/>
      <c r="C369" s="129"/>
      <c r="D369" s="128"/>
      <c r="E369" s="128"/>
      <c r="F369" s="130"/>
      <c r="G369" s="132"/>
      <c r="H369" s="131"/>
    </row>
    <row r="370" customFormat="false" ht="15" hidden="false" customHeight="false" outlineLevel="0" collapsed="false">
      <c r="A370" s="127"/>
      <c r="B370" s="128"/>
      <c r="C370" s="129"/>
      <c r="D370" s="128"/>
      <c r="E370" s="128"/>
      <c r="F370" s="130"/>
      <c r="G370" s="132"/>
      <c r="H370" s="131"/>
    </row>
    <row r="371" customFormat="false" ht="15" hidden="false" customHeight="false" outlineLevel="0" collapsed="false">
      <c r="A371" s="127"/>
      <c r="B371" s="128"/>
      <c r="C371" s="129"/>
      <c r="D371" s="128"/>
      <c r="E371" s="128"/>
      <c r="F371" s="130"/>
      <c r="G371" s="132"/>
      <c r="H371" s="131"/>
    </row>
    <row r="372" customFormat="false" ht="15" hidden="false" customHeight="false" outlineLevel="0" collapsed="false">
      <c r="A372" s="127"/>
      <c r="B372" s="128"/>
      <c r="C372" s="129"/>
      <c r="D372" s="128"/>
      <c r="E372" s="128"/>
      <c r="F372" s="130"/>
      <c r="G372" s="132"/>
      <c r="H372" s="131"/>
    </row>
    <row r="373" customFormat="false" ht="15" hidden="false" customHeight="false" outlineLevel="0" collapsed="false">
      <c r="A373" s="127"/>
      <c r="B373" s="128"/>
      <c r="C373" s="129"/>
      <c r="D373" s="128"/>
      <c r="E373" s="128"/>
      <c r="F373" s="130"/>
      <c r="G373" s="132"/>
      <c r="H373" s="131"/>
    </row>
    <row r="374" customFormat="false" ht="15" hidden="false" customHeight="false" outlineLevel="0" collapsed="false">
      <c r="A374" s="127"/>
      <c r="B374" s="128"/>
      <c r="C374" s="129"/>
      <c r="D374" s="128"/>
      <c r="E374" s="128"/>
      <c r="F374" s="130"/>
      <c r="G374" s="132"/>
      <c r="H374" s="131"/>
    </row>
    <row r="375" customFormat="false" ht="15" hidden="false" customHeight="false" outlineLevel="0" collapsed="false">
      <c r="A375" s="127"/>
      <c r="B375" s="128"/>
      <c r="C375" s="129"/>
      <c r="D375" s="128"/>
      <c r="E375" s="128"/>
      <c r="F375" s="130"/>
      <c r="G375" s="132"/>
      <c r="H375" s="131"/>
    </row>
    <row r="376" customFormat="false" ht="15" hidden="false" customHeight="false" outlineLevel="0" collapsed="false">
      <c r="A376" s="127"/>
      <c r="B376" s="128"/>
      <c r="C376" s="129"/>
      <c r="D376" s="128"/>
      <c r="E376" s="128"/>
      <c r="F376" s="130"/>
      <c r="G376" s="132"/>
      <c r="H376" s="131"/>
    </row>
    <row r="377" customFormat="false" ht="15" hidden="false" customHeight="false" outlineLevel="0" collapsed="false">
      <c r="A377" s="127"/>
      <c r="B377" s="128"/>
      <c r="C377" s="129"/>
      <c r="D377" s="128"/>
      <c r="E377" s="128"/>
      <c r="F377" s="130"/>
      <c r="G377" s="132"/>
      <c r="H377" s="131"/>
    </row>
    <row r="378" customFormat="false" ht="15" hidden="false" customHeight="false" outlineLevel="0" collapsed="false">
      <c r="A378" s="127"/>
      <c r="B378" s="128"/>
      <c r="C378" s="129"/>
      <c r="D378" s="128"/>
      <c r="E378" s="128"/>
      <c r="F378" s="130"/>
      <c r="G378" s="132"/>
      <c r="H378" s="131"/>
    </row>
    <row r="379" customFormat="false" ht="15" hidden="false" customHeight="false" outlineLevel="0" collapsed="false">
      <c r="A379" s="127"/>
      <c r="B379" s="128"/>
      <c r="C379" s="129"/>
      <c r="D379" s="128"/>
      <c r="E379" s="128"/>
      <c r="F379" s="130"/>
      <c r="G379" s="130"/>
      <c r="H379" s="131"/>
    </row>
    <row r="380" customFormat="false" ht="15" hidden="false" customHeight="false" outlineLevel="0" collapsed="false">
      <c r="A380" s="127"/>
      <c r="B380" s="128"/>
      <c r="C380" s="129"/>
      <c r="D380" s="128"/>
      <c r="E380" s="128"/>
      <c r="F380" s="130"/>
      <c r="G380" s="130"/>
      <c r="H380" s="131"/>
    </row>
    <row r="381" customFormat="false" ht="15" hidden="false" customHeight="false" outlineLevel="0" collapsed="false">
      <c r="A381" s="127"/>
      <c r="B381" s="128"/>
      <c r="C381" s="129"/>
      <c r="D381" s="128"/>
      <c r="E381" s="128"/>
      <c r="F381" s="130"/>
      <c r="G381" s="130"/>
      <c r="H381" s="131"/>
    </row>
    <row r="382" customFormat="false" ht="15" hidden="false" customHeight="false" outlineLevel="0" collapsed="false">
      <c r="A382" s="127"/>
      <c r="B382" s="128"/>
      <c r="C382" s="129"/>
      <c r="D382" s="128"/>
      <c r="E382" s="128"/>
      <c r="F382" s="130"/>
      <c r="G382" s="130"/>
      <c r="H382" s="131"/>
    </row>
    <row r="383" customFormat="false" ht="15" hidden="false" customHeight="false" outlineLevel="0" collapsed="false">
      <c r="A383" s="127"/>
      <c r="B383" s="128"/>
      <c r="C383" s="129"/>
      <c r="D383" s="128"/>
      <c r="E383" s="128"/>
      <c r="F383" s="130"/>
      <c r="G383" s="130"/>
      <c r="H383" s="131"/>
    </row>
    <row r="384" customFormat="false" ht="15" hidden="false" customHeight="false" outlineLevel="0" collapsed="false">
      <c r="A384" s="127"/>
      <c r="B384" s="128"/>
      <c r="C384" s="129"/>
      <c r="D384" s="128"/>
      <c r="E384" s="128"/>
      <c r="F384" s="130"/>
      <c r="G384" s="130"/>
      <c r="H384" s="131"/>
    </row>
    <row r="385" customFormat="false" ht="15" hidden="false" customHeight="false" outlineLevel="0" collapsed="false">
      <c r="A385" s="127"/>
      <c r="B385" s="128"/>
      <c r="C385" s="129"/>
      <c r="D385" s="128"/>
      <c r="E385" s="128"/>
      <c r="F385" s="130"/>
      <c r="G385" s="130"/>
      <c r="H385" s="131"/>
    </row>
    <row r="386" customFormat="false" ht="15" hidden="false" customHeight="false" outlineLevel="0" collapsed="false">
      <c r="A386" s="127"/>
      <c r="B386" s="128"/>
      <c r="C386" s="129"/>
      <c r="D386" s="128"/>
      <c r="E386" s="128"/>
      <c r="F386" s="130"/>
      <c r="G386" s="130"/>
      <c r="H386" s="131"/>
    </row>
    <row r="387" customFormat="false" ht="15" hidden="false" customHeight="false" outlineLevel="0" collapsed="false">
      <c r="A387" s="127"/>
      <c r="B387" s="128"/>
      <c r="C387" s="129"/>
      <c r="D387" s="128"/>
      <c r="E387" s="128"/>
      <c r="F387" s="130"/>
      <c r="G387" s="130"/>
      <c r="H387" s="131"/>
    </row>
    <row r="388" customFormat="false" ht="15" hidden="false" customHeight="false" outlineLevel="0" collapsed="false">
      <c r="A388" s="127"/>
      <c r="B388" s="128"/>
      <c r="C388" s="129"/>
      <c r="D388" s="128"/>
      <c r="E388" s="128"/>
      <c r="F388" s="130"/>
      <c r="G388" s="130"/>
      <c r="H388" s="131"/>
    </row>
    <row r="389" customFormat="false" ht="15" hidden="false" customHeight="false" outlineLevel="0" collapsed="false">
      <c r="A389" s="127"/>
      <c r="B389" s="128"/>
      <c r="C389" s="129"/>
      <c r="D389" s="128"/>
      <c r="E389" s="128"/>
      <c r="F389" s="130"/>
      <c r="G389" s="130"/>
      <c r="H389" s="131"/>
    </row>
    <row r="390" customFormat="false" ht="15" hidden="false" customHeight="false" outlineLevel="0" collapsed="false">
      <c r="A390" s="127"/>
      <c r="B390" s="128"/>
      <c r="C390" s="129"/>
      <c r="D390" s="128"/>
      <c r="E390" s="128"/>
      <c r="F390" s="130"/>
      <c r="G390" s="130"/>
      <c r="H390" s="131"/>
    </row>
    <row r="391" customFormat="false" ht="15" hidden="false" customHeight="false" outlineLevel="0" collapsed="false">
      <c r="A391" s="127"/>
      <c r="B391" s="128"/>
      <c r="C391" s="129"/>
      <c r="D391" s="128"/>
      <c r="E391" s="128"/>
      <c r="F391" s="130"/>
      <c r="G391" s="130"/>
      <c r="H391" s="131"/>
    </row>
    <row r="392" customFormat="false" ht="15" hidden="false" customHeight="false" outlineLevel="0" collapsed="false">
      <c r="A392" s="127"/>
      <c r="B392" s="128"/>
      <c r="C392" s="129"/>
      <c r="D392" s="128"/>
      <c r="E392" s="128"/>
      <c r="F392" s="130"/>
      <c r="G392" s="130"/>
      <c r="H392" s="131"/>
    </row>
    <row r="393" customFormat="false" ht="15" hidden="false" customHeight="false" outlineLevel="0" collapsed="false">
      <c r="A393" s="127"/>
      <c r="B393" s="128"/>
      <c r="C393" s="129"/>
      <c r="D393" s="128"/>
      <c r="E393" s="128"/>
      <c r="F393" s="130"/>
      <c r="G393" s="130"/>
      <c r="H393" s="131"/>
    </row>
    <row r="394" customFormat="false" ht="15" hidden="false" customHeight="false" outlineLevel="0" collapsed="false">
      <c r="A394" s="127"/>
      <c r="B394" s="128"/>
      <c r="C394" s="129"/>
      <c r="D394" s="128"/>
      <c r="E394" s="128"/>
      <c r="F394" s="130"/>
      <c r="G394" s="130"/>
      <c r="H394" s="131"/>
    </row>
    <row r="395" customFormat="false" ht="15" hidden="false" customHeight="false" outlineLevel="0" collapsed="false">
      <c r="A395" s="127"/>
      <c r="B395" s="128"/>
      <c r="C395" s="129"/>
      <c r="D395" s="128"/>
      <c r="E395" s="128"/>
      <c r="F395" s="130"/>
      <c r="G395" s="130"/>
      <c r="H395" s="131"/>
    </row>
    <row r="396" customFormat="false" ht="15" hidden="false" customHeight="false" outlineLevel="0" collapsed="false">
      <c r="A396" s="127"/>
      <c r="B396" s="128"/>
      <c r="C396" s="129"/>
      <c r="D396" s="128"/>
      <c r="E396" s="128"/>
      <c r="F396" s="130"/>
      <c r="G396" s="130"/>
      <c r="H396" s="131"/>
    </row>
    <row r="397" customFormat="false" ht="15" hidden="false" customHeight="false" outlineLevel="0" collapsed="false">
      <c r="A397" s="127"/>
      <c r="B397" s="128"/>
      <c r="C397" s="129"/>
      <c r="D397" s="128"/>
      <c r="E397" s="128"/>
      <c r="F397" s="130"/>
      <c r="G397" s="130"/>
      <c r="H397" s="131"/>
    </row>
    <row r="398" customFormat="false" ht="15" hidden="false" customHeight="false" outlineLevel="0" collapsed="false">
      <c r="A398" s="127"/>
      <c r="B398" s="127"/>
      <c r="C398" s="129"/>
      <c r="D398" s="128"/>
      <c r="E398" s="128"/>
      <c r="F398" s="130"/>
      <c r="G398" s="130"/>
      <c r="H398" s="131"/>
    </row>
    <row r="399" customFormat="false" ht="15" hidden="false" customHeight="false" outlineLevel="0" collapsed="false">
      <c r="A399" s="127"/>
      <c r="B399" s="127"/>
      <c r="C399" s="129"/>
      <c r="D399" s="128"/>
      <c r="E399" s="128"/>
      <c r="F399" s="130"/>
      <c r="G399" s="130"/>
      <c r="H399" s="131"/>
    </row>
    <row r="400" customFormat="false" ht="15" hidden="false" customHeight="false" outlineLevel="0" collapsed="false">
      <c r="A400" s="127"/>
      <c r="B400" s="127"/>
      <c r="C400" s="129"/>
      <c r="D400" s="128"/>
      <c r="E400" s="128"/>
      <c r="F400" s="130"/>
      <c r="G400" s="130"/>
      <c r="H400" s="131"/>
    </row>
    <row r="401" customFormat="false" ht="15" hidden="false" customHeight="false" outlineLevel="0" collapsed="false">
      <c r="A401" s="127"/>
      <c r="B401" s="128"/>
      <c r="C401" s="129"/>
      <c r="D401" s="128"/>
      <c r="E401" s="128"/>
      <c r="F401" s="130"/>
      <c r="G401" s="130"/>
      <c r="H401" s="131"/>
    </row>
    <row r="402" customFormat="false" ht="15" hidden="false" customHeight="false" outlineLevel="0" collapsed="false">
      <c r="A402" s="127"/>
      <c r="B402" s="127"/>
      <c r="C402" s="129"/>
      <c r="D402" s="128"/>
      <c r="E402" s="128"/>
      <c r="F402" s="130"/>
      <c r="G402" s="130"/>
      <c r="H402" s="131"/>
    </row>
    <row r="403" customFormat="false" ht="15" hidden="false" customHeight="false" outlineLevel="0" collapsed="false">
      <c r="A403" s="127"/>
      <c r="B403" s="128"/>
      <c r="C403" s="129"/>
      <c r="D403" s="128"/>
      <c r="E403" s="128"/>
      <c r="F403" s="130"/>
      <c r="G403" s="130"/>
      <c r="H403" s="131"/>
    </row>
    <row r="404" customFormat="false" ht="15" hidden="false" customHeight="false" outlineLevel="0" collapsed="false">
      <c r="A404" s="127"/>
      <c r="B404" s="128"/>
      <c r="C404" s="129"/>
      <c r="D404" s="128"/>
      <c r="E404" s="128"/>
      <c r="F404" s="130"/>
      <c r="G404" s="130"/>
      <c r="H404" s="131"/>
    </row>
    <row r="405" customFormat="false" ht="15" hidden="false" customHeight="false" outlineLevel="0" collapsed="false">
      <c r="A405" s="127"/>
      <c r="B405" s="128"/>
      <c r="C405" s="129"/>
      <c r="D405" s="128"/>
      <c r="E405" s="128"/>
      <c r="F405" s="130"/>
      <c r="G405" s="130"/>
      <c r="H405" s="131"/>
    </row>
    <row r="406" customFormat="false" ht="15" hidden="false" customHeight="false" outlineLevel="0" collapsed="false">
      <c r="A406" s="127"/>
      <c r="B406" s="128"/>
      <c r="C406" s="129"/>
      <c r="D406" s="128"/>
      <c r="E406" s="128"/>
      <c r="F406" s="130"/>
      <c r="G406" s="130"/>
      <c r="H406" s="131"/>
    </row>
    <row r="407" customFormat="false" ht="15" hidden="false" customHeight="false" outlineLevel="0" collapsed="false">
      <c r="A407" s="127"/>
      <c r="B407" s="128"/>
      <c r="C407" s="129"/>
      <c r="D407" s="128"/>
      <c r="E407" s="128"/>
      <c r="F407" s="130"/>
      <c r="G407" s="130"/>
      <c r="H407" s="131"/>
    </row>
    <row r="408" customFormat="false" ht="15" hidden="false" customHeight="false" outlineLevel="0" collapsed="false">
      <c r="A408" s="127"/>
      <c r="B408" s="128"/>
      <c r="C408" s="129"/>
      <c r="D408" s="128"/>
      <c r="E408" s="128"/>
      <c r="F408" s="130"/>
      <c r="G408" s="130"/>
      <c r="H408" s="131"/>
    </row>
    <row r="409" customFormat="false" ht="15" hidden="false" customHeight="false" outlineLevel="0" collapsed="false">
      <c r="A409" s="127"/>
      <c r="B409" s="128"/>
      <c r="C409" s="129"/>
      <c r="D409" s="128"/>
      <c r="E409" s="128"/>
      <c r="F409" s="130"/>
      <c r="G409" s="130"/>
      <c r="H409" s="131"/>
    </row>
    <row r="410" customFormat="false" ht="15" hidden="false" customHeight="false" outlineLevel="0" collapsed="false">
      <c r="A410" s="127"/>
      <c r="B410" s="128"/>
      <c r="C410" s="129"/>
      <c r="D410" s="128"/>
      <c r="E410" s="128"/>
      <c r="F410" s="130"/>
      <c r="G410" s="130"/>
      <c r="H410" s="131"/>
    </row>
    <row r="411" customFormat="false" ht="15" hidden="false" customHeight="false" outlineLevel="0" collapsed="false">
      <c r="A411" s="127"/>
      <c r="B411" s="128"/>
      <c r="C411" s="129"/>
      <c r="D411" s="128"/>
      <c r="E411" s="128"/>
      <c r="F411" s="130"/>
      <c r="G411" s="130"/>
      <c r="H411" s="131"/>
    </row>
    <row r="412" customFormat="false" ht="15" hidden="false" customHeight="false" outlineLevel="0" collapsed="false">
      <c r="A412" s="127"/>
      <c r="B412" s="128"/>
      <c r="C412" s="129"/>
      <c r="D412" s="128"/>
      <c r="E412" s="128"/>
      <c r="F412" s="130"/>
      <c r="G412" s="130"/>
      <c r="H412" s="131"/>
    </row>
    <row r="413" customFormat="false" ht="15" hidden="false" customHeight="false" outlineLevel="0" collapsed="false">
      <c r="A413" s="127"/>
      <c r="B413" s="128"/>
      <c r="C413" s="129"/>
      <c r="D413" s="128"/>
      <c r="E413" s="128"/>
      <c r="F413" s="130"/>
      <c r="G413" s="130"/>
      <c r="H413" s="131"/>
    </row>
    <row r="414" customFormat="false" ht="15" hidden="false" customHeight="false" outlineLevel="0" collapsed="false">
      <c r="A414" s="127"/>
      <c r="B414" s="128"/>
      <c r="C414" s="129"/>
      <c r="D414" s="128"/>
      <c r="E414" s="128"/>
      <c r="F414" s="130"/>
      <c r="G414" s="130"/>
      <c r="H414" s="131"/>
    </row>
    <row r="415" customFormat="false" ht="15" hidden="false" customHeight="false" outlineLevel="0" collapsed="false">
      <c r="A415" s="127"/>
      <c r="B415" s="128"/>
      <c r="C415" s="129"/>
      <c r="D415" s="128"/>
      <c r="E415" s="128"/>
      <c r="F415" s="130"/>
      <c r="G415" s="130"/>
      <c r="H415" s="131"/>
    </row>
    <row r="416" customFormat="false" ht="15" hidden="false" customHeight="false" outlineLevel="0" collapsed="false">
      <c r="A416" s="127"/>
      <c r="B416" s="128"/>
      <c r="C416" s="129"/>
      <c r="D416" s="128"/>
      <c r="E416" s="128"/>
      <c r="F416" s="130"/>
      <c r="G416" s="130"/>
      <c r="H416" s="131"/>
    </row>
    <row r="417" customFormat="false" ht="15" hidden="false" customHeight="false" outlineLevel="0" collapsed="false">
      <c r="A417" s="127"/>
      <c r="B417" s="128"/>
      <c r="C417" s="129"/>
      <c r="D417" s="128"/>
      <c r="E417" s="128"/>
      <c r="F417" s="130"/>
      <c r="G417" s="130"/>
      <c r="H417" s="131"/>
    </row>
    <row r="418" customFormat="false" ht="15" hidden="false" customHeight="false" outlineLevel="0" collapsed="false">
      <c r="A418" s="127"/>
      <c r="B418" s="128"/>
      <c r="C418" s="129"/>
      <c r="D418" s="128"/>
      <c r="E418" s="128"/>
      <c r="F418" s="130"/>
      <c r="G418" s="130"/>
      <c r="H418" s="131"/>
    </row>
    <row r="419" customFormat="false" ht="15" hidden="false" customHeight="false" outlineLevel="0" collapsed="false">
      <c r="A419" s="127"/>
      <c r="B419" s="128"/>
      <c r="C419" s="129"/>
      <c r="D419" s="128"/>
      <c r="E419" s="128"/>
      <c r="F419" s="130"/>
      <c r="G419" s="130"/>
      <c r="H419" s="131"/>
    </row>
    <row r="420" customFormat="false" ht="15" hidden="false" customHeight="false" outlineLevel="0" collapsed="false">
      <c r="A420" s="127"/>
      <c r="B420" s="128"/>
      <c r="C420" s="129"/>
      <c r="D420" s="128"/>
      <c r="E420" s="128"/>
      <c r="F420" s="130"/>
      <c r="G420" s="130"/>
      <c r="H420" s="131"/>
    </row>
    <row r="421" customFormat="false" ht="15" hidden="false" customHeight="false" outlineLevel="0" collapsed="false">
      <c r="A421" s="127"/>
      <c r="B421" s="128"/>
      <c r="C421" s="129"/>
      <c r="D421" s="128"/>
      <c r="E421" s="128"/>
      <c r="F421" s="130"/>
      <c r="G421" s="130"/>
      <c r="H421" s="131"/>
    </row>
    <row r="422" customFormat="false" ht="15" hidden="false" customHeight="false" outlineLevel="0" collapsed="false">
      <c r="A422" s="127"/>
      <c r="B422" s="128"/>
      <c r="C422" s="129"/>
      <c r="D422" s="128"/>
      <c r="E422" s="128"/>
      <c r="F422" s="130"/>
      <c r="G422" s="130"/>
      <c r="H422" s="131"/>
    </row>
    <row r="423" customFormat="false" ht="15" hidden="false" customHeight="false" outlineLevel="0" collapsed="false">
      <c r="A423" s="127"/>
      <c r="B423" s="128"/>
      <c r="C423" s="129"/>
      <c r="D423" s="128"/>
      <c r="E423" s="128"/>
      <c r="F423" s="130"/>
      <c r="G423" s="130"/>
      <c r="H423" s="131"/>
    </row>
    <row r="424" customFormat="false" ht="15" hidden="false" customHeight="false" outlineLevel="0" collapsed="false">
      <c r="A424" s="127"/>
      <c r="B424" s="128"/>
      <c r="C424" s="129"/>
      <c r="D424" s="128"/>
      <c r="E424" s="128"/>
      <c r="F424" s="130"/>
      <c r="G424" s="130"/>
      <c r="H424" s="131"/>
    </row>
    <row r="425" customFormat="false" ht="15" hidden="false" customHeight="false" outlineLevel="0" collapsed="false">
      <c r="A425" s="127"/>
      <c r="B425" s="128"/>
      <c r="C425" s="129"/>
      <c r="D425" s="128"/>
      <c r="E425" s="128"/>
      <c r="F425" s="130"/>
      <c r="G425" s="130"/>
      <c r="H425" s="131"/>
    </row>
    <row r="426" customFormat="false" ht="15" hidden="false" customHeight="false" outlineLevel="0" collapsed="false">
      <c r="A426" s="127"/>
      <c r="B426" s="128"/>
      <c r="C426" s="129"/>
      <c r="D426" s="128"/>
      <c r="E426" s="128"/>
      <c r="F426" s="130"/>
      <c r="G426" s="130"/>
      <c r="H426" s="131"/>
    </row>
    <row r="427" customFormat="false" ht="15" hidden="false" customHeight="false" outlineLevel="0" collapsed="false">
      <c r="A427" s="127"/>
      <c r="B427" s="128"/>
      <c r="C427" s="129"/>
      <c r="D427" s="128"/>
      <c r="E427" s="128"/>
      <c r="F427" s="130"/>
      <c r="G427" s="130"/>
      <c r="H427" s="131"/>
    </row>
    <row r="428" customFormat="false" ht="15" hidden="false" customHeight="false" outlineLevel="0" collapsed="false">
      <c r="A428" s="127"/>
      <c r="B428" s="128"/>
      <c r="C428" s="129"/>
      <c r="D428" s="128"/>
      <c r="E428" s="128"/>
      <c r="F428" s="130"/>
      <c r="G428" s="130"/>
      <c r="H428" s="131"/>
    </row>
    <row r="429" customFormat="false" ht="15" hidden="false" customHeight="false" outlineLevel="0" collapsed="false">
      <c r="A429" s="127"/>
      <c r="B429" s="128"/>
      <c r="C429" s="129"/>
      <c r="D429" s="128"/>
      <c r="E429" s="128"/>
      <c r="F429" s="130"/>
      <c r="G429" s="130"/>
      <c r="H429" s="131"/>
    </row>
    <row r="430" customFormat="false" ht="15" hidden="false" customHeight="false" outlineLevel="0" collapsed="false">
      <c r="A430" s="127"/>
      <c r="B430" s="128"/>
      <c r="C430" s="129"/>
      <c r="D430" s="128"/>
      <c r="E430" s="128"/>
      <c r="F430" s="130"/>
      <c r="G430" s="130"/>
      <c r="H430" s="131"/>
    </row>
    <row r="431" customFormat="false" ht="15" hidden="false" customHeight="false" outlineLevel="0" collapsed="false">
      <c r="A431" s="127"/>
      <c r="B431" s="128"/>
      <c r="C431" s="129"/>
      <c r="D431" s="128"/>
      <c r="E431" s="128"/>
      <c r="F431" s="130"/>
      <c r="G431" s="130"/>
      <c r="H431" s="131"/>
    </row>
    <row r="432" customFormat="false" ht="15" hidden="false" customHeight="false" outlineLevel="0" collapsed="false">
      <c r="A432" s="127"/>
      <c r="B432" s="128"/>
      <c r="C432" s="129"/>
      <c r="D432" s="128"/>
      <c r="E432" s="128"/>
      <c r="F432" s="130"/>
      <c r="G432" s="130"/>
      <c r="H432" s="131"/>
    </row>
    <row r="433" customFormat="false" ht="15" hidden="false" customHeight="false" outlineLevel="0" collapsed="false">
      <c r="A433" s="127"/>
      <c r="B433" s="128"/>
      <c r="C433" s="129"/>
      <c r="D433" s="128"/>
      <c r="E433" s="128"/>
      <c r="F433" s="130"/>
      <c r="G433" s="130"/>
      <c r="H433" s="131"/>
    </row>
    <row r="434" customFormat="false" ht="15" hidden="false" customHeight="false" outlineLevel="0" collapsed="false">
      <c r="A434" s="127"/>
      <c r="B434" s="128"/>
      <c r="C434" s="129"/>
      <c r="D434" s="128"/>
      <c r="E434" s="128"/>
      <c r="F434" s="130"/>
      <c r="G434" s="130"/>
      <c r="H434" s="131"/>
    </row>
    <row r="435" customFormat="false" ht="15" hidden="false" customHeight="false" outlineLevel="0" collapsed="false">
      <c r="A435" s="127"/>
      <c r="B435" s="128"/>
      <c r="C435" s="129"/>
      <c r="D435" s="128"/>
      <c r="E435" s="128"/>
      <c r="F435" s="130"/>
      <c r="G435" s="130"/>
      <c r="H435" s="131"/>
    </row>
    <row r="436" customFormat="false" ht="15" hidden="false" customHeight="false" outlineLevel="0" collapsed="false">
      <c r="A436" s="127"/>
      <c r="B436" s="128"/>
      <c r="C436" s="129"/>
      <c r="D436" s="128"/>
      <c r="E436" s="128"/>
      <c r="F436" s="130"/>
      <c r="G436" s="130"/>
      <c r="H436" s="131"/>
    </row>
    <row r="437" customFormat="false" ht="15" hidden="false" customHeight="false" outlineLevel="0" collapsed="false">
      <c r="A437" s="127"/>
      <c r="B437" s="128"/>
      <c r="C437" s="129"/>
      <c r="D437" s="128"/>
      <c r="E437" s="128"/>
      <c r="F437" s="130"/>
      <c r="G437" s="130"/>
      <c r="H437" s="131"/>
    </row>
    <row r="438" customFormat="false" ht="15" hidden="false" customHeight="false" outlineLevel="0" collapsed="false">
      <c r="A438" s="127"/>
      <c r="B438" s="128"/>
      <c r="C438" s="129"/>
      <c r="D438" s="128"/>
      <c r="E438" s="128"/>
      <c r="F438" s="130"/>
      <c r="G438" s="130"/>
      <c r="H438" s="131"/>
    </row>
    <row r="439" customFormat="false" ht="15" hidden="false" customHeight="false" outlineLevel="0" collapsed="false">
      <c r="A439" s="127"/>
      <c r="B439" s="128"/>
      <c r="C439" s="129"/>
      <c r="D439" s="128"/>
      <c r="E439" s="128"/>
      <c r="F439" s="130"/>
      <c r="G439" s="130"/>
      <c r="H439" s="131"/>
    </row>
    <row r="440" customFormat="false" ht="15" hidden="false" customHeight="false" outlineLevel="0" collapsed="false">
      <c r="A440" s="127"/>
      <c r="B440" s="128"/>
      <c r="C440" s="129"/>
      <c r="D440" s="128"/>
      <c r="E440" s="128"/>
      <c r="F440" s="130"/>
      <c r="G440" s="130"/>
      <c r="H440" s="131"/>
    </row>
    <row r="441" customFormat="false" ht="15" hidden="false" customHeight="false" outlineLevel="0" collapsed="false">
      <c r="A441" s="127"/>
      <c r="B441" s="128"/>
      <c r="C441" s="129"/>
      <c r="D441" s="128"/>
      <c r="E441" s="128"/>
      <c r="F441" s="130"/>
      <c r="G441" s="130"/>
      <c r="H441" s="131"/>
    </row>
    <row r="442" customFormat="false" ht="15" hidden="false" customHeight="false" outlineLevel="0" collapsed="false">
      <c r="A442" s="127"/>
      <c r="B442" s="128"/>
      <c r="C442" s="129"/>
      <c r="D442" s="128"/>
      <c r="E442" s="128"/>
      <c r="F442" s="130"/>
      <c r="G442" s="130"/>
      <c r="H442" s="131"/>
    </row>
    <row r="443" customFormat="false" ht="15" hidden="false" customHeight="false" outlineLevel="0" collapsed="false">
      <c r="A443" s="127"/>
      <c r="B443" s="128"/>
      <c r="C443" s="129"/>
      <c r="D443" s="128"/>
      <c r="E443" s="128"/>
      <c r="F443" s="130"/>
      <c r="G443" s="130"/>
      <c r="H443" s="131"/>
    </row>
    <row r="444" customFormat="false" ht="15" hidden="false" customHeight="false" outlineLevel="0" collapsed="false">
      <c r="A444" s="127"/>
      <c r="B444" s="128"/>
      <c r="C444" s="129"/>
      <c r="D444" s="128"/>
      <c r="E444" s="128"/>
      <c r="F444" s="130"/>
      <c r="G444" s="130"/>
      <c r="H444" s="131"/>
    </row>
    <row r="445" customFormat="false" ht="15" hidden="false" customHeight="false" outlineLevel="0" collapsed="false">
      <c r="A445" s="127"/>
      <c r="B445" s="128"/>
      <c r="C445" s="129"/>
      <c r="D445" s="128"/>
      <c r="E445" s="128"/>
      <c r="F445" s="130"/>
      <c r="G445" s="130"/>
      <c r="H445" s="131"/>
    </row>
    <row r="446" customFormat="false" ht="15" hidden="false" customHeight="false" outlineLevel="0" collapsed="false">
      <c r="A446" s="127"/>
      <c r="B446" s="128"/>
      <c r="C446" s="129"/>
      <c r="D446" s="128"/>
      <c r="E446" s="128"/>
      <c r="F446" s="130"/>
      <c r="G446" s="130"/>
      <c r="H446" s="131"/>
    </row>
    <row r="447" customFormat="false" ht="15" hidden="false" customHeight="false" outlineLevel="0" collapsed="false">
      <c r="A447" s="127"/>
      <c r="B447" s="128"/>
      <c r="C447" s="129"/>
      <c r="D447" s="128"/>
      <c r="E447" s="128"/>
      <c r="F447" s="130"/>
      <c r="G447" s="130"/>
      <c r="H447" s="131"/>
    </row>
    <row r="448" customFormat="false" ht="15" hidden="false" customHeight="false" outlineLevel="0" collapsed="false">
      <c r="A448" s="127"/>
      <c r="B448" s="128"/>
      <c r="C448" s="129"/>
      <c r="D448" s="128"/>
      <c r="E448" s="128"/>
      <c r="F448" s="130"/>
      <c r="G448" s="130"/>
      <c r="H448" s="131"/>
    </row>
    <row r="449" customFormat="false" ht="15" hidden="false" customHeight="false" outlineLevel="0" collapsed="false">
      <c r="A449" s="127"/>
      <c r="B449" s="128"/>
      <c r="C449" s="129"/>
      <c r="D449" s="128"/>
      <c r="E449" s="128"/>
      <c r="F449" s="130"/>
      <c r="G449" s="130"/>
      <c r="H449" s="131"/>
    </row>
    <row r="450" customFormat="false" ht="15" hidden="false" customHeight="false" outlineLevel="0" collapsed="false">
      <c r="A450" s="127"/>
      <c r="B450" s="128"/>
      <c r="C450" s="129"/>
      <c r="D450" s="128"/>
      <c r="E450" s="128"/>
      <c r="F450" s="130"/>
      <c r="G450" s="130"/>
      <c r="H450" s="131"/>
    </row>
    <row r="451" customFormat="false" ht="15" hidden="false" customHeight="false" outlineLevel="0" collapsed="false">
      <c r="A451" s="127"/>
      <c r="B451" s="128"/>
      <c r="C451" s="129"/>
      <c r="D451" s="128"/>
      <c r="E451" s="128"/>
      <c r="F451" s="130"/>
      <c r="G451" s="130"/>
      <c r="H451" s="131"/>
    </row>
    <row r="452" customFormat="false" ht="15" hidden="false" customHeight="false" outlineLevel="0" collapsed="false">
      <c r="A452" s="127"/>
      <c r="B452" s="128"/>
      <c r="C452" s="129"/>
      <c r="D452" s="128"/>
      <c r="E452" s="128"/>
      <c r="F452" s="130"/>
      <c r="G452" s="130"/>
      <c r="H452" s="131"/>
    </row>
    <row r="453" customFormat="false" ht="15" hidden="false" customHeight="false" outlineLevel="0" collapsed="false">
      <c r="A453" s="127"/>
      <c r="B453" s="128"/>
      <c r="C453" s="129"/>
      <c r="D453" s="128"/>
      <c r="E453" s="128"/>
      <c r="F453" s="130"/>
      <c r="G453" s="130"/>
      <c r="H453" s="131"/>
    </row>
    <row r="454" customFormat="false" ht="15" hidden="false" customHeight="false" outlineLevel="0" collapsed="false">
      <c r="A454" s="127"/>
      <c r="B454" s="128"/>
      <c r="C454" s="129"/>
      <c r="D454" s="128"/>
      <c r="E454" s="128"/>
      <c r="F454" s="130"/>
      <c r="G454" s="130"/>
      <c r="H454" s="131"/>
    </row>
    <row r="455" customFormat="false" ht="15" hidden="false" customHeight="false" outlineLevel="0" collapsed="false">
      <c r="A455" s="127"/>
      <c r="B455" s="128"/>
      <c r="C455" s="129"/>
      <c r="D455" s="128"/>
      <c r="E455" s="128"/>
      <c r="F455" s="130"/>
      <c r="G455" s="130"/>
      <c r="H455" s="131"/>
    </row>
    <row r="456" customFormat="false" ht="15" hidden="false" customHeight="false" outlineLevel="0" collapsed="false">
      <c r="A456" s="127"/>
      <c r="B456" s="128"/>
      <c r="C456" s="129"/>
      <c r="D456" s="128"/>
      <c r="E456" s="128"/>
      <c r="F456" s="130"/>
      <c r="G456" s="130"/>
      <c r="H456" s="131"/>
    </row>
    <row r="457" customFormat="false" ht="15" hidden="false" customHeight="false" outlineLevel="0" collapsed="false">
      <c r="A457" s="127"/>
      <c r="B457" s="128"/>
      <c r="C457" s="129"/>
      <c r="D457" s="128"/>
      <c r="E457" s="128"/>
      <c r="F457" s="130"/>
      <c r="G457" s="130"/>
      <c r="H457" s="131"/>
    </row>
    <row r="458" customFormat="false" ht="15" hidden="false" customHeight="false" outlineLevel="0" collapsed="false">
      <c r="A458" s="127"/>
      <c r="B458" s="128"/>
      <c r="C458" s="129"/>
      <c r="D458" s="128"/>
      <c r="E458" s="128"/>
      <c r="F458" s="130"/>
      <c r="G458" s="130"/>
      <c r="H458" s="131"/>
    </row>
    <row r="459" customFormat="false" ht="15" hidden="false" customHeight="false" outlineLevel="0" collapsed="false">
      <c r="A459" s="127"/>
      <c r="B459" s="128"/>
      <c r="C459" s="129"/>
      <c r="D459" s="128"/>
      <c r="E459" s="128"/>
      <c r="F459" s="130"/>
      <c r="G459" s="130"/>
      <c r="H459" s="131"/>
    </row>
    <row r="460" customFormat="false" ht="15" hidden="false" customHeight="false" outlineLevel="0" collapsed="false">
      <c r="A460" s="127"/>
      <c r="B460" s="128"/>
      <c r="C460" s="129"/>
      <c r="D460" s="128"/>
      <c r="E460" s="128"/>
      <c r="F460" s="130"/>
      <c r="G460" s="130"/>
      <c r="H460" s="131"/>
    </row>
    <row r="461" customFormat="false" ht="15" hidden="false" customHeight="false" outlineLevel="0" collapsed="false">
      <c r="A461" s="127"/>
      <c r="B461" s="128"/>
      <c r="C461" s="129"/>
      <c r="D461" s="128"/>
      <c r="E461" s="128"/>
      <c r="F461" s="130"/>
      <c r="G461" s="130"/>
      <c r="H461" s="131"/>
    </row>
    <row r="462" customFormat="false" ht="15" hidden="false" customHeight="false" outlineLevel="0" collapsed="false">
      <c r="A462" s="127"/>
      <c r="B462" s="128"/>
      <c r="C462" s="129"/>
      <c r="D462" s="128"/>
      <c r="E462" s="128"/>
      <c r="F462" s="130"/>
      <c r="G462" s="130"/>
      <c r="H462" s="131"/>
    </row>
    <row r="463" customFormat="false" ht="15" hidden="false" customHeight="false" outlineLevel="0" collapsed="false">
      <c r="A463" s="127"/>
      <c r="B463" s="128"/>
      <c r="C463" s="129"/>
      <c r="D463" s="128"/>
      <c r="E463" s="128"/>
      <c r="F463" s="130"/>
      <c r="G463" s="130"/>
      <c r="H463" s="131"/>
    </row>
    <row r="464" customFormat="false" ht="15" hidden="false" customHeight="false" outlineLevel="0" collapsed="false">
      <c r="A464" s="127"/>
      <c r="B464" s="128"/>
      <c r="C464" s="129"/>
      <c r="D464" s="128"/>
      <c r="E464" s="128"/>
      <c r="F464" s="130"/>
      <c r="G464" s="130"/>
      <c r="H464" s="131"/>
    </row>
    <row r="465" customFormat="false" ht="15" hidden="false" customHeight="false" outlineLevel="0" collapsed="false">
      <c r="A465" s="127"/>
      <c r="B465" s="128"/>
      <c r="C465" s="129"/>
      <c r="D465" s="128"/>
      <c r="E465" s="128"/>
      <c r="F465" s="130"/>
      <c r="G465" s="130"/>
      <c r="H465" s="131"/>
    </row>
    <row r="466" customFormat="false" ht="15" hidden="false" customHeight="false" outlineLevel="0" collapsed="false">
      <c r="A466" s="127"/>
      <c r="B466" s="128"/>
      <c r="C466" s="129"/>
      <c r="D466" s="128"/>
      <c r="E466" s="128"/>
      <c r="F466" s="130"/>
      <c r="G466" s="130"/>
      <c r="H466" s="131"/>
    </row>
    <row r="467" customFormat="false" ht="15" hidden="false" customHeight="false" outlineLevel="0" collapsed="false">
      <c r="A467" s="127"/>
      <c r="B467" s="128"/>
      <c r="C467" s="129"/>
      <c r="D467" s="128"/>
      <c r="E467" s="128"/>
      <c r="F467" s="130"/>
      <c r="G467" s="130"/>
      <c r="H467" s="131"/>
    </row>
    <row r="468" customFormat="false" ht="15" hidden="false" customHeight="false" outlineLevel="0" collapsed="false">
      <c r="A468" s="127"/>
      <c r="B468" s="128"/>
      <c r="C468" s="129"/>
      <c r="D468" s="128"/>
      <c r="E468" s="128"/>
      <c r="F468" s="130"/>
      <c r="G468" s="130"/>
      <c r="H468" s="131"/>
    </row>
    <row r="469" customFormat="false" ht="15" hidden="false" customHeight="false" outlineLevel="0" collapsed="false">
      <c r="A469" s="127"/>
      <c r="B469" s="128"/>
      <c r="C469" s="129"/>
      <c r="D469" s="128"/>
      <c r="E469" s="128"/>
      <c r="F469" s="130"/>
      <c r="G469" s="130"/>
      <c r="H469" s="131"/>
    </row>
    <row r="470" customFormat="false" ht="15" hidden="false" customHeight="false" outlineLevel="0" collapsed="false">
      <c r="A470" s="127"/>
      <c r="B470" s="128"/>
      <c r="C470" s="129"/>
      <c r="D470" s="128"/>
      <c r="E470" s="128"/>
      <c r="F470" s="130"/>
      <c r="G470" s="130"/>
      <c r="H470" s="131"/>
    </row>
    <row r="471" customFormat="false" ht="15" hidden="false" customHeight="false" outlineLevel="0" collapsed="false">
      <c r="A471" s="127"/>
      <c r="B471" s="128"/>
      <c r="C471" s="129"/>
      <c r="D471" s="128"/>
      <c r="E471" s="128"/>
      <c r="F471" s="130"/>
      <c r="G471" s="130"/>
      <c r="H471" s="131"/>
    </row>
    <row r="472" customFormat="false" ht="15" hidden="false" customHeight="false" outlineLevel="0" collapsed="false">
      <c r="A472" s="127"/>
      <c r="B472" s="127"/>
      <c r="C472" s="129"/>
      <c r="D472" s="128"/>
      <c r="E472" s="128"/>
      <c r="F472" s="130"/>
      <c r="G472" s="130"/>
      <c r="H472" s="131"/>
    </row>
    <row r="473" customFormat="false" ht="15" hidden="false" customHeight="false" outlineLevel="0" collapsed="false">
      <c r="A473" s="127"/>
      <c r="B473" s="128"/>
      <c r="C473" s="129"/>
      <c r="D473" s="128"/>
      <c r="E473" s="128"/>
      <c r="F473" s="130"/>
      <c r="G473" s="130"/>
      <c r="H473" s="131"/>
    </row>
    <row r="474" customFormat="false" ht="15" hidden="false" customHeight="false" outlineLevel="0" collapsed="false">
      <c r="A474" s="127"/>
      <c r="B474" s="128"/>
      <c r="C474" s="129"/>
      <c r="D474" s="128"/>
      <c r="E474" s="128"/>
      <c r="F474" s="130"/>
      <c r="G474" s="130"/>
      <c r="H474" s="131"/>
    </row>
    <row r="475" customFormat="false" ht="15" hidden="false" customHeight="false" outlineLevel="0" collapsed="false">
      <c r="A475" s="127"/>
      <c r="B475" s="128"/>
      <c r="C475" s="129"/>
      <c r="D475" s="128"/>
      <c r="E475" s="128"/>
      <c r="F475" s="130"/>
      <c r="G475" s="130"/>
      <c r="H475" s="131"/>
    </row>
    <row r="476" customFormat="false" ht="15" hidden="false" customHeight="false" outlineLevel="0" collapsed="false">
      <c r="A476" s="127"/>
      <c r="B476" s="128"/>
      <c r="C476" s="129"/>
      <c r="D476" s="128"/>
      <c r="E476" s="128"/>
      <c r="F476" s="130"/>
      <c r="G476" s="130"/>
      <c r="H476" s="131"/>
    </row>
    <row r="477" customFormat="false" ht="15" hidden="false" customHeight="false" outlineLevel="0" collapsed="false">
      <c r="A477" s="127"/>
      <c r="B477" s="128"/>
      <c r="C477" s="129"/>
      <c r="D477" s="128"/>
      <c r="E477" s="128"/>
      <c r="F477" s="130"/>
      <c r="G477" s="130"/>
      <c r="H477" s="131"/>
    </row>
    <row r="478" customFormat="false" ht="15" hidden="false" customHeight="false" outlineLevel="0" collapsed="false">
      <c r="A478" s="127"/>
      <c r="B478" s="128"/>
      <c r="C478" s="129"/>
      <c r="D478" s="128"/>
      <c r="E478" s="128"/>
      <c r="F478" s="130"/>
      <c r="G478" s="130"/>
      <c r="H478" s="131"/>
    </row>
    <row r="479" customFormat="false" ht="15" hidden="false" customHeight="false" outlineLevel="0" collapsed="false">
      <c r="A479" s="127"/>
      <c r="B479" s="128"/>
      <c r="C479" s="129"/>
      <c r="D479" s="128"/>
      <c r="E479" s="128"/>
      <c r="F479" s="130"/>
      <c r="G479" s="130"/>
      <c r="H479" s="131"/>
    </row>
    <row r="480" customFormat="false" ht="15" hidden="false" customHeight="false" outlineLevel="0" collapsed="false">
      <c r="A480" s="127"/>
      <c r="B480" s="128"/>
      <c r="C480" s="129"/>
      <c r="D480" s="128"/>
      <c r="E480" s="128"/>
      <c r="F480" s="130"/>
      <c r="G480" s="130"/>
      <c r="H480" s="131"/>
    </row>
    <row r="481" customFormat="false" ht="15" hidden="false" customHeight="false" outlineLevel="0" collapsed="false">
      <c r="A481" s="127"/>
      <c r="B481" s="128"/>
      <c r="C481" s="129"/>
      <c r="D481" s="128"/>
      <c r="E481" s="128"/>
      <c r="F481" s="130"/>
      <c r="G481" s="130"/>
      <c r="H481" s="131"/>
    </row>
    <row r="482" customFormat="false" ht="15" hidden="false" customHeight="false" outlineLevel="0" collapsed="false">
      <c r="A482" s="127"/>
      <c r="B482" s="128"/>
      <c r="C482" s="129"/>
      <c r="D482" s="128"/>
      <c r="E482" s="128"/>
      <c r="F482" s="130"/>
      <c r="G482" s="130"/>
      <c r="H482" s="131"/>
    </row>
    <row r="483" customFormat="false" ht="15" hidden="false" customHeight="false" outlineLevel="0" collapsed="false">
      <c r="A483" s="127"/>
      <c r="B483" s="128"/>
      <c r="C483" s="129"/>
      <c r="D483" s="128"/>
      <c r="E483" s="128"/>
      <c r="F483" s="130"/>
      <c r="G483" s="130"/>
      <c r="H483" s="131"/>
    </row>
    <row r="484" customFormat="false" ht="15" hidden="false" customHeight="false" outlineLevel="0" collapsed="false">
      <c r="A484" s="127"/>
      <c r="B484" s="128"/>
      <c r="C484" s="129"/>
      <c r="D484" s="128"/>
      <c r="E484" s="128"/>
      <c r="F484" s="130"/>
      <c r="G484" s="130"/>
      <c r="H484" s="131"/>
    </row>
    <row r="485" customFormat="false" ht="15" hidden="false" customHeight="false" outlineLevel="0" collapsed="false">
      <c r="A485" s="127"/>
      <c r="B485" s="128"/>
      <c r="C485" s="129"/>
      <c r="D485" s="128"/>
      <c r="E485" s="128"/>
      <c r="F485" s="130"/>
      <c r="G485" s="130"/>
      <c r="H485" s="131"/>
    </row>
    <row r="486" customFormat="false" ht="15" hidden="false" customHeight="false" outlineLevel="0" collapsed="false">
      <c r="A486" s="127"/>
      <c r="B486" s="128"/>
      <c r="C486" s="129"/>
      <c r="D486" s="128"/>
      <c r="E486" s="128"/>
      <c r="F486" s="130"/>
      <c r="G486" s="130"/>
      <c r="H486" s="131"/>
    </row>
    <row r="487" customFormat="false" ht="15" hidden="false" customHeight="false" outlineLevel="0" collapsed="false">
      <c r="A487" s="127"/>
      <c r="B487" s="128"/>
      <c r="C487" s="129"/>
      <c r="D487" s="128"/>
      <c r="E487" s="128"/>
      <c r="F487" s="130"/>
      <c r="G487" s="130"/>
      <c r="H487" s="131"/>
    </row>
    <row r="488" customFormat="false" ht="15" hidden="false" customHeight="false" outlineLevel="0" collapsed="false">
      <c r="A488" s="127"/>
      <c r="B488" s="128"/>
      <c r="C488" s="129"/>
      <c r="D488" s="128"/>
      <c r="E488" s="128"/>
      <c r="F488" s="130"/>
      <c r="G488" s="130"/>
      <c r="H488" s="131"/>
    </row>
    <row r="489" customFormat="false" ht="15" hidden="false" customHeight="false" outlineLevel="0" collapsed="false">
      <c r="A489" s="127"/>
      <c r="B489" s="128"/>
      <c r="C489" s="129"/>
      <c r="D489" s="128"/>
      <c r="E489" s="128"/>
      <c r="F489" s="130"/>
      <c r="G489" s="130"/>
      <c r="H489" s="131"/>
    </row>
    <row r="490" customFormat="false" ht="15" hidden="false" customHeight="false" outlineLevel="0" collapsed="false">
      <c r="A490" s="127"/>
      <c r="B490" s="128"/>
      <c r="C490" s="129"/>
      <c r="D490" s="128"/>
      <c r="E490" s="128"/>
      <c r="F490" s="130"/>
      <c r="G490" s="130"/>
      <c r="H490" s="131"/>
    </row>
    <row r="491" customFormat="false" ht="15" hidden="false" customHeight="false" outlineLevel="0" collapsed="false">
      <c r="A491" s="127"/>
      <c r="B491" s="128"/>
      <c r="C491" s="129"/>
      <c r="D491" s="128"/>
      <c r="E491" s="128"/>
      <c r="F491" s="130"/>
      <c r="G491" s="130"/>
      <c r="H491" s="131"/>
    </row>
    <row r="492" customFormat="false" ht="15" hidden="false" customHeight="false" outlineLevel="0" collapsed="false">
      <c r="A492" s="127"/>
      <c r="B492" s="128"/>
      <c r="C492" s="129"/>
      <c r="D492" s="128"/>
      <c r="E492" s="128"/>
      <c r="F492" s="130"/>
      <c r="G492" s="130"/>
      <c r="H492" s="131"/>
    </row>
    <row r="493" customFormat="false" ht="15" hidden="false" customHeight="false" outlineLevel="0" collapsed="false">
      <c r="A493" s="127"/>
      <c r="B493" s="128"/>
      <c r="C493" s="129"/>
      <c r="D493" s="128"/>
      <c r="E493" s="128"/>
      <c r="F493" s="130"/>
      <c r="G493" s="130"/>
      <c r="H493" s="131"/>
    </row>
    <row r="494" customFormat="false" ht="15" hidden="false" customHeight="false" outlineLevel="0" collapsed="false">
      <c r="A494" s="127"/>
      <c r="B494" s="128"/>
      <c r="C494" s="129"/>
      <c r="D494" s="128"/>
      <c r="E494" s="128"/>
      <c r="F494" s="130"/>
      <c r="G494" s="130"/>
      <c r="H494" s="131"/>
    </row>
    <row r="495" customFormat="false" ht="15" hidden="false" customHeight="false" outlineLevel="0" collapsed="false">
      <c r="A495" s="127"/>
      <c r="B495" s="128"/>
      <c r="C495" s="129"/>
      <c r="D495" s="128"/>
      <c r="E495" s="128"/>
      <c r="F495" s="130"/>
      <c r="G495" s="130"/>
      <c r="H495" s="131"/>
    </row>
    <row r="496" customFormat="false" ht="15" hidden="false" customHeight="false" outlineLevel="0" collapsed="false">
      <c r="A496" s="127"/>
      <c r="B496" s="128"/>
      <c r="C496" s="129"/>
      <c r="D496" s="128"/>
      <c r="E496" s="128"/>
      <c r="F496" s="130"/>
      <c r="G496" s="130"/>
      <c r="H496" s="131"/>
    </row>
    <row r="497" customFormat="false" ht="15" hidden="false" customHeight="false" outlineLevel="0" collapsed="false">
      <c r="A497" s="127"/>
      <c r="B497" s="128"/>
      <c r="C497" s="129"/>
      <c r="D497" s="128"/>
      <c r="E497" s="128"/>
      <c r="F497" s="130"/>
      <c r="G497" s="130"/>
      <c r="H497" s="131"/>
    </row>
    <row r="498" customFormat="false" ht="15" hidden="false" customHeight="false" outlineLevel="0" collapsed="false">
      <c r="A498" s="127"/>
      <c r="B498" s="128"/>
      <c r="C498" s="129"/>
      <c r="D498" s="128"/>
      <c r="E498" s="128"/>
      <c r="F498" s="130"/>
      <c r="G498" s="130"/>
      <c r="H498" s="131"/>
    </row>
    <row r="499" customFormat="false" ht="15" hidden="false" customHeight="false" outlineLevel="0" collapsed="false">
      <c r="A499" s="127"/>
      <c r="B499" s="128"/>
      <c r="C499" s="129"/>
      <c r="D499" s="128"/>
      <c r="E499" s="128"/>
      <c r="F499" s="130"/>
      <c r="G499" s="130"/>
      <c r="H499" s="131"/>
    </row>
    <row r="500" customFormat="false" ht="15" hidden="false" customHeight="false" outlineLevel="0" collapsed="false">
      <c r="A500" s="127"/>
      <c r="B500" s="128"/>
      <c r="C500" s="129"/>
      <c r="D500" s="128"/>
      <c r="E500" s="128"/>
      <c r="F500" s="130"/>
      <c r="G500" s="130"/>
      <c r="H500" s="131"/>
    </row>
    <row r="501" customFormat="false" ht="15" hidden="false" customHeight="false" outlineLevel="0" collapsed="false">
      <c r="A501" s="127"/>
      <c r="B501" s="128"/>
      <c r="C501" s="129"/>
      <c r="D501" s="128"/>
      <c r="E501" s="128"/>
      <c r="F501" s="130"/>
      <c r="G501" s="130"/>
      <c r="H501" s="131"/>
    </row>
    <row r="502" customFormat="false" ht="15" hidden="false" customHeight="false" outlineLevel="0" collapsed="false">
      <c r="A502" s="127"/>
      <c r="B502" s="128"/>
      <c r="C502" s="129"/>
      <c r="D502" s="128"/>
      <c r="E502" s="128"/>
      <c r="F502" s="130"/>
      <c r="G502" s="130"/>
      <c r="H502" s="131"/>
    </row>
    <row r="503" customFormat="false" ht="15" hidden="false" customHeight="false" outlineLevel="0" collapsed="false">
      <c r="A503" s="127"/>
      <c r="B503" s="128"/>
      <c r="C503" s="129"/>
      <c r="D503" s="128"/>
      <c r="E503" s="128"/>
      <c r="F503" s="130"/>
      <c r="G503" s="130"/>
      <c r="H503" s="131"/>
    </row>
    <row r="504" customFormat="false" ht="15" hidden="false" customHeight="false" outlineLevel="0" collapsed="false">
      <c r="A504" s="127"/>
      <c r="B504" s="128"/>
      <c r="C504" s="129"/>
      <c r="D504" s="128"/>
      <c r="E504" s="128"/>
      <c r="F504" s="130"/>
      <c r="G504" s="130"/>
      <c r="H504" s="131"/>
    </row>
    <row r="505" customFormat="false" ht="15" hidden="false" customHeight="false" outlineLevel="0" collapsed="false">
      <c r="A505" s="127"/>
      <c r="B505" s="128"/>
      <c r="C505" s="129"/>
      <c r="D505" s="128"/>
      <c r="E505" s="128"/>
      <c r="F505" s="130"/>
      <c r="G505" s="130"/>
      <c r="H505" s="131"/>
    </row>
    <row r="506" customFormat="false" ht="15" hidden="false" customHeight="false" outlineLevel="0" collapsed="false">
      <c r="A506" s="127"/>
      <c r="B506" s="128"/>
      <c r="C506" s="129"/>
      <c r="D506" s="128"/>
      <c r="E506" s="128"/>
      <c r="F506" s="130"/>
      <c r="G506" s="130"/>
      <c r="H506" s="131"/>
    </row>
    <row r="507" customFormat="false" ht="15" hidden="false" customHeight="false" outlineLevel="0" collapsed="false">
      <c r="A507" s="127"/>
      <c r="B507" s="128"/>
      <c r="C507" s="129"/>
      <c r="D507" s="128"/>
      <c r="E507" s="128"/>
      <c r="F507" s="130"/>
      <c r="G507" s="130"/>
      <c r="H507" s="131"/>
    </row>
    <row r="508" customFormat="false" ht="15" hidden="false" customHeight="false" outlineLevel="0" collapsed="false">
      <c r="A508" s="127"/>
      <c r="B508" s="128"/>
      <c r="C508" s="129"/>
      <c r="D508" s="128"/>
      <c r="E508" s="128"/>
      <c r="F508" s="130"/>
      <c r="G508" s="130"/>
      <c r="H508" s="131"/>
    </row>
    <row r="509" customFormat="false" ht="15" hidden="false" customHeight="false" outlineLevel="0" collapsed="false">
      <c r="A509" s="127"/>
      <c r="B509" s="128"/>
      <c r="C509" s="129"/>
      <c r="D509" s="128"/>
      <c r="E509" s="128"/>
      <c r="F509" s="130"/>
      <c r="G509" s="130"/>
      <c r="H509" s="131"/>
    </row>
    <row r="510" customFormat="false" ht="15" hidden="false" customHeight="false" outlineLevel="0" collapsed="false">
      <c r="A510" s="127"/>
      <c r="B510" s="128"/>
      <c r="C510" s="129"/>
      <c r="D510" s="128"/>
      <c r="E510" s="128"/>
      <c r="F510" s="130"/>
      <c r="G510" s="130"/>
      <c r="H510" s="131"/>
    </row>
    <row r="511" customFormat="false" ht="15" hidden="false" customHeight="false" outlineLevel="0" collapsed="false">
      <c r="A511" s="127"/>
      <c r="B511" s="128"/>
      <c r="C511" s="129"/>
      <c r="D511" s="128"/>
      <c r="E511" s="128"/>
      <c r="F511" s="130"/>
      <c r="G511" s="130"/>
      <c r="H511" s="131"/>
    </row>
    <row r="512" customFormat="false" ht="15" hidden="false" customHeight="false" outlineLevel="0" collapsed="false">
      <c r="A512" s="127"/>
      <c r="B512" s="128"/>
      <c r="C512" s="129"/>
      <c r="D512" s="128"/>
      <c r="E512" s="128"/>
      <c r="F512" s="130"/>
      <c r="G512" s="130"/>
      <c r="H512" s="131"/>
    </row>
    <row r="513" customFormat="false" ht="15" hidden="false" customHeight="false" outlineLevel="0" collapsed="false">
      <c r="A513" s="127"/>
      <c r="B513" s="128"/>
      <c r="C513" s="129"/>
      <c r="D513" s="128"/>
      <c r="E513" s="128"/>
      <c r="F513" s="130"/>
      <c r="G513" s="130"/>
      <c r="H513" s="131"/>
    </row>
    <row r="514" customFormat="false" ht="15" hidden="false" customHeight="false" outlineLevel="0" collapsed="false">
      <c r="A514" s="127"/>
      <c r="B514" s="128"/>
      <c r="C514" s="129"/>
      <c r="D514" s="128"/>
      <c r="E514" s="128"/>
      <c r="F514" s="130"/>
      <c r="G514" s="130"/>
      <c r="H514" s="131"/>
    </row>
    <row r="515" customFormat="false" ht="15" hidden="false" customHeight="false" outlineLevel="0" collapsed="false">
      <c r="A515" s="127"/>
      <c r="B515" s="128"/>
      <c r="C515" s="129"/>
      <c r="D515" s="128"/>
      <c r="E515" s="128"/>
      <c r="F515" s="130"/>
      <c r="G515" s="130"/>
      <c r="H515" s="131"/>
    </row>
    <row r="516" customFormat="false" ht="15" hidden="false" customHeight="false" outlineLevel="0" collapsed="false">
      <c r="A516" s="127"/>
      <c r="B516" s="128"/>
      <c r="C516" s="129"/>
      <c r="D516" s="128"/>
      <c r="E516" s="128"/>
      <c r="F516" s="130"/>
      <c r="G516" s="130"/>
      <c r="H516" s="141"/>
    </row>
    <row r="517" customFormat="false" ht="15" hidden="false" customHeight="false" outlineLevel="0" collapsed="false">
      <c r="A517" s="127"/>
      <c r="B517" s="128"/>
      <c r="C517" s="129"/>
      <c r="D517" s="128"/>
      <c r="E517" s="128"/>
      <c r="F517" s="130"/>
      <c r="G517" s="130"/>
      <c r="H517" s="131"/>
    </row>
    <row r="518" customFormat="false" ht="15" hidden="false" customHeight="false" outlineLevel="0" collapsed="false">
      <c r="A518" s="127"/>
      <c r="B518" s="128"/>
      <c r="C518" s="129"/>
      <c r="D518" s="128"/>
      <c r="E518" s="128"/>
      <c r="F518" s="130"/>
      <c r="G518" s="130"/>
      <c r="H518" s="131"/>
    </row>
    <row r="519" customFormat="false" ht="15" hidden="false" customHeight="false" outlineLevel="0" collapsed="false">
      <c r="A519" s="127"/>
      <c r="B519" s="128"/>
      <c r="C519" s="129"/>
      <c r="D519" s="128"/>
      <c r="E519" s="128"/>
      <c r="F519" s="130"/>
      <c r="G519" s="130"/>
      <c r="H519" s="131"/>
    </row>
    <row r="520" customFormat="false" ht="15" hidden="false" customHeight="false" outlineLevel="0" collapsed="false">
      <c r="A520" s="127"/>
      <c r="B520" s="128"/>
      <c r="C520" s="129"/>
      <c r="D520" s="128"/>
      <c r="E520" s="128"/>
      <c r="F520" s="130"/>
      <c r="G520" s="130"/>
      <c r="H520" s="131"/>
    </row>
    <row r="521" customFormat="false" ht="15" hidden="false" customHeight="false" outlineLevel="0" collapsed="false">
      <c r="A521" s="127"/>
      <c r="B521" s="128"/>
      <c r="C521" s="129"/>
      <c r="D521" s="128"/>
      <c r="E521" s="128"/>
      <c r="F521" s="130"/>
      <c r="G521" s="130"/>
      <c r="H521" s="131"/>
    </row>
    <row r="522" customFormat="false" ht="15" hidden="false" customHeight="false" outlineLevel="0" collapsed="false">
      <c r="A522" s="127"/>
      <c r="B522" s="128"/>
      <c r="C522" s="129"/>
      <c r="D522" s="128"/>
      <c r="E522" s="128"/>
      <c r="F522" s="130"/>
      <c r="G522" s="130"/>
      <c r="H522" s="131"/>
    </row>
    <row r="523" customFormat="false" ht="15" hidden="false" customHeight="false" outlineLevel="0" collapsed="false">
      <c r="A523" s="127"/>
      <c r="B523" s="128"/>
      <c r="C523" s="129"/>
      <c r="D523" s="128"/>
      <c r="E523" s="128"/>
      <c r="F523" s="130"/>
      <c r="G523" s="130"/>
      <c r="H523" s="131"/>
    </row>
    <row r="524" customFormat="false" ht="15" hidden="false" customHeight="false" outlineLevel="0" collapsed="false">
      <c r="A524" s="127"/>
      <c r="B524" s="128"/>
      <c r="C524" s="129"/>
      <c r="D524" s="128"/>
      <c r="E524" s="128"/>
      <c r="F524" s="130"/>
      <c r="G524" s="130"/>
      <c r="H524" s="131"/>
    </row>
    <row r="525" customFormat="false" ht="15" hidden="false" customHeight="false" outlineLevel="0" collapsed="false">
      <c r="A525" s="127"/>
      <c r="B525" s="128"/>
      <c r="C525" s="129"/>
      <c r="D525" s="128"/>
      <c r="E525" s="128"/>
      <c r="F525" s="130"/>
      <c r="G525" s="130"/>
      <c r="H525" s="131"/>
    </row>
    <row r="526" customFormat="false" ht="15" hidden="false" customHeight="false" outlineLevel="0" collapsed="false">
      <c r="A526" s="127"/>
      <c r="B526" s="128"/>
      <c r="C526" s="129"/>
      <c r="D526" s="128"/>
      <c r="E526" s="128"/>
      <c r="F526" s="130"/>
      <c r="G526" s="130"/>
      <c r="H526" s="131"/>
    </row>
    <row r="527" customFormat="false" ht="15" hidden="false" customHeight="false" outlineLevel="0" collapsed="false">
      <c r="A527" s="127"/>
      <c r="B527" s="128"/>
      <c r="C527" s="129"/>
      <c r="D527" s="128"/>
      <c r="E527" s="128"/>
      <c r="F527" s="130"/>
      <c r="G527" s="130"/>
      <c r="H527" s="131"/>
    </row>
    <row r="528" customFormat="false" ht="15" hidden="false" customHeight="false" outlineLevel="0" collapsed="false">
      <c r="A528" s="127"/>
      <c r="B528" s="127"/>
      <c r="C528" s="129"/>
      <c r="D528" s="128"/>
      <c r="E528" s="128"/>
      <c r="F528" s="130"/>
      <c r="G528" s="130"/>
      <c r="H528" s="131"/>
    </row>
    <row r="529" customFormat="false" ht="15" hidden="false" customHeight="false" outlineLevel="0" collapsed="false">
      <c r="A529" s="127"/>
      <c r="B529" s="128"/>
      <c r="C529" s="129"/>
      <c r="D529" s="128"/>
      <c r="E529" s="128"/>
      <c r="F529" s="130"/>
      <c r="G529" s="130"/>
      <c r="H529" s="131"/>
    </row>
    <row r="530" customFormat="false" ht="15" hidden="false" customHeight="false" outlineLevel="0" collapsed="false">
      <c r="A530" s="127"/>
      <c r="B530" s="127"/>
      <c r="C530" s="129"/>
      <c r="D530" s="128"/>
      <c r="E530" s="128"/>
      <c r="F530" s="130"/>
      <c r="G530" s="130"/>
      <c r="H530" s="131"/>
    </row>
    <row r="531" customFormat="false" ht="15" hidden="false" customHeight="false" outlineLevel="0" collapsed="false">
      <c r="A531" s="127"/>
      <c r="B531" s="128"/>
      <c r="C531" s="129"/>
      <c r="D531" s="128"/>
      <c r="E531" s="128"/>
      <c r="F531" s="130"/>
      <c r="G531" s="130"/>
      <c r="H531" s="131"/>
    </row>
    <row r="532" customFormat="false" ht="15" hidden="false" customHeight="false" outlineLevel="0" collapsed="false">
      <c r="A532" s="127"/>
      <c r="B532" s="128"/>
      <c r="C532" s="129"/>
      <c r="D532" s="128"/>
      <c r="E532" s="128"/>
      <c r="F532" s="130"/>
      <c r="G532" s="130"/>
      <c r="H532" s="131"/>
    </row>
    <row r="533" customFormat="false" ht="15" hidden="false" customHeight="false" outlineLevel="0" collapsed="false">
      <c r="A533" s="127"/>
      <c r="B533" s="128"/>
      <c r="C533" s="129"/>
      <c r="D533" s="128"/>
      <c r="E533" s="128"/>
      <c r="F533" s="130"/>
      <c r="G533" s="130"/>
      <c r="H533" s="131"/>
    </row>
    <row r="534" customFormat="false" ht="15" hidden="false" customHeight="false" outlineLevel="0" collapsed="false">
      <c r="A534" s="127"/>
      <c r="B534" s="128"/>
      <c r="C534" s="129"/>
      <c r="D534" s="128"/>
      <c r="E534" s="128"/>
      <c r="F534" s="130"/>
      <c r="G534" s="130"/>
      <c r="H534" s="131"/>
    </row>
    <row r="535" customFormat="false" ht="15" hidden="false" customHeight="false" outlineLevel="0" collapsed="false">
      <c r="A535" s="127"/>
      <c r="B535" s="128"/>
      <c r="C535" s="129"/>
      <c r="D535" s="128"/>
      <c r="E535" s="128"/>
      <c r="F535" s="130"/>
      <c r="G535" s="130"/>
      <c r="H535" s="131"/>
    </row>
    <row r="536" customFormat="false" ht="15" hidden="false" customHeight="false" outlineLevel="0" collapsed="false">
      <c r="A536" s="127"/>
      <c r="B536" s="128"/>
      <c r="C536" s="129"/>
      <c r="D536" s="128"/>
      <c r="E536" s="128"/>
      <c r="F536" s="130"/>
      <c r="G536" s="130"/>
      <c r="H536" s="131"/>
    </row>
    <row r="537" customFormat="false" ht="15" hidden="false" customHeight="false" outlineLevel="0" collapsed="false">
      <c r="A537" s="127"/>
      <c r="B537" s="128"/>
      <c r="C537" s="129"/>
      <c r="D537" s="128"/>
      <c r="E537" s="128"/>
      <c r="F537" s="130"/>
      <c r="G537" s="130"/>
      <c r="H537" s="131"/>
    </row>
    <row r="538" customFormat="false" ht="15" hidden="false" customHeight="false" outlineLevel="0" collapsed="false">
      <c r="A538" s="127"/>
      <c r="B538" s="128"/>
      <c r="C538" s="129"/>
      <c r="D538" s="128"/>
      <c r="E538" s="128"/>
      <c r="F538" s="130"/>
      <c r="G538" s="130"/>
      <c r="H538" s="131"/>
    </row>
    <row r="539" customFormat="false" ht="15" hidden="false" customHeight="false" outlineLevel="0" collapsed="false">
      <c r="A539" s="127"/>
      <c r="B539" s="128"/>
      <c r="C539" s="129"/>
      <c r="D539" s="128"/>
      <c r="E539" s="128"/>
      <c r="F539" s="130"/>
      <c r="G539" s="130"/>
      <c r="H539" s="131"/>
    </row>
    <row r="540" customFormat="false" ht="15" hidden="false" customHeight="false" outlineLevel="0" collapsed="false">
      <c r="A540" s="127"/>
      <c r="B540" s="128"/>
      <c r="C540" s="129"/>
      <c r="D540" s="128"/>
      <c r="E540" s="128"/>
      <c r="F540" s="130"/>
      <c r="G540" s="130"/>
      <c r="H540" s="131"/>
    </row>
    <row r="541" customFormat="false" ht="15" hidden="false" customHeight="false" outlineLevel="0" collapsed="false">
      <c r="A541" s="127"/>
      <c r="B541" s="128"/>
      <c r="C541" s="129"/>
      <c r="D541" s="128"/>
      <c r="E541" s="128"/>
      <c r="F541" s="130"/>
      <c r="G541" s="130"/>
      <c r="H541" s="131"/>
    </row>
    <row r="542" customFormat="false" ht="15" hidden="false" customHeight="false" outlineLevel="0" collapsed="false">
      <c r="A542" s="127"/>
      <c r="B542" s="128"/>
      <c r="C542" s="129"/>
      <c r="D542" s="128"/>
      <c r="E542" s="128"/>
      <c r="F542" s="130"/>
      <c r="G542" s="130"/>
      <c r="H542" s="131"/>
    </row>
    <row r="543" customFormat="false" ht="15" hidden="false" customHeight="false" outlineLevel="0" collapsed="false">
      <c r="A543" s="127"/>
      <c r="B543" s="128"/>
      <c r="C543" s="129"/>
      <c r="D543" s="128"/>
      <c r="E543" s="128"/>
      <c r="F543" s="130"/>
      <c r="G543" s="130"/>
      <c r="H543" s="131"/>
    </row>
    <row r="544" customFormat="false" ht="15" hidden="false" customHeight="false" outlineLevel="0" collapsed="false">
      <c r="A544" s="127"/>
      <c r="B544" s="128"/>
      <c r="C544" s="129"/>
      <c r="D544" s="128"/>
      <c r="E544" s="128"/>
      <c r="F544" s="130"/>
      <c r="G544" s="130"/>
      <c r="H544" s="131"/>
    </row>
    <row r="545" customFormat="false" ht="15" hidden="false" customHeight="false" outlineLevel="0" collapsed="false">
      <c r="A545" s="127"/>
      <c r="B545" s="128"/>
      <c r="C545" s="129"/>
      <c r="D545" s="128"/>
      <c r="E545" s="128"/>
      <c r="F545" s="130"/>
      <c r="G545" s="130"/>
      <c r="H545" s="131"/>
    </row>
    <row r="546" customFormat="false" ht="15" hidden="false" customHeight="false" outlineLevel="0" collapsed="false">
      <c r="A546" s="127"/>
      <c r="B546" s="128"/>
      <c r="C546" s="129"/>
      <c r="D546" s="128"/>
      <c r="E546" s="128"/>
      <c r="F546" s="130"/>
      <c r="G546" s="130"/>
      <c r="H546" s="131"/>
    </row>
    <row r="547" customFormat="false" ht="15" hidden="false" customHeight="false" outlineLevel="0" collapsed="false">
      <c r="A547" s="127"/>
      <c r="B547" s="128"/>
      <c r="C547" s="129"/>
      <c r="D547" s="128"/>
      <c r="E547" s="128"/>
      <c r="F547" s="130"/>
      <c r="G547" s="130"/>
      <c r="H547" s="131"/>
    </row>
    <row r="548" customFormat="false" ht="15" hidden="false" customHeight="false" outlineLevel="0" collapsed="false">
      <c r="A548" s="127"/>
      <c r="B548" s="128"/>
      <c r="C548" s="129"/>
      <c r="D548" s="128"/>
      <c r="E548" s="128"/>
      <c r="F548" s="130"/>
      <c r="G548" s="130"/>
      <c r="H548" s="131"/>
    </row>
    <row r="549" customFormat="false" ht="15" hidden="false" customHeight="false" outlineLevel="0" collapsed="false">
      <c r="A549" s="127"/>
      <c r="B549" s="128"/>
      <c r="C549" s="129"/>
      <c r="D549" s="128"/>
      <c r="E549" s="128"/>
      <c r="F549" s="130"/>
      <c r="G549" s="130"/>
      <c r="H549" s="131"/>
    </row>
    <row r="550" customFormat="false" ht="15" hidden="false" customHeight="false" outlineLevel="0" collapsed="false">
      <c r="A550" s="127"/>
      <c r="B550" s="128"/>
      <c r="C550" s="129"/>
      <c r="D550" s="128"/>
      <c r="E550" s="128"/>
      <c r="F550" s="130"/>
      <c r="G550" s="130"/>
      <c r="H550" s="131"/>
    </row>
    <row r="551" customFormat="false" ht="15" hidden="false" customHeight="false" outlineLevel="0" collapsed="false">
      <c r="A551" s="127"/>
      <c r="B551" s="128"/>
      <c r="C551" s="129"/>
      <c r="D551" s="128"/>
      <c r="E551" s="128"/>
      <c r="F551" s="130"/>
      <c r="G551" s="130"/>
      <c r="H551" s="131"/>
    </row>
    <row r="552" customFormat="false" ht="15" hidden="false" customHeight="false" outlineLevel="0" collapsed="false">
      <c r="A552" s="127"/>
      <c r="B552" s="128"/>
      <c r="C552" s="129"/>
      <c r="D552" s="128"/>
      <c r="E552" s="128"/>
      <c r="F552" s="130"/>
      <c r="G552" s="130"/>
      <c r="H552" s="131"/>
    </row>
    <row r="553" customFormat="false" ht="15" hidden="false" customHeight="false" outlineLevel="0" collapsed="false">
      <c r="A553" s="127"/>
      <c r="B553" s="128"/>
      <c r="C553" s="129"/>
      <c r="D553" s="128"/>
      <c r="E553" s="128"/>
      <c r="F553" s="130"/>
      <c r="G553" s="130"/>
      <c r="H553" s="131"/>
    </row>
    <row r="554" customFormat="false" ht="15" hidden="false" customHeight="false" outlineLevel="0" collapsed="false">
      <c r="A554" s="127"/>
      <c r="B554" s="128"/>
      <c r="C554" s="129"/>
      <c r="D554" s="128"/>
      <c r="E554" s="128"/>
      <c r="F554" s="130"/>
      <c r="G554" s="130"/>
      <c r="H554" s="131"/>
    </row>
    <row r="555" customFormat="false" ht="15" hidden="false" customHeight="false" outlineLevel="0" collapsed="false">
      <c r="A555" s="127"/>
      <c r="B555" s="128"/>
      <c r="C555" s="129"/>
      <c r="D555" s="128"/>
      <c r="E555" s="128"/>
      <c r="F555" s="130"/>
      <c r="G555" s="130"/>
      <c r="H555" s="131"/>
    </row>
    <row r="556" customFormat="false" ht="15" hidden="false" customHeight="false" outlineLevel="0" collapsed="false">
      <c r="A556" s="127"/>
      <c r="B556" s="128"/>
      <c r="C556" s="129"/>
      <c r="D556" s="128"/>
      <c r="E556" s="128"/>
      <c r="F556" s="130"/>
      <c r="G556" s="130"/>
      <c r="H556" s="131"/>
    </row>
    <row r="557" customFormat="false" ht="15" hidden="false" customHeight="false" outlineLevel="0" collapsed="false">
      <c r="A557" s="127"/>
      <c r="B557" s="128"/>
      <c r="C557" s="129"/>
      <c r="D557" s="128"/>
      <c r="E557" s="128"/>
      <c r="F557" s="130"/>
      <c r="G557" s="130"/>
      <c r="H557" s="131"/>
    </row>
    <row r="558" customFormat="false" ht="15" hidden="false" customHeight="false" outlineLevel="0" collapsed="false">
      <c r="A558" s="127"/>
      <c r="B558" s="128"/>
      <c r="C558" s="129"/>
      <c r="D558" s="128"/>
      <c r="E558" s="128"/>
      <c r="F558" s="130"/>
      <c r="G558" s="130"/>
      <c r="H558" s="131"/>
    </row>
    <row r="559" customFormat="false" ht="15" hidden="false" customHeight="false" outlineLevel="0" collapsed="false">
      <c r="A559" s="127"/>
      <c r="B559" s="128"/>
      <c r="C559" s="129"/>
      <c r="D559" s="128"/>
      <c r="E559" s="128"/>
      <c r="F559" s="130"/>
      <c r="G559" s="130"/>
      <c r="H559" s="131"/>
    </row>
    <row r="560" customFormat="false" ht="15" hidden="false" customHeight="false" outlineLevel="0" collapsed="false">
      <c r="A560" s="127"/>
      <c r="B560" s="128"/>
      <c r="C560" s="129"/>
      <c r="D560" s="128"/>
      <c r="E560" s="128"/>
      <c r="F560" s="130"/>
      <c r="G560" s="130"/>
      <c r="H560" s="131"/>
    </row>
    <row r="561" customFormat="false" ht="15" hidden="false" customHeight="false" outlineLevel="0" collapsed="false">
      <c r="A561" s="127"/>
      <c r="B561" s="128"/>
      <c r="C561" s="129"/>
      <c r="D561" s="128"/>
      <c r="E561" s="128"/>
      <c r="F561" s="130"/>
      <c r="G561" s="130"/>
      <c r="H561" s="131"/>
    </row>
    <row r="562" customFormat="false" ht="15" hidden="false" customHeight="false" outlineLevel="0" collapsed="false">
      <c r="A562" s="127"/>
      <c r="B562" s="128"/>
      <c r="C562" s="129"/>
      <c r="D562" s="128"/>
      <c r="E562" s="128"/>
      <c r="F562" s="130"/>
      <c r="G562" s="130"/>
      <c r="H562" s="131"/>
    </row>
    <row r="563" customFormat="false" ht="15" hidden="false" customHeight="false" outlineLevel="0" collapsed="false">
      <c r="A563" s="127"/>
      <c r="B563" s="128"/>
      <c r="C563" s="129"/>
      <c r="D563" s="128"/>
      <c r="E563" s="128"/>
      <c r="F563" s="130"/>
      <c r="G563" s="130"/>
      <c r="H563" s="131"/>
    </row>
    <row r="564" customFormat="false" ht="15" hidden="false" customHeight="false" outlineLevel="0" collapsed="false">
      <c r="A564" s="127"/>
      <c r="B564" s="128"/>
      <c r="C564" s="129"/>
      <c r="D564" s="128"/>
      <c r="E564" s="128"/>
      <c r="F564" s="130"/>
      <c r="G564" s="130"/>
      <c r="H564" s="131"/>
    </row>
    <row r="565" customFormat="false" ht="15" hidden="false" customHeight="false" outlineLevel="0" collapsed="false">
      <c r="A565" s="127"/>
      <c r="B565" s="128"/>
      <c r="C565" s="129"/>
      <c r="D565" s="128"/>
      <c r="E565" s="128"/>
      <c r="F565" s="130"/>
      <c r="G565" s="130"/>
      <c r="H565" s="131"/>
    </row>
    <row r="566" customFormat="false" ht="15" hidden="false" customHeight="false" outlineLevel="0" collapsed="false">
      <c r="A566" s="127"/>
      <c r="B566" s="128"/>
      <c r="C566" s="129"/>
      <c r="D566" s="128"/>
      <c r="E566" s="128"/>
      <c r="F566" s="130"/>
      <c r="G566" s="130"/>
      <c r="H566" s="131"/>
    </row>
    <row r="567" customFormat="false" ht="15" hidden="false" customHeight="false" outlineLevel="0" collapsed="false">
      <c r="A567" s="127"/>
      <c r="B567" s="128"/>
      <c r="C567" s="129"/>
      <c r="D567" s="128"/>
      <c r="E567" s="128"/>
      <c r="F567" s="130"/>
      <c r="G567" s="130"/>
      <c r="H567" s="131"/>
    </row>
    <row r="568" customFormat="false" ht="15" hidden="false" customHeight="false" outlineLevel="0" collapsed="false">
      <c r="A568" s="127"/>
      <c r="B568" s="128"/>
      <c r="C568" s="129"/>
      <c r="D568" s="128"/>
      <c r="E568" s="128"/>
      <c r="F568" s="130"/>
      <c r="G568" s="130"/>
      <c r="H568" s="131"/>
    </row>
    <row r="569" customFormat="false" ht="15" hidden="false" customHeight="false" outlineLevel="0" collapsed="false">
      <c r="A569" s="142"/>
      <c r="B569" s="143"/>
      <c r="C569" s="144"/>
      <c r="D569" s="143"/>
      <c r="E569" s="143"/>
      <c r="F569" s="145"/>
      <c r="G569" s="145"/>
      <c r="H569" s="141"/>
    </row>
    <row r="570" customFormat="false" ht="15" hidden="false" customHeight="false" outlineLevel="0" collapsed="false">
      <c r="A570" s="127"/>
      <c r="B570" s="128"/>
      <c r="C570" s="129"/>
      <c r="D570" s="128"/>
      <c r="E570" s="128"/>
      <c r="F570" s="130"/>
      <c r="G570" s="130"/>
      <c r="H570" s="131"/>
    </row>
    <row r="571" customFormat="false" ht="15" hidden="false" customHeight="false" outlineLevel="0" collapsed="false">
      <c r="A571" s="127"/>
      <c r="B571" s="128"/>
      <c r="C571" s="129"/>
      <c r="D571" s="128"/>
      <c r="E571" s="128"/>
      <c r="F571" s="130"/>
      <c r="G571" s="130"/>
      <c r="H571" s="131"/>
    </row>
    <row r="572" customFormat="false" ht="15" hidden="false" customHeight="false" outlineLevel="0" collapsed="false">
      <c r="A572" s="127"/>
      <c r="B572" s="128"/>
      <c r="C572" s="129"/>
      <c r="D572" s="128"/>
      <c r="E572" s="128"/>
      <c r="F572" s="130"/>
      <c r="G572" s="130"/>
      <c r="H572" s="131"/>
    </row>
    <row r="573" customFormat="false" ht="15" hidden="false" customHeight="false" outlineLevel="0" collapsed="false">
      <c r="A573" s="127"/>
      <c r="B573" s="128"/>
      <c r="C573" s="129"/>
      <c r="D573" s="128"/>
      <c r="E573" s="128"/>
      <c r="F573" s="130"/>
      <c r="G573" s="130"/>
      <c r="H573" s="131"/>
    </row>
    <row r="574" customFormat="false" ht="15" hidden="false" customHeight="false" outlineLevel="0" collapsed="false">
      <c r="A574" s="127"/>
      <c r="B574" s="128"/>
      <c r="C574" s="129"/>
      <c r="D574" s="128"/>
      <c r="E574" s="128"/>
      <c r="F574" s="130"/>
      <c r="G574" s="130"/>
      <c r="H574" s="131"/>
    </row>
    <row r="575" customFormat="false" ht="15" hidden="false" customHeight="false" outlineLevel="0" collapsed="false">
      <c r="A575" s="127"/>
      <c r="B575" s="128"/>
      <c r="C575" s="129"/>
      <c r="D575" s="128"/>
      <c r="E575" s="128"/>
      <c r="F575" s="130"/>
      <c r="G575" s="130"/>
      <c r="H575" s="131"/>
    </row>
    <row r="576" customFormat="false" ht="15" hidden="false" customHeight="false" outlineLevel="0" collapsed="false">
      <c r="A576" s="127"/>
      <c r="B576" s="128"/>
      <c r="C576" s="129"/>
      <c r="D576" s="128"/>
      <c r="E576" s="128"/>
      <c r="F576" s="130"/>
      <c r="G576" s="130"/>
      <c r="H576" s="131"/>
    </row>
    <row r="577" customFormat="false" ht="15" hidden="false" customHeight="false" outlineLevel="0" collapsed="false">
      <c r="A577" s="127"/>
      <c r="B577" s="128"/>
      <c r="C577" s="129"/>
      <c r="D577" s="128"/>
      <c r="E577" s="128"/>
      <c r="F577" s="130"/>
      <c r="G577" s="130"/>
      <c r="H577" s="131"/>
    </row>
    <row r="578" customFormat="false" ht="15" hidden="false" customHeight="false" outlineLevel="0" collapsed="false">
      <c r="A578" s="127"/>
      <c r="B578" s="128"/>
      <c r="C578" s="129"/>
      <c r="D578" s="128"/>
      <c r="E578" s="128"/>
      <c r="F578" s="130"/>
      <c r="G578" s="130"/>
      <c r="H578" s="131"/>
    </row>
    <row r="579" customFormat="false" ht="15" hidden="false" customHeight="false" outlineLevel="0" collapsed="false">
      <c r="A579" s="127"/>
      <c r="B579" s="128"/>
      <c r="C579" s="129"/>
      <c r="D579" s="128"/>
      <c r="E579" s="128"/>
      <c r="F579" s="130"/>
      <c r="G579" s="130"/>
      <c r="H579" s="131"/>
    </row>
    <row r="580" customFormat="false" ht="15" hidden="false" customHeight="false" outlineLevel="0" collapsed="false">
      <c r="A580" s="127"/>
      <c r="B580" s="128"/>
      <c r="C580" s="129"/>
      <c r="D580" s="128"/>
      <c r="E580" s="128"/>
      <c r="F580" s="130"/>
      <c r="G580" s="130"/>
      <c r="H580" s="131"/>
    </row>
    <row r="581" customFormat="false" ht="15" hidden="false" customHeight="false" outlineLevel="0" collapsed="false">
      <c r="A581" s="127"/>
      <c r="B581" s="128"/>
      <c r="C581" s="129"/>
      <c r="D581" s="128"/>
      <c r="E581" s="128"/>
      <c r="F581" s="130"/>
      <c r="G581" s="130"/>
      <c r="H581" s="131"/>
    </row>
    <row r="582" customFormat="false" ht="15" hidden="false" customHeight="false" outlineLevel="0" collapsed="false">
      <c r="A582" s="127"/>
      <c r="B582" s="128"/>
      <c r="C582" s="129"/>
      <c r="D582" s="128"/>
      <c r="E582" s="128"/>
      <c r="F582" s="130"/>
      <c r="G582" s="130"/>
      <c r="H582" s="131"/>
    </row>
    <row r="583" customFormat="false" ht="15" hidden="false" customHeight="false" outlineLevel="0" collapsed="false">
      <c r="A583" s="127"/>
      <c r="B583" s="128"/>
      <c r="C583" s="129"/>
      <c r="D583" s="128"/>
      <c r="E583" s="128"/>
      <c r="F583" s="130"/>
      <c r="G583" s="130"/>
      <c r="H583" s="131"/>
    </row>
    <row r="584" customFormat="false" ht="15" hidden="false" customHeight="false" outlineLevel="0" collapsed="false">
      <c r="A584" s="127"/>
      <c r="B584" s="127"/>
      <c r="C584" s="129"/>
      <c r="D584" s="128"/>
      <c r="E584" s="128"/>
      <c r="F584" s="130"/>
      <c r="G584" s="130"/>
      <c r="H584" s="131"/>
    </row>
    <row r="585" customFormat="false" ht="15" hidden="false" customHeight="false" outlineLevel="0" collapsed="false">
      <c r="A585" s="127"/>
      <c r="B585" s="128"/>
      <c r="C585" s="129"/>
      <c r="D585" s="128"/>
      <c r="E585" s="128"/>
      <c r="F585" s="130"/>
      <c r="G585" s="130"/>
      <c r="H585" s="131"/>
    </row>
    <row r="586" customFormat="false" ht="15" hidden="false" customHeight="false" outlineLevel="0" collapsed="false">
      <c r="A586" s="127"/>
      <c r="B586" s="128"/>
      <c r="C586" s="129"/>
      <c r="D586" s="128"/>
      <c r="E586" s="128"/>
      <c r="F586" s="130"/>
      <c r="G586" s="130"/>
      <c r="H586" s="131"/>
    </row>
    <row r="587" customFormat="false" ht="15" hidden="false" customHeight="false" outlineLevel="0" collapsed="false">
      <c r="A587" s="127"/>
      <c r="B587" s="128"/>
      <c r="C587" s="129"/>
      <c r="D587" s="128"/>
      <c r="E587" s="128"/>
      <c r="F587" s="130"/>
      <c r="G587" s="130"/>
      <c r="H587" s="131"/>
    </row>
    <row r="588" customFormat="false" ht="15" hidden="false" customHeight="false" outlineLevel="0" collapsed="false">
      <c r="A588" s="127"/>
      <c r="B588" s="128"/>
      <c r="C588" s="129"/>
      <c r="D588" s="128"/>
      <c r="E588" s="128"/>
      <c r="F588" s="130"/>
      <c r="G588" s="130"/>
      <c r="H588" s="131"/>
    </row>
    <row r="589" customFormat="false" ht="15" hidden="false" customHeight="false" outlineLevel="0" collapsed="false">
      <c r="A589" s="127"/>
      <c r="B589" s="128"/>
      <c r="C589" s="129"/>
      <c r="D589" s="128"/>
      <c r="E589" s="128"/>
      <c r="F589" s="130"/>
      <c r="G589" s="130"/>
      <c r="H589" s="131"/>
    </row>
    <row r="590" customFormat="false" ht="15" hidden="false" customHeight="false" outlineLevel="0" collapsed="false">
      <c r="A590" s="127"/>
      <c r="B590" s="128"/>
      <c r="C590" s="129"/>
      <c r="D590" s="128"/>
      <c r="E590" s="128"/>
      <c r="F590" s="130"/>
      <c r="G590" s="130"/>
      <c r="H590" s="131"/>
    </row>
    <row r="591" customFormat="false" ht="15" hidden="false" customHeight="false" outlineLevel="0" collapsed="false">
      <c r="A591" s="127"/>
      <c r="B591" s="128"/>
      <c r="C591" s="129"/>
      <c r="D591" s="128"/>
      <c r="E591" s="128"/>
      <c r="F591" s="130"/>
      <c r="G591" s="130"/>
      <c r="H591" s="131"/>
    </row>
    <row r="592" customFormat="false" ht="15" hidden="false" customHeight="false" outlineLevel="0" collapsed="false">
      <c r="A592" s="127"/>
      <c r="B592" s="128"/>
      <c r="C592" s="129"/>
      <c r="D592" s="128"/>
      <c r="E592" s="128"/>
      <c r="F592" s="130"/>
      <c r="G592" s="130"/>
      <c r="H592" s="131"/>
    </row>
    <row r="593" customFormat="false" ht="15" hidden="false" customHeight="false" outlineLevel="0" collapsed="false">
      <c r="A593" s="127"/>
      <c r="B593" s="128"/>
      <c r="C593" s="129"/>
      <c r="D593" s="128"/>
      <c r="E593" s="128"/>
      <c r="F593" s="130"/>
      <c r="G593" s="130"/>
      <c r="H593" s="131"/>
    </row>
    <row r="594" customFormat="false" ht="15" hidden="false" customHeight="false" outlineLevel="0" collapsed="false">
      <c r="A594" s="127"/>
      <c r="B594" s="128"/>
      <c r="C594" s="129"/>
      <c r="D594" s="128"/>
      <c r="E594" s="128"/>
      <c r="F594" s="130"/>
      <c r="G594" s="130"/>
      <c r="H594" s="131"/>
    </row>
    <row r="595" customFormat="false" ht="15" hidden="false" customHeight="false" outlineLevel="0" collapsed="false">
      <c r="A595" s="127"/>
      <c r="B595" s="128"/>
      <c r="C595" s="129"/>
      <c r="D595" s="128"/>
      <c r="E595" s="128"/>
      <c r="F595" s="130"/>
      <c r="G595" s="130"/>
      <c r="H595" s="131"/>
    </row>
    <row r="596" customFormat="false" ht="15" hidden="false" customHeight="false" outlineLevel="0" collapsed="false">
      <c r="A596" s="127"/>
      <c r="B596" s="128"/>
      <c r="C596" s="129"/>
      <c r="D596" s="128"/>
      <c r="E596" s="128"/>
      <c r="F596" s="130"/>
      <c r="G596" s="130"/>
      <c r="H596" s="131"/>
    </row>
    <row r="597" customFormat="false" ht="15" hidden="false" customHeight="false" outlineLevel="0" collapsed="false">
      <c r="A597" s="127"/>
      <c r="B597" s="128"/>
      <c r="C597" s="129"/>
      <c r="D597" s="128"/>
      <c r="E597" s="128"/>
      <c r="F597" s="130"/>
      <c r="G597" s="130"/>
      <c r="H597" s="131"/>
    </row>
    <row r="598" customFormat="false" ht="15" hidden="false" customHeight="false" outlineLevel="0" collapsed="false">
      <c r="A598" s="127"/>
      <c r="B598" s="128"/>
      <c r="C598" s="129"/>
      <c r="D598" s="128"/>
      <c r="E598" s="128"/>
      <c r="F598" s="130"/>
      <c r="G598" s="130"/>
      <c r="H598" s="131"/>
    </row>
    <row r="599" customFormat="false" ht="15" hidden="false" customHeight="false" outlineLevel="0" collapsed="false">
      <c r="A599" s="127"/>
      <c r="B599" s="128"/>
      <c r="C599" s="129"/>
      <c r="D599" s="128"/>
      <c r="E599" s="128"/>
      <c r="F599" s="130"/>
      <c r="G599" s="130"/>
      <c r="H599" s="131"/>
    </row>
    <row r="600" customFormat="false" ht="15" hidden="false" customHeight="false" outlineLevel="0" collapsed="false">
      <c r="A600" s="127"/>
      <c r="B600" s="128"/>
      <c r="C600" s="129"/>
      <c r="D600" s="128"/>
      <c r="E600" s="128"/>
      <c r="F600" s="130"/>
      <c r="G600" s="130"/>
      <c r="H600" s="131"/>
    </row>
    <row r="601" customFormat="false" ht="15" hidden="false" customHeight="false" outlineLevel="0" collapsed="false">
      <c r="A601" s="127"/>
      <c r="B601" s="128"/>
      <c r="C601" s="129"/>
      <c r="D601" s="128"/>
      <c r="E601" s="128"/>
      <c r="F601" s="130"/>
      <c r="G601" s="130"/>
      <c r="H601" s="131"/>
    </row>
    <row r="602" customFormat="false" ht="15" hidden="false" customHeight="false" outlineLevel="0" collapsed="false">
      <c r="A602" s="127"/>
      <c r="B602" s="128"/>
      <c r="C602" s="129"/>
      <c r="D602" s="128"/>
      <c r="E602" s="128"/>
      <c r="F602" s="130"/>
      <c r="G602" s="130"/>
      <c r="H602" s="131"/>
    </row>
    <row r="603" customFormat="false" ht="15" hidden="false" customHeight="false" outlineLevel="0" collapsed="false">
      <c r="A603" s="127"/>
      <c r="B603" s="128"/>
      <c r="C603" s="129"/>
      <c r="D603" s="128"/>
      <c r="E603" s="128"/>
      <c r="F603" s="130"/>
      <c r="G603" s="130"/>
      <c r="H603" s="131"/>
    </row>
    <row r="604" customFormat="false" ht="15" hidden="false" customHeight="false" outlineLevel="0" collapsed="false">
      <c r="A604" s="127"/>
      <c r="B604" s="128"/>
      <c r="C604" s="129"/>
      <c r="D604" s="128"/>
      <c r="E604" s="128"/>
      <c r="F604" s="130"/>
      <c r="G604" s="130"/>
      <c r="H604" s="131"/>
    </row>
    <row r="605" customFormat="false" ht="15" hidden="false" customHeight="false" outlineLevel="0" collapsed="false">
      <c r="A605" s="127"/>
      <c r="B605" s="128"/>
      <c r="C605" s="129"/>
      <c r="D605" s="128"/>
      <c r="E605" s="128"/>
      <c r="F605" s="130"/>
      <c r="G605" s="130"/>
      <c r="H605" s="131"/>
    </row>
    <row r="606" customFormat="false" ht="15" hidden="false" customHeight="false" outlineLevel="0" collapsed="false">
      <c r="A606" s="127"/>
      <c r="B606" s="128"/>
      <c r="C606" s="129"/>
      <c r="D606" s="128"/>
      <c r="E606" s="128"/>
      <c r="F606" s="130"/>
      <c r="G606" s="130"/>
      <c r="H606" s="131"/>
    </row>
    <row r="607" customFormat="false" ht="15" hidden="false" customHeight="false" outlineLevel="0" collapsed="false">
      <c r="A607" s="127"/>
      <c r="B607" s="128"/>
      <c r="C607" s="129"/>
      <c r="D607" s="128"/>
      <c r="E607" s="128"/>
      <c r="F607" s="130"/>
      <c r="G607" s="130"/>
      <c r="H607" s="131"/>
    </row>
    <row r="608" customFormat="false" ht="15" hidden="false" customHeight="false" outlineLevel="0" collapsed="false">
      <c r="A608" s="127"/>
      <c r="B608" s="128"/>
      <c r="C608" s="129"/>
      <c r="D608" s="128"/>
      <c r="E608" s="128"/>
      <c r="F608" s="130"/>
      <c r="G608" s="130"/>
      <c r="H608" s="131"/>
    </row>
    <row r="609" customFormat="false" ht="15" hidden="false" customHeight="false" outlineLevel="0" collapsed="false">
      <c r="A609" s="127"/>
      <c r="B609" s="128"/>
      <c r="C609" s="129"/>
      <c r="D609" s="128"/>
      <c r="E609" s="128"/>
      <c r="F609" s="130"/>
      <c r="G609" s="130"/>
      <c r="H609" s="131"/>
    </row>
    <row r="610" customFormat="false" ht="15" hidden="false" customHeight="false" outlineLevel="0" collapsed="false">
      <c r="A610" s="127"/>
      <c r="B610" s="128"/>
      <c r="C610" s="129"/>
      <c r="D610" s="128"/>
      <c r="E610" s="128"/>
      <c r="F610" s="130"/>
      <c r="G610" s="130"/>
      <c r="H610" s="131"/>
    </row>
    <row r="611" customFormat="false" ht="15" hidden="false" customHeight="false" outlineLevel="0" collapsed="false">
      <c r="A611" s="127"/>
      <c r="B611" s="128"/>
      <c r="C611" s="129"/>
      <c r="D611" s="128"/>
      <c r="E611" s="128"/>
      <c r="F611" s="130"/>
      <c r="G611" s="130"/>
      <c r="H611" s="131"/>
    </row>
    <row r="612" customFormat="false" ht="15" hidden="false" customHeight="false" outlineLevel="0" collapsed="false">
      <c r="A612" s="127"/>
      <c r="B612" s="128"/>
      <c r="C612" s="129"/>
      <c r="D612" s="128"/>
      <c r="E612" s="128"/>
      <c r="F612" s="130"/>
      <c r="G612" s="130"/>
      <c r="H612" s="131"/>
    </row>
    <row r="613" customFormat="false" ht="15" hidden="false" customHeight="false" outlineLevel="0" collapsed="false">
      <c r="A613" s="127"/>
      <c r="B613" s="128"/>
      <c r="C613" s="129"/>
      <c r="D613" s="128"/>
      <c r="E613" s="128"/>
      <c r="F613" s="130"/>
      <c r="G613" s="130"/>
      <c r="H613" s="131"/>
    </row>
    <row r="614" customFormat="false" ht="15" hidden="false" customHeight="false" outlineLevel="0" collapsed="false">
      <c r="A614" s="127"/>
      <c r="B614" s="128"/>
      <c r="C614" s="129"/>
      <c r="D614" s="128"/>
      <c r="E614" s="128"/>
      <c r="F614" s="130"/>
      <c r="G614" s="130"/>
      <c r="H614" s="131"/>
    </row>
    <row r="615" customFormat="false" ht="15" hidden="false" customHeight="false" outlineLevel="0" collapsed="false">
      <c r="A615" s="127"/>
      <c r="B615" s="128"/>
      <c r="C615" s="129"/>
      <c r="D615" s="128"/>
      <c r="E615" s="128"/>
      <c r="F615" s="130"/>
      <c r="G615" s="130"/>
      <c r="H615" s="131"/>
    </row>
    <row r="616" customFormat="false" ht="15" hidden="false" customHeight="false" outlineLevel="0" collapsed="false">
      <c r="A616" s="127"/>
      <c r="B616" s="128"/>
      <c r="C616" s="129"/>
      <c r="D616" s="128"/>
      <c r="E616" s="128"/>
      <c r="F616" s="130"/>
      <c r="G616" s="130"/>
      <c r="H616" s="131"/>
    </row>
    <row r="617" customFormat="false" ht="15" hidden="false" customHeight="false" outlineLevel="0" collapsed="false">
      <c r="A617" s="127"/>
      <c r="B617" s="128"/>
      <c r="C617" s="129"/>
      <c r="D617" s="128"/>
      <c r="E617" s="128"/>
      <c r="F617" s="130"/>
      <c r="G617" s="130"/>
      <c r="H617" s="131"/>
    </row>
    <row r="618" customFormat="false" ht="15" hidden="false" customHeight="false" outlineLevel="0" collapsed="false">
      <c r="A618" s="127"/>
      <c r="B618" s="128"/>
      <c r="C618" s="129"/>
      <c r="D618" s="128"/>
      <c r="E618" s="128"/>
      <c r="F618" s="130"/>
      <c r="G618" s="130"/>
      <c r="H618" s="131"/>
    </row>
    <row r="619" customFormat="false" ht="15" hidden="false" customHeight="false" outlineLevel="0" collapsed="false">
      <c r="A619" s="127"/>
      <c r="B619" s="128"/>
      <c r="C619" s="129"/>
      <c r="D619" s="128"/>
      <c r="E619" s="128"/>
      <c r="F619" s="130"/>
      <c r="G619" s="130"/>
      <c r="H619" s="131"/>
    </row>
    <row r="620" customFormat="false" ht="15" hidden="false" customHeight="false" outlineLevel="0" collapsed="false">
      <c r="A620" s="127"/>
      <c r="B620" s="128"/>
      <c r="C620" s="129"/>
      <c r="D620" s="128"/>
      <c r="E620" s="128"/>
      <c r="F620" s="130"/>
      <c r="G620" s="130"/>
      <c r="H620" s="131"/>
    </row>
    <row r="621" customFormat="false" ht="15" hidden="false" customHeight="false" outlineLevel="0" collapsed="false">
      <c r="A621" s="127"/>
      <c r="B621" s="128"/>
      <c r="C621" s="129"/>
      <c r="D621" s="128"/>
      <c r="E621" s="128"/>
      <c r="F621" s="130"/>
      <c r="G621" s="130"/>
      <c r="H621" s="131"/>
    </row>
    <row r="622" customFormat="false" ht="15" hidden="false" customHeight="false" outlineLevel="0" collapsed="false">
      <c r="A622" s="127"/>
      <c r="B622" s="128"/>
      <c r="C622" s="129"/>
      <c r="D622" s="128"/>
      <c r="E622" s="128"/>
      <c r="F622" s="130"/>
      <c r="G622" s="130"/>
      <c r="H622" s="131"/>
    </row>
    <row r="623" customFormat="false" ht="15" hidden="false" customHeight="false" outlineLevel="0" collapsed="false">
      <c r="A623" s="127"/>
      <c r="B623" s="128"/>
      <c r="C623" s="129"/>
      <c r="D623" s="128"/>
      <c r="E623" s="128"/>
      <c r="F623" s="130"/>
      <c r="G623" s="130"/>
      <c r="H623" s="131"/>
    </row>
    <row r="624" customFormat="false" ht="15" hidden="false" customHeight="false" outlineLevel="0" collapsed="false">
      <c r="A624" s="127"/>
      <c r="B624" s="128"/>
      <c r="C624" s="129"/>
      <c r="D624" s="128"/>
      <c r="E624" s="128"/>
      <c r="F624" s="130"/>
      <c r="G624" s="130"/>
      <c r="H624" s="131"/>
    </row>
    <row r="625" customFormat="false" ht="15" hidden="false" customHeight="false" outlineLevel="0" collapsed="false">
      <c r="A625" s="127"/>
      <c r="B625" s="128"/>
      <c r="C625" s="129"/>
      <c r="D625" s="128"/>
      <c r="E625" s="128"/>
      <c r="F625" s="130"/>
      <c r="G625" s="130"/>
      <c r="H625" s="131"/>
    </row>
    <row r="626" customFormat="false" ht="15" hidden="false" customHeight="false" outlineLevel="0" collapsed="false">
      <c r="A626" s="127"/>
      <c r="B626" s="128"/>
      <c r="C626" s="129"/>
      <c r="D626" s="128"/>
      <c r="E626" s="128"/>
      <c r="F626" s="130"/>
      <c r="G626" s="130"/>
      <c r="H626" s="131"/>
    </row>
    <row r="627" customFormat="false" ht="15" hidden="false" customHeight="false" outlineLevel="0" collapsed="false">
      <c r="A627" s="127"/>
      <c r="B627" s="128"/>
      <c r="C627" s="129"/>
      <c r="D627" s="128"/>
      <c r="E627" s="128"/>
      <c r="F627" s="130"/>
      <c r="G627" s="130"/>
      <c r="H627" s="131"/>
    </row>
    <row r="628" customFormat="false" ht="15" hidden="false" customHeight="false" outlineLevel="0" collapsed="false">
      <c r="A628" s="127"/>
      <c r="B628" s="128"/>
      <c r="C628" s="129"/>
      <c r="D628" s="128"/>
      <c r="E628" s="128"/>
      <c r="F628" s="130"/>
      <c r="G628" s="130"/>
      <c r="H628" s="131"/>
    </row>
    <row r="629" customFormat="false" ht="15" hidden="false" customHeight="false" outlineLevel="0" collapsed="false">
      <c r="A629" s="127"/>
      <c r="B629" s="128"/>
      <c r="C629" s="129"/>
      <c r="D629" s="128"/>
      <c r="E629" s="128"/>
      <c r="F629" s="130"/>
      <c r="G629" s="130"/>
      <c r="H629" s="131"/>
    </row>
    <row r="630" customFormat="false" ht="15" hidden="false" customHeight="false" outlineLevel="0" collapsed="false">
      <c r="A630" s="127"/>
      <c r="B630" s="128"/>
      <c r="C630" s="129"/>
      <c r="D630" s="128"/>
      <c r="E630" s="128"/>
      <c r="F630" s="130"/>
      <c r="G630" s="130"/>
      <c r="H630" s="131"/>
    </row>
    <row r="631" customFormat="false" ht="15" hidden="false" customHeight="false" outlineLevel="0" collapsed="false">
      <c r="A631" s="127"/>
      <c r="B631" s="128"/>
      <c r="C631" s="129"/>
      <c r="D631" s="128"/>
      <c r="E631" s="128"/>
      <c r="F631" s="130"/>
      <c r="G631" s="130"/>
      <c r="H631" s="131"/>
    </row>
    <row r="632" customFormat="false" ht="15" hidden="false" customHeight="false" outlineLevel="0" collapsed="false">
      <c r="A632" s="142"/>
      <c r="B632" s="143"/>
      <c r="C632" s="144"/>
      <c r="D632" s="143"/>
      <c r="E632" s="143"/>
      <c r="F632" s="145"/>
      <c r="G632" s="145"/>
      <c r="H632" s="141"/>
    </row>
    <row r="633" customFormat="false" ht="15" hidden="false" customHeight="false" outlineLevel="0" collapsed="false">
      <c r="A633" s="142"/>
      <c r="B633" s="143"/>
      <c r="C633" s="144"/>
      <c r="D633" s="143"/>
      <c r="E633" s="143"/>
      <c r="F633" s="145"/>
      <c r="G633" s="145"/>
      <c r="H633" s="141"/>
    </row>
    <row r="634" customFormat="false" ht="15" hidden="false" customHeight="false" outlineLevel="0" collapsed="false">
      <c r="A634" s="127"/>
      <c r="B634" s="128"/>
      <c r="C634" s="129"/>
      <c r="D634" s="128"/>
      <c r="E634" s="128"/>
      <c r="F634" s="130"/>
      <c r="G634" s="130"/>
      <c r="H634" s="131"/>
    </row>
    <row r="635" customFormat="false" ht="15" hidden="false" customHeight="false" outlineLevel="0" collapsed="false">
      <c r="A635" s="127"/>
      <c r="B635" s="128"/>
      <c r="C635" s="129"/>
      <c r="D635" s="128"/>
      <c r="E635" s="128"/>
      <c r="F635" s="130"/>
      <c r="G635" s="130"/>
      <c r="H635" s="131"/>
    </row>
    <row r="636" customFormat="false" ht="15" hidden="false" customHeight="false" outlineLevel="0" collapsed="false">
      <c r="A636" s="127"/>
      <c r="B636" s="128"/>
      <c r="C636" s="129"/>
      <c r="D636" s="128"/>
      <c r="E636" s="128"/>
      <c r="F636" s="130"/>
      <c r="G636" s="130"/>
      <c r="H636" s="131"/>
    </row>
    <row r="637" customFormat="false" ht="15" hidden="false" customHeight="false" outlineLevel="0" collapsed="false">
      <c r="A637" s="127"/>
      <c r="B637" s="128"/>
      <c r="C637" s="129"/>
      <c r="D637" s="128"/>
      <c r="E637" s="128"/>
      <c r="F637" s="130"/>
      <c r="G637" s="130"/>
      <c r="H637" s="131"/>
    </row>
    <row r="638" customFormat="false" ht="15" hidden="false" customHeight="false" outlineLevel="0" collapsed="false">
      <c r="A638" s="127"/>
      <c r="B638" s="128"/>
      <c r="C638" s="129"/>
      <c r="D638" s="128"/>
      <c r="E638" s="128"/>
      <c r="F638" s="130"/>
      <c r="G638" s="130"/>
      <c r="H638" s="131"/>
    </row>
    <row r="639" customFormat="false" ht="15" hidden="false" customHeight="false" outlineLevel="0" collapsed="false">
      <c r="A639" s="127"/>
      <c r="B639" s="128"/>
      <c r="C639" s="129"/>
      <c r="D639" s="128"/>
      <c r="E639" s="128"/>
      <c r="F639" s="130"/>
      <c r="G639" s="130"/>
      <c r="H639" s="131"/>
    </row>
    <row r="640" customFormat="false" ht="15" hidden="false" customHeight="false" outlineLevel="0" collapsed="false">
      <c r="A640" s="127"/>
      <c r="B640" s="128"/>
      <c r="C640" s="129"/>
      <c r="D640" s="128"/>
      <c r="E640" s="128"/>
      <c r="F640" s="130"/>
      <c r="G640" s="130"/>
      <c r="H640" s="131"/>
    </row>
    <row r="641" customFormat="false" ht="15" hidden="false" customHeight="false" outlineLevel="0" collapsed="false">
      <c r="A641" s="127"/>
      <c r="B641" s="128"/>
      <c r="C641" s="129"/>
      <c r="D641" s="128"/>
      <c r="E641" s="128"/>
      <c r="F641" s="130"/>
      <c r="G641" s="130"/>
      <c r="H641" s="131"/>
    </row>
    <row r="642" customFormat="false" ht="15" hidden="false" customHeight="false" outlineLevel="0" collapsed="false">
      <c r="A642" s="127"/>
      <c r="B642" s="128"/>
      <c r="C642" s="129"/>
      <c r="D642" s="128"/>
      <c r="E642" s="128"/>
      <c r="F642" s="130"/>
      <c r="G642" s="130"/>
      <c r="H642" s="131"/>
    </row>
    <row r="643" customFormat="false" ht="15" hidden="false" customHeight="false" outlineLevel="0" collapsed="false">
      <c r="A643" s="127"/>
      <c r="B643" s="128"/>
      <c r="C643" s="129"/>
      <c r="D643" s="128"/>
      <c r="G643" s="130"/>
      <c r="H643" s="131"/>
    </row>
    <row r="644" customFormat="false" ht="15" hidden="false" customHeight="false" outlineLevel="0" collapsed="false">
      <c r="A644" s="127"/>
      <c r="B644" s="128"/>
      <c r="C644" s="129"/>
      <c r="D644" s="128"/>
      <c r="E644" s="128"/>
      <c r="F644" s="130"/>
      <c r="G644" s="130"/>
      <c r="H644" s="131"/>
    </row>
    <row r="645" customFormat="false" ht="15" hidden="false" customHeight="false" outlineLevel="0" collapsed="false">
      <c r="A645" s="127"/>
      <c r="B645" s="128"/>
      <c r="C645" s="129"/>
      <c r="D645" s="128"/>
      <c r="E645" s="128"/>
      <c r="F645" s="130"/>
      <c r="G645" s="130"/>
      <c r="H645" s="131"/>
    </row>
    <row r="646" customFormat="false" ht="15" hidden="false" customHeight="false" outlineLevel="0" collapsed="false">
      <c r="A646" s="127"/>
      <c r="B646" s="128"/>
      <c r="C646" s="129"/>
      <c r="D646" s="128"/>
      <c r="E646" s="128"/>
      <c r="F646" s="130"/>
      <c r="G646" s="130"/>
      <c r="H646" s="131"/>
    </row>
    <row r="647" customFormat="false" ht="15" hidden="false" customHeight="false" outlineLevel="0" collapsed="false">
      <c r="A647" s="127"/>
      <c r="B647" s="128"/>
      <c r="C647" s="129"/>
      <c r="D647" s="128"/>
      <c r="E647" s="128"/>
      <c r="F647" s="130"/>
      <c r="G647" s="130"/>
      <c r="H647" s="131"/>
    </row>
    <row r="648" customFormat="false" ht="15" hidden="false" customHeight="false" outlineLevel="0" collapsed="false">
      <c r="A648" s="127"/>
      <c r="B648" s="128"/>
      <c r="C648" s="129"/>
      <c r="D648" s="128"/>
      <c r="E648" s="128"/>
      <c r="F648" s="130"/>
      <c r="G648" s="130"/>
      <c r="H648" s="131"/>
    </row>
    <row r="649" customFormat="false" ht="15" hidden="false" customHeight="false" outlineLevel="0" collapsed="false">
      <c r="A649" s="127"/>
      <c r="B649" s="128"/>
      <c r="C649" s="129"/>
      <c r="D649" s="128"/>
      <c r="E649" s="128"/>
      <c r="F649" s="130"/>
      <c r="G649" s="130"/>
      <c r="H649" s="131"/>
    </row>
    <row r="650" customFormat="false" ht="15" hidden="false" customHeight="false" outlineLevel="0" collapsed="false">
      <c r="A650" s="127"/>
      <c r="B650" s="128"/>
      <c r="C650" s="129"/>
      <c r="D650" s="128"/>
      <c r="E650" s="128"/>
      <c r="F650" s="130"/>
      <c r="G650" s="130"/>
      <c r="H650" s="131"/>
    </row>
    <row r="651" customFormat="false" ht="15" hidden="false" customHeight="false" outlineLevel="0" collapsed="false">
      <c r="A651" s="127"/>
      <c r="B651" s="128"/>
      <c r="C651" s="129"/>
      <c r="D651" s="128"/>
      <c r="E651" s="128"/>
      <c r="F651" s="130"/>
      <c r="G651" s="130"/>
      <c r="H651" s="131"/>
    </row>
    <row r="652" customFormat="false" ht="15" hidden="false" customHeight="false" outlineLevel="0" collapsed="false">
      <c r="A652" s="127"/>
      <c r="B652" s="128"/>
      <c r="C652" s="129"/>
      <c r="D652" s="128"/>
      <c r="E652" s="128"/>
      <c r="F652" s="130"/>
      <c r="G652" s="130"/>
      <c r="H652" s="131"/>
    </row>
    <row r="653" customFormat="false" ht="15" hidden="false" customHeight="false" outlineLevel="0" collapsed="false">
      <c r="A653" s="127"/>
      <c r="B653" s="128"/>
      <c r="C653" s="129"/>
      <c r="D653" s="128"/>
      <c r="E653" s="128"/>
      <c r="F653" s="130"/>
      <c r="G653" s="130"/>
      <c r="H653" s="131"/>
    </row>
    <row r="654" customFormat="false" ht="15" hidden="false" customHeight="false" outlineLevel="0" collapsed="false">
      <c r="A654" s="127"/>
      <c r="B654" s="128"/>
      <c r="C654" s="129"/>
      <c r="D654" s="128"/>
      <c r="E654" s="128"/>
      <c r="F654" s="130"/>
      <c r="G654" s="130"/>
      <c r="H654" s="131"/>
    </row>
    <row r="655" customFormat="false" ht="15" hidden="false" customHeight="false" outlineLevel="0" collapsed="false">
      <c r="A655" s="127"/>
      <c r="B655" s="128"/>
      <c r="C655" s="129"/>
      <c r="D655" s="128"/>
      <c r="E655" s="128"/>
      <c r="F655" s="130"/>
      <c r="G655" s="130"/>
      <c r="H655" s="131"/>
    </row>
    <row r="656" customFormat="false" ht="15" hidden="false" customHeight="false" outlineLevel="0" collapsed="false">
      <c r="A656" s="127"/>
      <c r="B656" s="128"/>
      <c r="C656" s="129"/>
      <c r="D656" s="128"/>
      <c r="E656" s="128"/>
      <c r="F656" s="130"/>
      <c r="G656" s="130"/>
      <c r="H656" s="131"/>
    </row>
    <row r="657" customFormat="false" ht="15" hidden="false" customHeight="false" outlineLevel="0" collapsed="false">
      <c r="A657" s="127"/>
      <c r="B657" s="128"/>
      <c r="C657" s="129"/>
      <c r="D657" s="128"/>
      <c r="E657" s="128"/>
      <c r="F657" s="130"/>
      <c r="G657" s="130"/>
      <c r="H657" s="131"/>
    </row>
    <row r="658" customFormat="false" ht="15" hidden="false" customHeight="false" outlineLevel="0" collapsed="false">
      <c r="A658" s="127"/>
      <c r="B658" s="128"/>
      <c r="C658" s="129"/>
      <c r="D658" s="128"/>
      <c r="E658" s="128"/>
      <c r="F658" s="130"/>
      <c r="G658" s="130"/>
      <c r="H658" s="131"/>
    </row>
    <row r="659" customFormat="false" ht="15" hidden="false" customHeight="false" outlineLevel="0" collapsed="false">
      <c r="A659" s="127"/>
      <c r="B659" s="128"/>
      <c r="C659" s="129"/>
      <c r="D659" s="128"/>
      <c r="E659" s="128"/>
      <c r="F659" s="130"/>
      <c r="G659" s="130"/>
      <c r="H659" s="131"/>
    </row>
    <row r="660" customFormat="false" ht="15" hidden="false" customHeight="false" outlineLevel="0" collapsed="false">
      <c r="A660" s="127"/>
      <c r="B660" s="128"/>
      <c r="C660" s="129"/>
      <c r="D660" s="128"/>
      <c r="E660" s="128"/>
      <c r="F660" s="130"/>
      <c r="G660" s="130"/>
      <c r="H660" s="131"/>
    </row>
    <row r="661" customFormat="false" ht="15" hidden="false" customHeight="false" outlineLevel="0" collapsed="false">
      <c r="A661" s="127"/>
      <c r="B661" s="128"/>
      <c r="C661" s="129"/>
      <c r="D661" s="128"/>
      <c r="E661" s="128"/>
      <c r="F661" s="130"/>
      <c r="G661" s="130"/>
      <c r="H661" s="131"/>
    </row>
    <row r="662" customFormat="false" ht="15" hidden="false" customHeight="false" outlineLevel="0" collapsed="false">
      <c r="A662" s="127"/>
      <c r="B662" s="128"/>
      <c r="C662" s="129"/>
      <c r="D662" s="128"/>
      <c r="E662" s="128"/>
      <c r="F662" s="130"/>
      <c r="G662" s="130"/>
      <c r="H662" s="131"/>
    </row>
    <row r="663" customFormat="false" ht="15" hidden="false" customHeight="false" outlineLevel="0" collapsed="false">
      <c r="A663" s="127"/>
      <c r="B663" s="128"/>
      <c r="C663" s="129"/>
      <c r="D663" s="128"/>
      <c r="E663" s="128"/>
      <c r="F663" s="130"/>
      <c r="G663" s="130"/>
      <c r="H663" s="131"/>
    </row>
    <row r="664" customFormat="false" ht="15" hidden="false" customHeight="false" outlineLevel="0" collapsed="false">
      <c r="A664" s="127"/>
      <c r="B664" s="128"/>
      <c r="C664" s="129"/>
      <c r="D664" s="128"/>
      <c r="E664" s="128"/>
      <c r="F664" s="130"/>
      <c r="G664" s="130"/>
      <c r="H664" s="131"/>
    </row>
    <row r="665" customFormat="false" ht="15" hidden="false" customHeight="false" outlineLevel="0" collapsed="false">
      <c r="A665" s="127"/>
      <c r="B665" s="128"/>
      <c r="C665" s="129"/>
      <c r="D665" s="128"/>
      <c r="E665" s="128"/>
      <c r="F665" s="130"/>
      <c r="G665" s="130"/>
      <c r="H665" s="131"/>
    </row>
    <row r="666" customFormat="false" ht="15" hidden="false" customHeight="false" outlineLevel="0" collapsed="false">
      <c r="A666" s="127"/>
      <c r="B666" s="128"/>
      <c r="C666" s="129"/>
      <c r="D666" s="128"/>
      <c r="E666" s="128"/>
      <c r="F666" s="130"/>
      <c r="G666" s="130"/>
      <c r="H666" s="131"/>
    </row>
    <row r="667" customFormat="false" ht="15" hidden="false" customHeight="false" outlineLevel="0" collapsed="false">
      <c r="A667" s="127"/>
      <c r="B667" s="128"/>
      <c r="C667" s="129"/>
      <c r="D667" s="128"/>
      <c r="E667" s="128"/>
      <c r="F667" s="130"/>
      <c r="G667" s="130"/>
      <c r="H667" s="131"/>
    </row>
    <row r="668" customFormat="false" ht="15" hidden="false" customHeight="false" outlineLevel="0" collapsed="false">
      <c r="A668" s="127"/>
      <c r="B668" s="128"/>
      <c r="C668" s="129"/>
      <c r="D668" s="128"/>
      <c r="E668" s="128"/>
      <c r="F668" s="130"/>
      <c r="G668" s="130"/>
      <c r="H668" s="131"/>
    </row>
    <row r="669" customFormat="false" ht="15" hidden="false" customHeight="false" outlineLevel="0" collapsed="false">
      <c r="A669" s="127"/>
      <c r="B669" s="128"/>
      <c r="C669" s="129"/>
      <c r="D669" s="128"/>
      <c r="E669" s="128"/>
      <c r="F669" s="130"/>
      <c r="G669" s="130"/>
      <c r="H669" s="131"/>
    </row>
    <row r="670" customFormat="false" ht="15" hidden="false" customHeight="false" outlineLevel="0" collapsed="false">
      <c r="A670" s="127"/>
      <c r="B670" s="128"/>
      <c r="C670" s="129"/>
      <c r="D670" s="128"/>
      <c r="E670" s="128"/>
      <c r="F670" s="130"/>
      <c r="G670" s="130"/>
      <c r="H670" s="131"/>
    </row>
    <row r="671" customFormat="false" ht="15" hidden="false" customHeight="false" outlineLevel="0" collapsed="false">
      <c r="A671" s="127"/>
      <c r="B671" s="128"/>
      <c r="C671" s="129"/>
      <c r="D671" s="128"/>
      <c r="E671" s="128"/>
      <c r="F671" s="130"/>
      <c r="G671" s="130"/>
      <c r="H671" s="131"/>
    </row>
    <row r="672" customFormat="false" ht="15" hidden="false" customHeight="false" outlineLevel="0" collapsed="false">
      <c r="A672" s="127"/>
      <c r="B672" s="128"/>
      <c r="C672" s="129"/>
      <c r="D672" s="128"/>
      <c r="E672" s="128"/>
      <c r="F672" s="130"/>
      <c r="G672" s="130"/>
      <c r="H672" s="131"/>
    </row>
    <row r="673" customFormat="false" ht="15" hidden="false" customHeight="false" outlineLevel="0" collapsed="false">
      <c r="A673" s="127"/>
      <c r="B673" s="128"/>
      <c r="C673" s="129"/>
      <c r="D673" s="128"/>
      <c r="E673" s="128"/>
      <c r="F673" s="130"/>
      <c r="G673" s="130"/>
      <c r="H673" s="131"/>
    </row>
    <row r="674" customFormat="false" ht="15" hidden="false" customHeight="false" outlineLevel="0" collapsed="false">
      <c r="A674" s="127"/>
      <c r="B674" s="128"/>
      <c r="C674" s="129"/>
      <c r="D674" s="128"/>
      <c r="E674" s="128"/>
      <c r="F674" s="130"/>
      <c r="G674" s="130"/>
      <c r="H674" s="131"/>
    </row>
    <row r="675" customFormat="false" ht="15" hidden="false" customHeight="false" outlineLevel="0" collapsed="false">
      <c r="A675" s="127"/>
      <c r="B675" s="128"/>
      <c r="C675" s="129"/>
      <c r="D675" s="128"/>
      <c r="E675" s="128"/>
      <c r="F675" s="130"/>
      <c r="G675" s="130"/>
      <c r="H675" s="131"/>
    </row>
    <row r="676" customFormat="false" ht="15" hidden="false" customHeight="false" outlineLevel="0" collapsed="false">
      <c r="A676" s="127"/>
      <c r="B676" s="128"/>
      <c r="C676" s="129"/>
      <c r="D676" s="128"/>
      <c r="E676" s="128"/>
      <c r="F676" s="130"/>
      <c r="G676" s="130"/>
      <c r="H676" s="131"/>
    </row>
    <row r="677" customFormat="false" ht="15" hidden="false" customHeight="false" outlineLevel="0" collapsed="false">
      <c r="A677" s="127"/>
      <c r="B677" s="128"/>
      <c r="C677" s="129"/>
      <c r="D677" s="128"/>
      <c r="E677" s="128"/>
      <c r="F677" s="130"/>
      <c r="G677" s="130"/>
      <c r="H677" s="131"/>
    </row>
    <row r="678" customFormat="false" ht="15" hidden="false" customHeight="false" outlineLevel="0" collapsed="false">
      <c r="A678" s="127"/>
      <c r="B678" s="128"/>
      <c r="C678" s="129"/>
      <c r="D678" s="128"/>
      <c r="E678" s="128"/>
      <c r="F678" s="130"/>
      <c r="G678" s="130"/>
      <c r="H678" s="131"/>
    </row>
    <row r="679" customFormat="false" ht="15" hidden="false" customHeight="false" outlineLevel="0" collapsed="false">
      <c r="A679" s="127"/>
      <c r="B679" s="128"/>
      <c r="C679" s="129"/>
      <c r="D679" s="128"/>
      <c r="E679" s="128"/>
      <c r="F679" s="130"/>
      <c r="G679" s="130"/>
      <c r="H679" s="131"/>
    </row>
    <row r="680" customFormat="false" ht="15" hidden="false" customHeight="false" outlineLevel="0" collapsed="false">
      <c r="A680" s="127"/>
      <c r="B680" s="128"/>
      <c r="C680" s="129"/>
      <c r="D680" s="128"/>
      <c r="E680" s="128"/>
      <c r="F680" s="130"/>
      <c r="G680" s="130"/>
      <c r="H680" s="131"/>
    </row>
    <row r="681" customFormat="false" ht="15" hidden="false" customHeight="false" outlineLevel="0" collapsed="false">
      <c r="A681" s="127"/>
      <c r="B681" s="128"/>
      <c r="C681" s="129"/>
      <c r="D681" s="128"/>
      <c r="E681" s="128"/>
      <c r="F681" s="130"/>
      <c r="G681" s="130"/>
      <c r="H681" s="131"/>
    </row>
    <row r="682" customFormat="false" ht="15" hidden="false" customHeight="false" outlineLevel="0" collapsed="false">
      <c r="A682" s="127"/>
      <c r="B682" s="128"/>
      <c r="C682" s="129"/>
      <c r="D682" s="128"/>
      <c r="E682" s="128"/>
      <c r="F682" s="130"/>
      <c r="G682" s="130"/>
      <c r="H682" s="131"/>
    </row>
    <row r="683" customFormat="false" ht="15" hidden="false" customHeight="false" outlineLevel="0" collapsed="false">
      <c r="A683" s="127"/>
      <c r="B683" s="128"/>
      <c r="C683" s="129"/>
      <c r="D683" s="128"/>
      <c r="E683" s="128"/>
      <c r="F683" s="130"/>
      <c r="G683" s="130"/>
      <c r="H683" s="131"/>
    </row>
    <row r="684" customFormat="false" ht="15" hidden="false" customHeight="false" outlineLevel="0" collapsed="false">
      <c r="A684" s="127"/>
      <c r="B684" s="128"/>
      <c r="C684" s="129"/>
      <c r="D684" s="128"/>
      <c r="E684" s="128"/>
      <c r="F684" s="130"/>
      <c r="G684" s="130"/>
      <c r="H684" s="131"/>
    </row>
    <row r="685" customFormat="false" ht="15" hidden="false" customHeight="false" outlineLevel="0" collapsed="false">
      <c r="A685" s="127"/>
      <c r="B685" s="128"/>
      <c r="C685" s="129"/>
      <c r="D685" s="128"/>
      <c r="E685" s="128"/>
      <c r="F685" s="130"/>
      <c r="G685" s="130"/>
      <c r="H685" s="131"/>
    </row>
    <row r="686" customFormat="false" ht="15" hidden="false" customHeight="false" outlineLevel="0" collapsed="false">
      <c r="A686" s="127"/>
      <c r="B686" s="128"/>
      <c r="C686" s="129"/>
      <c r="D686" s="128"/>
      <c r="E686" s="128"/>
      <c r="F686" s="130"/>
      <c r="G686" s="130"/>
      <c r="H686" s="131"/>
    </row>
    <row r="687" customFormat="false" ht="15" hidden="false" customHeight="false" outlineLevel="0" collapsed="false">
      <c r="A687" s="127"/>
      <c r="B687" s="128"/>
      <c r="C687" s="129"/>
      <c r="D687" s="128"/>
      <c r="E687" s="128"/>
      <c r="F687" s="130"/>
      <c r="G687" s="130"/>
      <c r="H687" s="131"/>
    </row>
    <row r="688" customFormat="false" ht="15" hidden="false" customHeight="false" outlineLevel="0" collapsed="false">
      <c r="A688" s="127"/>
      <c r="B688" s="128"/>
      <c r="C688" s="129"/>
      <c r="D688" s="128"/>
      <c r="E688" s="128"/>
      <c r="F688" s="130"/>
      <c r="G688" s="130"/>
      <c r="H688" s="131"/>
    </row>
    <row r="689" customFormat="false" ht="15" hidden="false" customHeight="false" outlineLevel="0" collapsed="false">
      <c r="A689" s="127"/>
      <c r="B689" s="128"/>
      <c r="C689" s="129"/>
      <c r="D689" s="128"/>
      <c r="E689" s="128"/>
      <c r="F689" s="130"/>
      <c r="G689" s="130"/>
      <c r="H689" s="131"/>
    </row>
    <row r="690" customFormat="false" ht="15" hidden="false" customHeight="false" outlineLevel="0" collapsed="false">
      <c r="A690" s="127"/>
      <c r="B690" s="128"/>
      <c r="C690" s="129"/>
      <c r="D690" s="128"/>
      <c r="E690" s="128"/>
      <c r="F690" s="130"/>
      <c r="G690" s="130"/>
      <c r="H690" s="131"/>
    </row>
    <row r="691" customFormat="false" ht="15" hidden="false" customHeight="false" outlineLevel="0" collapsed="false">
      <c r="A691" s="127"/>
      <c r="B691" s="128"/>
      <c r="C691" s="129"/>
      <c r="D691" s="128"/>
      <c r="E691" s="128"/>
      <c r="F691" s="130"/>
      <c r="G691" s="130"/>
      <c r="H691" s="131"/>
    </row>
    <row r="692" customFormat="false" ht="15" hidden="false" customHeight="false" outlineLevel="0" collapsed="false">
      <c r="A692" s="127"/>
      <c r="B692" s="128"/>
      <c r="C692" s="129"/>
      <c r="D692" s="128"/>
      <c r="E692" s="128"/>
      <c r="F692" s="130"/>
      <c r="G692" s="130"/>
      <c r="H692" s="131"/>
    </row>
    <row r="693" customFormat="false" ht="15" hidden="false" customHeight="false" outlineLevel="0" collapsed="false">
      <c r="A693" s="127"/>
      <c r="B693" s="128"/>
      <c r="C693" s="129"/>
      <c r="D693" s="128"/>
      <c r="E693" s="128"/>
      <c r="F693" s="130"/>
      <c r="G693" s="130"/>
      <c r="H693" s="131"/>
    </row>
    <row r="694" customFormat="false" ht="15" hidden="false" customHeight="false" outlineLevel="0" collapsed="false">
      <c r="A694" s="127"/>
      <c r="B694" s="128"/>
      <c r="C694" s="129"/>
      <c r="D694" s="128"/>
      <c r="E694" s="128"/>
      <c r="F694" s="130"/>
      <c r="G694" s="130"/>
      <c r="H694" s="131"/>
    </row>
    <row r="695" customFormat="false" ht="15" hidden="false" customHeight="false" outlineLevel="0" collapsed="false">
      <c r="A695" s="127"/>
      <c r="B695" s="128"/>
      <c r="C695" s="129"/>
      <c r="D695" s="128"/>
      <c r="E695" s="128"/>
      <c r="F695" s="130"/>
      <c r="G695" s="130"/>
      <c r="H695" s="131"/>
    </row>
    <row r="696" customFormat="false" ht="15" hidden="false" customHeight="false" outlineLevel="0" collapsed="false">
      <c r="A696" s="127"/>
      <c r="B696" s="128"/>
      <c r="C696" s="129"/>
      <c r="D696" s="128"/>
      <c r="E696" s="128"/>
      <c r="F696" s="130"/>
      <c r="G696" s="130"/>
      <c r="H696" s="131"/>
    </row>
    <row r="697" customFormat="false" ht="15" hidden="false" customHeight="false" outlineLevel="0" collapsed="false">
      <c r="A697" s="127"/>
      <c r="B697" s="128"/>
      <c r="C697" s="129"/>
      <c r="D697" s="128"/>
      <c r="E697" s="128"/>
      <c r="F697" s="130"/>
      <c r="G697" s="130"/>
      <c r="H697" s="131"/>
    </row>
    <row r="698" customFormat="false" ht="15" hidden="false" customHeight="false" outlineLevel="0" collapsed="false">
      <c r="A698" s="127"/>
      <c r="B698" s="128"/>
      <c r="C698" s="129"/>
      <c r="D698" s="128"/>
      <c r="E698" s="128"/>
      <c r="F698" s="130"/>
      <c r="G698" s="130"/>
      <c r="H698" s="131"/>
    </row>
    <row r="699" customFormat="false" ht="15" hidden="false" customHeight="false" outlineLevel="0" collapsed="false">
      <c r="A699" s="127"/>
      <c r="B699" s="128"/>
      <c r="C699" s="129"/>
      <c r="D699" s="128"/>
      <c r="E699" s="128"/>
      <c r="F699" s="130"/>
      <c r="G699" s="130"/>
      <c r="H699" s="131"/>
    </row>
    <row r="700" customFormat="false" ht="15" hidden="false" customHeight="false" outlineLevel="0" collapsed="false">
      <c r="A700" s="127"/>
      <c r="B700" s="128"/>
      <c r="C700" s="129"/>
      <c r="D700" s="128"/>
      <c r="E700" s="128"/>
      <c r="F700" s="130"/>
      <c r="G700" s="130"/>
      <c r="H700" s="131"/>
    </row>
    <row r="701" customFormat="false" ht="15" hidden="false" customHeight="false" outlineLevel="0" collapsed="false">
      <c r="A701" s="127"/>
      <c r="B701" s="128"/>
      <c r="C701" s="129"/>
      <c r="D701" s="128"/>
      <c r="E701" s="128"/>
      <c r="F701" s="130"/>
      <c r="G701" s="130"/>
      <c r="H701" s="131"/>
    </row>
    <row r="702" customFormat="false" ht="15" hidden="false" customHeight="false" outlineLevel="0" collapsed="false">
      <c r="A702" s="127"/>
      <c r="B702" s="128"/>
      <c r="C702" s="129"/>
      <c r="D702" s="128"/>
      <c r="E702" s="128"/>
      <c r="F702" s="130"/>
      <c r="G702" s="130"/>
      <c r="H702" s="131"/>
    </row>
    <row r="703" customFormat="false" ht="15" hidden="false" customHeight="false" outlineLevel="0" collapsed="false">
      <c r="A703" s="127"/>
      <c r="B703" s="128"/>
      <c r="C703" s="129"/>
      <c r="D703" s="128"/>
      <c r="E703" s="128"/>
      <c r="F703" s="130"/>
      <c r="G703" s="130"/>
      <c r="H703" s="131"/>
    </row>
    <row r="704" customFormat="false" ht="15" hidden="false" customHeight="false" outlineLevel="0" collapsed="false">
      <c r="A704" s="127"/>
      <c r="B704" s="128"/>
      <c r="C704" s="129"/>
      <c r="D704" s="128"/>
      <c r="E704" s="128"/>
      <c r="F704" s="130"/>
      <c r="G704" s="130"/>
      <c r="H704" s="131"/>
    </row>
    <row r="705" customFormat="false" ht="15" hidden="false" customHeight="false" outlineLevel="0" collapsed="false">
      <c r="A705" s="127"/>
      <c r="B705" s="128"/>
      <c r="C705" s="129"/>
      <c r="D705" s="128"/>
      <c r="E705" s="128"/>
      <c r="F705" s="130"/>
      <c r="G705" s="130"/>
      <c r="H705" s="131"/>
    </row>
    <row r="706" customFormat="false" ht="15" hidden="false" customHeight="false" outlineLevel="0" collapsed="false">
      <c r="A706" s="146"/>
      <c r="B706" s="147"/>
      <c r="C706" s="148"/>
      <c r="D706" s="147"/>
      <c r="E706" s="147"/>
      <c r="F706" s="149"/>
      <c r="G706" s="149"/>
      <c r="H706" s="150"/>
    </row>
    <row r="707" customFormat="false" ht="15" hidden="false" customHeight="false" outlineLevel="0" collapsed="false">
      <c r="A707" s="127"/>
      <c r="B707" s="128"/>
      <c r="C707" s="129"/>
      <c r="D707" s="128"/>
      <c r="E707" s="128"/>
      <c r="F707" s="130"/>
      <c r="G707" s="130"/>
      <c r="H707" s="131"/>
    </row>
    <row r="708" customFormat="false" ht="15" hidden="false" customHeight="false" outlineLevel="0" collapsed="false">
      <c r="A708" s="127"/>
      <c r="B708" s="128"/>
      <c r="C708" s="129"/>
      <c r="D708" s="128"/>
      <c r="E708" s="128"/>
      <c r="F708" s="130"/>
      <c r="G708" s="130"/>
      <c r="H708" s="131"/>
    </row>
    <row r="709" customFormat="false" ht="15" hidden="false" customHeight="false" outlineLevel="0" collapsed="false">
      <c r="A709" s="127"/>
      <c r="B709" s="128"/>
      <c r="C709" s="129"/>
      <c r="D709" s="128"/>
      <c r="E709" s="128"/>
      <c r="F709" s="130"/>
      <c r="G709" s="130"/>
      <c r="H709" s="131"/>
    </row>
    <row r="710" customFormat="false" ht="15" hidden="false" customHeight="false" outlineLevel="0" collapsed="false">
      <c r="A710" s="127"/>
      <c r="B710" s="128"/>
      <c r="C710" s="129"/>
      <c r="D710" s="128"/>
      <c r="E710" s="128"/>
      <c r="F710" s="130"/>
      <c r="G710" s="130"/>
      <c r="H710" s="131"/>
    </row>
    <row r="711" customFormat="false" ht="15" hidden="false" customHeight="false" outlineLevel="0" collapsed="false">
      <c r="A711" s="127"/>
      <c r="B711" s="128"/>
      <c r="C711" s="129"/>
      <c r="D711" s="128"/>
      <c r="E711" s="128"/>
      <c r="F711" s="130"/>
      <c r="G711" s="130"/>
      <c r="H711" s="131"/>
    </row>
    <row r="712" customFormat="false" ht="15" hidden="false" customHeight="false" outlineLevel="0" collapsed="false">
      <c r="A712" s="127"/>
      <c r="B712" s="128"/>
      <c r="C712" s="129"/>
      <c r="D712" s="128"/>
      <c r="E712" s="128"/>
      <c r="F712" s="130"/>
      <c r="G712" s="130"/>
      <c r="H712" s="131"/>
    </row>
    <row r="713" customFormat="false" ht="15" hidden="false" customHeight="false" outlineLevel="0" collapsed="false">
      <c r="A713" s="127"/>
      <c r="B713" s="128"/>
      <c r="C713" s="129"/>
      <c r="D713" s="128"/>
      <c r="E713" s="128"/>
      <c r="F713" s="130"/>
      <c r="G713" s="130"/>
      <c r="H713" s="131"/>
    </row>
    <row r="714" customFormat="false" ht="15" hidden="false" customHeight="false" outlineLevel="0" collapsed="false">
      <c r="A714" s="127"/>
      <c r="B714" s="128"/>
      <c r="C714" s="129"/>
      <c r="D714" s="128"/>
      <c r="E714" s="128"/>
      <c r="F714" s="130"/>
      <c r="G714" s="130"/>
      <c r="H714" s="131"/>
    </row>
    <row r="715" customFormat="false" ht="15" hidden="false" customHeight="false" outlineLevel="0" collapsed="false">
      <c r="A715" s="127"/>
      <c r="B715" s="128"/>
      <c r="C715" s="129"/>
      <c r="D715" s="128"/>
      <c r="E715" s="128"/>
      <c r="F715" s="130"/>
      <c r="G715" s="130"/>
      <c r="H715" s="131"/>
    </row>
    <row r="716" customFormat="false" ht="15" hidden="false" customHeight="false" outlineLevel="0" collapsed="false">
      <c r="A716" s="127"/>
      <c r="B716" s="128"/>
      <c r="C716" s="129"/>
      <c r="D716" s="128"/>
      <c r="E716" s="128"/>
      <c r="F716" s="130"/>
      <c r="G716" s="130"/>
      <c r="H716" s="131"/>
    </row>
    <row r="717" customFormat="false" ht="15" hidden="false" customHeight="false" outlineLevel="0" collapsed="false">
      <c r="A717" s="127"/>
      <c r="B717" s="128"/>
      <c r="C717" s="129"/>
      <c r="D717" s="128"/>
      <c r="E717" s="128"/>
      <c r="F717" s="130"/>
      <c r="G717" s="130"/>
      <c r="H717" s="131"/>
    </row>
    <row r="718" customFormat="false" ht="15" hidden="false" customHeight="false" outlineLevel="0" collapsed="false">
      <c r="A718" s="127"/>
      <c r="B718" s="128"/>
      <c r="C718" s="129"/>
      <c r="D718" s="128"/>
      <c r="E718" s="128"/>
      <c r="F718" s="130"/>
      <c r="G718" s="130"/>
      <c r="H718" s="131"/>
    </row>
    <row r="719" customFormat="false" ht="15" hidden="false" customHeight="false" outlineLevel="0" collapsed="false">
      <c r="A719" s="127"/>
      <c r="B719" s="128"/>
      <c r="C719" s="129"/>
      <c r="D719" s="128"/>
      <c r="E719" s="128"/>
      <c r="F719" s="130"/>
      <c r="G719" s="130"/>
      <c r="H719" s="131"/>
    </row>
    <row r="720" customFormat="false" ht="15" hidden="false" customHeight="false" outlineLevel="0" collapsed="false">
      <c r="A720" s="146"/>
      <c r="B720" s="147"/>
      <c r="C720" s="148"/>
      <c r="D720" s="147"/>
      <c r="E720" s="147"/>
      <c r="F720" s="149"/>
      <c r="G720" s="149"/>
      <c r="H720" s="150"/>
    </row>
    <row r="721" customFormat="false" ht="15" hidden="false" customHeight="false" outlineLevel="0" collapsed="false">
      <c r="A721" s="127"/>
      <c r="B721" s="128"/>
      <c r="C721" s="129"/>
      <c r="D721" s="128"/>
      <c r="E721" s="128"/>
      <c r="F721" s="130"/>
      <c r="G721" s="130"/>
      <c r="H721" s="131"/>
    </row>
    <row r="722" customFormat="false" ht="15" hidden="false" customHeight="false" outlineLevel="0" collapsed="false">
      <c r="A722" s="127"/>
      <c r="B722" s="128"/>
      <c r="C722" s="129"/>
      <c r="D722" s="128"/>
      <c r="E722" s="128"/>
      <c r="F722" s="130"/>
      <c r="G722" s="130"/>
      <c r="H722" s="131"/>
    </row>
    <row r="723" customFormat="false" ht="15" hidden="false" customHeight="false" outlineLevel="0" collapsed="false">
      <c r="A723" s="127"/>
      <c r="B723" s="128"/>
      <c r="C723" s="129"/>
      <c r="D723" s="128"/>
      <c r="E723" s="128"/>
      <c r="F723" s="130"/>
      <c r="G723" s="130"/>
      <c r="H723" s="131"/>
    </row>
    <row r="724" customFormat="false" ht="15" hidden="false" customHeight="false" outlineLevel="0" collapsed="false">
      <c r="A724" s="127"/>
      <c r="B724" s="128"/>
      <c r="C724" s="129"/>
      <c r="D724" s="128"/>
      <c r="E724" s="128"/>
      <c r="F724" s="130"/>
      <c r="G724" s="130"/>
      <c r="H724" s="131"/>
    </row>
    <row r="725" customFormat="false" ht="15" hidden="false" customHeight="false" outlineLevel="0" collapsed="false">
      <c r="A725" s="127"/>
      <c r="B725" s="128"/>
      <c r="C725" s="129"/>
      <c r="D725" s="128"/>
      <c r="E725" s="128"/>
      <c r="F725" s="130"/>
      <c r="G725" s="130"/>
      <c r="H725" s="131"/>
    </row>
    <row r="726" customFormat="false" ht="15" hidden="false" customHeight="false" outlineLevel="0" collapsed="false">
      <c r="A726" s="127"/>
      <c r="B726" s="128"/>
      <c r="C726" s="129"/>
      <c r="D726" s="128"/>
      <c r="E726" s="128"/>
      <c r="F726" s="130"/>
      <c r="G726" s="130"/>
      <c r="H726" s="131"/>
    </row>
    <row r="727" customFormat="false" ht="15" hidden="false" customHeight="false" outlineLevel="0" collapsed="false">
      <c r="A727" s="127"/>
      <c r="B727" s="128"/>
      <c r="C727" s="129"/>
      <c r="D727" s="128"/>
      <c r="E727" s="128"/>
      <c r="F727" s="130"/>
      <c r="G727" s="130"/>
      <c r="H727" s="131"/>
    </row>
    <row r="728" customFormat="false" ht="15" hidden="false" customHeight="false" outlineLevel="0" collapsed="false">
      <c r="A728" s="127"/>
      <c r="B728" s="128"/>
      <c r="C728" s="129"/>
      <c r="D728" s="128"/>
      <c r="E728" s="128"/>
      <c r="F728" s="130"/>
      <c r="G728" s="130"/>
      <c r="H728" s="131"/>
    </row>
    <row r="729" customFormat="false" ht="15" hidden="false" customHeight="false" outlineLevel="0" collapsed="false">
      <c r="A729" s="127"/>
      <c r="B729" s="128"/>
      <c r="C729" s="129"/>
      <c r="D729" s="128"/>
      <c r="E729" s="128"/>
      <c r="F729" s="130"/>
      <c r="G729" s="130"/>
      <c r="H729" s="131"/>
    </row>
    <row r="730" customFormat="false" ht="15" hidden="false" customHeight="false" outlineLevel="0" collapsed="false">
      <c r="A730" s="127"/>
      <c r="B730" s="128"/>
      <c r="C730" s="129"/>
      <c r="D730" s="128"/>
      <c r="E730" s="128"/>
      <c r="F730" s="130"/>
      <c r="G730" s="130"/>
      <c r="H730" s="131"/>
    </row>
    <row r="731" customFormat="false" ht="15" hidden="false" customHeight="false" outlineLevel="0" collapsed="false">
      <c r="A731" s="127"/>
      <c r="B731" s="128"/>
      <c r="C731" s="129"/>
      <c r="D731" s="128"/>
      <c r="E731" s="128"/>
      <c r="F731" s="130"/>
      <c r="G731" s="130"/>
      <c r="H731" s="131"/>
    </row>
    <row r="732" customFormat="false" ht="15" hidden="false" customHeight="false" outlineLevel="0" collapsed="false">
      <c r="A732" s="127"/>
      <c r="B732" s="128"/>
      <c r="C732" s="129"/>
      <c r="D732" s="128"/>
      <c r="E732" s="128"/>
      <c r="F732" s="130"/>
      <c r="G732" s="130"/>
      <c r="H732" s="131"/>
    </row>
    <row r="733" customFormat="false" ht="15" hidden="false" customHeight="false" outlineLevel="0" collapsed="false">
      <c r="A733" s="127"/>
      <c r="B733" s="127"/>
      <c r="C733" s="129"/>
      <c r="D733" s="128"/>
      <c r="E733" s="128"/>
      <c r="F733" s="130"/>
      <c r="G733" s="130"/>
      <c r="H733" s="131"/>
    </row>
    <row r="734" customFormat="false" ht="15" hidden="false" customHeight="false" outlineLevel="0" collapsed="false">
      <c r="A734" s="127"/>
      <c r="B734" s="128"/>
      <c r="C734" s="129"/>
      <c r="D734" s="128"/>
      <c r="E734" s="128"/>
      <c r="F734" s="130"/>
      <c r="G734" s="130"/>
      <c r="H734" s="131"/>
    </row>
    <row r="735" customFormat="false" ht="15" hidden="false" customHeight="false" outlineLevel="0" collapsed="false">
      <c r="A735" s="127"/>
      <c r="B735" s="128"/>
      <c r="C735" s="129"/>
      <c r="D735" s="128"/>
      <c r="E735" s="128"/>
      <c r="F735" s="130"/>
      <c r="G735" s="130"/>
      <c r="H735" s="131"/>
    </row>
    <row r="736" customFormat="false" ht="15" hidden="false" customHeight="false" outlineLevel="0" collapsed="false">
      <c r="A736" s="127"/>
      <c r="B736" s="128"/>
      <c r="C736" s="129"/>
      <c r="D736" s="128"/>
      <c r="E736" s="128"/>
      <c r="F736" s="130"/>
      <c r="G736" s="130"/>
      <c r="H736" s="131"/>
    </row>
    <row r="737" customFormat="false" ht="15" hidden="false" customHeight="false" outlineLevel="0" collapsed="false">
      <c r="A737" s="127"/>
      <c r="B737" s="128"/>
      <c r="C737" s="129"/>
      <c r="D737" s="128"/>
      <c r="E737" s="128"/>
      <c r="F737" s="130"/>
      <c r="G737" s="130"/>
      <c r="H737" s="131"/>
    </row>
    <row r="738" customFormat="false" ht="15" hidden="false" customHeight="false" outlineLevel="0" collapsed="false">
      <c r="A738" s="127"/>
      <c r="B738" s="128"/>
      <c r="C738" s="129"/>
      <c r="D738" s="128"/>
      <c r="E738" s="128"/>
      <c r="F738" s="130"/>
      <c r="G738" s="130"/>
      <c r="H738" s="131"/>
    </row>
    <row r="739" customFormat="false" ht="15" hidden="false" customHeight="false" outlineLevel="0" collapsed="false">
      <c r="A739" s="127"/>
      <c r="B739" s="128"/>
      <c r="C739" s="129"/>
      <c r="D739" s="128"/>
      <c r="E739" s="128"/>
      <c r="F739" s="130"/>
      <c r="G739" s="130"/>
      <c r="H739" s="131"/>
    </row>
    <row r="740" customFormat="false" ht="15" hidden="false" customHeight="false" outlineLevel="0" collapsed="false">
      <c r="A740" s="127"/>
      <c r="B740" s="128"/>
      <c r="C740" s="129"/>
      <c r="D740" s="128"/>
      <c r="E740" s="128"/>
      <c r="F740" s="130"/>
      <c r="G740" s="130"/>
      <c r="H740" s="131"/>
    </row>
    <row r="741" customFormat="false" ht="15" hidden="false" customHeight="false" outlineLevel="0" collapsed="false">
      <c r="A741" s="127"/>
      <c r="B741" s="128"/>
      <c r="C741" s="129"/>
      <c r="D741" s="128"/>
      <c r="E741" s="128"/>
      <c r="F741" s="130"/>
      <c r="G741" s="130"/>
      <c r="H741" s="131"/>
    </row>
    <row r="742" customFormat="false" ht="15" hidden="false" customHeight="false" outlineLevel="0" collapsed="false">
      <c r="A742" s="127"/>
      <c r="B742" s="128"/>
      <c r="C742" s="129"/>
      <c r="D742" s="128"/>
      <c r="E742" s="128"/>
      <c r="F742" s="130"/>
      <c r="G742" s="130"/>
      <c r="H742" s="131"/>
    </row>
    <row r="743" customFormat="false" ht="15" hidden="false" customHeight="false" outlineLevel="0" collapsed="false">
      <c r="A743" s="127"/>
      <c r="B743" s="128"/>
      <c r="C743" s="129"/>
      <c r="D743" s="128"/>
      <c r="E743" s="128"/>
      <c r="F743" s="130"/>
      <c r="G743" s="130"/>
      <c r="H743" s="131"/>
    </row>
    <row r="744" customFormat="false" ht="15" hidden="false" customHeight="false" outlineLevel="0" collapsed="false">
      <c r="A744" s="127"/>
      <c r="B744" s="128"/>
      <c r="C744" s="129"/>
      <c r="D744" s="128"/>
      <c r="E744" s="128"/>
      <c r="F744" s="130"/>
      <c r="G744" s="130"/>
      <c r="H744" s="131"/>
    </row>
    <row r="745" customFormat="false" ht="15" hidden="false" customHeight="false" outlineLevel="0" collapsed="false">
      <c r="A745" s="127"/>
      <c r="B745" s="128"/>
      <c r="C745" s="129"/>
      <c r="D745" s="128"/>
      <c r="E745" s="128"/>
      <c r="F745" s="130"/>
      <c r="G745" s="130"/>
      <c r="H745" s="131"/>
    </row>
    <row r="746" customFormat="false" ht="15" hidden="false" customHeight="false" outlineLevel="0" collapsed="false">
      <c r="A746" s="127"/>
      <c r="B746" s="128"/>
      <c r="C746" s="129"/>
      <c r="D746" s="128"/>
      <c r="E746" s="128"/>
      <c r="F746" s="130"/>
      <c r="G746" s="130"/>
      <c r="H746" s="131"/>
    </row>
    <row r="747" customFormat="false" ht="15" hidden="false" customHeight="false" outlineLevel="0" collapsed="false">
      <c r="A747" s="127"/>
      <c r="B747" s="128"/>
      <c r="C747" s="129"/>
      <c r="D747" s="128"/>
      <c r="E747" s="128"/>
      <c r="F747" s="130"/>
      <c r="G747" s="130"/>
      <c r="H747" s="131"/>
    </row>
    <row r="748" customFormat="false" ht="15" hidden="false" customHeight="false" outlineLevel="0" collapsed="false">
      <c r="A748" s="127"/>
      <c r="B748" s="128"/>
      <c r="C748" s="129"/>
      <c r="D748" s="128"/>
      <c r="E748" s="128"/>
      <c r="F748" s="130"/>
      <c r="G748" s="130"/>
      <c r="H748" s="131"/>
    </row>
    <row r="749" customFormat="false" ht="15" hidden="false" customHeight="false" outlineLevel="0" collapsed="false">
      <c r="A749" s="127"/>
      <c r="B749" s="128"/>
      <c r="C749" s="129"/>
      <c r="D749" s="128"/>
      <c r="E749" s="128"/>
      <c r="F749" s="130"/>
      <c r="G749" s="130"/>
      <c r="H749" s="131"/>
    </row>
    <row r="750" customFormat="false" ht="15" hidden="false" customHeight="false" outlineLevel="0" collapsed="false">
      <c r="A750" s="127"/>
      <c r="B750" s="128"/>
      <c r="C750" s="129"/>
      <c r="D750" s="128"/>
      <c r="E750" s="128"/>
      <c r="F750" s="130"/>
      <c r="G750" s="130"/>
      <c r="H750" s="131"/>
    </row>
    <row r="751" customFormat="false" ht="15" hidden="false" customHeight="false" outlineLevel="0" collapsed="false">
      <c r="A751" s="127"/>
      <c r="B751" s="128"/>
      <c r="C751" s="129"/>
      <c r="D751" s="128"/>
      <c r="E751" s="128"/>
      <c r="F751" s="130"/>
      <c r="G751" s="130"/>
      <c r="H751" s="131"/>
    </row>
    <row r="752" customFormat="false" ht="15" hidden="false" customHeight="false" outlineLevel="0" collapsed="false">
      <c r="A752" s="127"/>
      <c r="B752" s="128"/>
      <c r="C752" s="129"/>
      <c r="D752" s="128"/>
      <c r="E752" s="128"/>
      <c r="F752" s="130"/>
      <c r="G752" s="130"/>
      <c r="H752" s="131"/>
    </row>
    <row r="753" customFormat="false" ht="15" hidden="false" customHeight="false" outlineLevel="0" collapsed="false">
      <c r="A753" s="127"/>
      <c r="B753" s="128"/>
      <c r="C753" s="129"/>
      <c r="D753" s="128"/>
      <c r="E753" s="128"/>
      <c r="F753" s="130"/>
      <c r="G753" s="130"/>
      <c r="H753" s="131"/>
    </row>
    <row r="754" customFormat="false" ht="15" hidden="false" customHeight="false" outlineLevel="0" collapsed="false">
      <c r="A754" s="127"/>
      <c r="B754" s="128"/>
      <c r="C754" s="129"/>
      <c r="D754" s="128"/>
      <c r="E754" s="128"/>
      <c r="F754" s="130"/>
      <c r="G754" s="130"/>
      <c r="H754" s="131"/>
    </row>
    <row r="755" customFormat="false" ht="15" hidden="false" customHeight="false" outlineLevel="0" collapsed="false">
      <c r="A755" s="127"/>
      <c r="B755" s="128"/>
      <c r="C755" s="129"/>
      <c r="D755" s="128"/>
      <c r="E755" s="128"/>
      <c r="F755" s="130"/>
      <c r="G755" s="130"/>
      <c r="H755" s="131"/>
    </row>
    <row r="756" customFormat="false" ht="15" hidden="false" customHeight="false" outlineLevel="0" collapsed="false">
      <c r="A756" s="127"/>
      <c r="B756" s="128"/>
      <c r="C756" s="129"/>
      <c r="D756" s="128"/>
      <c r="E756" s="128"/>
      <c r="F756" s="130"/>
      <c r="G756" s="130"/>
      <c r="H756" s="131"/>
    </row>
    <row r="757" customFormat="false" ht="15" hidden="false" customHeight="false" outlineLevel="0" collapsed="false">
      <c r="A757" s="127"/>
      <c r="B757" s="128"/>
      <c r="C757" s="129"/>
      <c r="D757" s="128"/>
      <c r="E757" s="128"/>
      <c r="F757" s="130"/>
      <c r="G757" s="130"/>
      <c r="H757" s="131"/>
    </row>
    <row r="758" customFormat="false" ht="15" hidden="false" customHeight="false" outlineLevel="0" collapsed="false">
      <c r="A758" s="127"/>
      <c r="B758" s="128"/>
      <c r="C758" s="129"/>
      <c r="D758" s="128"/>
      <c r="E758" s="128"/>
      <c r="F758" s="130"/>
      <c r="G758" s="130"/>
      <c r="H758" s="131"/>
    </row>
    <row r="759" customFormat="false" ht="15" hidden="false" customHeight="false" outlineLevel="0" collapsed="false">
      <c r="A759" s="127"/>
      <c r="B759" s="128"/>
      <c r="C759" s="129"/>
      <c r="D759" s="128"/>
      <c r="E759" s="128"/>
      <c r="F759" s="130"/>
      <c r="G759" s="130"/>
      <c r="H759" s="131"/>
    </row>
    <row r="760" customFormat="false" ht="15" hidden="false" customHeight="false" outlineLevel="0" collapsed="false">
      <c r="A760" s="127"/>
      <c r="B760" s="128"/>
      <c r="C760" s="129"/>
      <c r="D760" s="128"/>
      <c r="E760" s="128"/>
      <c r="F760" s="130"/>
      <c r="G760" s="130"/>
      <c r="H760" s="131"/>
    </row>
    <row r="761" customFormat="false" ht="15" hidden="false" customHeight="false" outlineLevel="0" collapsed="false">
      <c r="A761" s="127"/>
      <c r="B761" s="128"/>
      <c r="C761" s="129"/>
      <c r="D761" s="128"/>
      <c r="E761" s="128"/>
      <c r="F761" s="130"/>
      <c r="G761" s="130"/>
      <c r="H761" s="131"/>
    </row>
    <row r="762" customFormat="false" ht="15" hidden="false" customHeight="false" outlineLevel="0" collapsed="false">
      <c r="A762" s="127"/>
      <c r="B762" s="128"/>
      <c r="C762" s="129"/>
      <c r="D762" s="128"/>
      <c r="E762" s="128"/>
      <c r="F762" s="130"/>
      <c r="G762" s="130"/>
      <c r="H762" s="131"/>
    </row>
    <row r="763" customFormat="false" ht="15" hidden="false" customHeight="false" outlineLevel="0" collapsed="false">
      <c r="A763" s="127"/>
      <c r="B763" s="128"/>
      <c r="C763" s="129"/>
      <c r="D763" s="128"/>
      <c r="E763" s="128"/>
      <c r="F763" s="130"/>
      <c r="G763" s="130"/>
      <c r="H763" s="131"/>
    </row>
    <row r="764" customFormat="false" ht="15" hidden="false" customHeight="false" outlineLevel="0" collapsed="false">
      <c r="A764" s="127"/>
      <c r="B764" s="128"/>
      <c r="C764" s="129"/>
      <c r="D764" s="128"/>
      <c r="E764" s="128"/>
      <c r="F764" s="130"/>
      <c r="G764" s="130"/>
      <c r="H764" s="131"/>
    </row>
    <row r="765" customFormat="false" ht="15" hidden="false" customHeight="false" outlineLevel="0" collapsed="false">
      <c r="A765" s="127"/>
      <c r="B765" s="128"/>
      <c r="C765" s="129"/>
      <c r="D765" s="128"/>
      <c r="E765" s="128"/>
      <c r="F765" s="130"/>
      <c r="G765" s="130"/>
      <c r="H765" s="131"/>
    </row>
    <row r="766" customFormat="false" ht="15" hidden="false" customHeight="false" outlineLevel="0" collapsed="false">
      <c r="A766" s="127"/>
      <c r="B766" s="128"/>
      <c r="C766" s="129"/>
      <c r="D766" s="128"/>
      <c r="E766" s="128"/>
      <c r="F766" s="130"/>
      <c r="G766" s="130"/>
      <c r="H766" s="131"/>
    </row>
    <row r="767" customFormat="false" ht="15" hidden="false" customHeight="false" outlineLevel="0" collapsed="false">
      <c r="A767" s="127"/>
      <c r="B767" s="128"/>
      <c r="C767" s="129"/>
      <c r="D767" s="128"/>
      <c r="E767" s="128"/>
      <c r="F767" s="130"/>
      <c r="G767" s="130"/>
      <c r="H767" s="131"/>
    </row>
    <row r="768" customFormat="false" ht="15" hidden="false" customHeight="false" outlineLevel="0" collapsed="false">
      <c r="A768" s="127"/>
      <c r="B768" s="128"/>
      <c r="C768" s="129"/>
      <c r="D768" s="128"/>
      <c r="E768" s="128"/>
      <c r="F768" s="130"/>
      <c r="G768" s="130"/>
      <c r="H768" s="131"/>
    </row>
    <row r="769" customFormat="false" ht="15" hidden="false" customHeight="false" outlineLevel="0" collapsed="false">
      <c r="A769" s="127"/>
      <c r="B769" s="128"/>
      <c r="C769" s="129"/>
      <c r="D769" s="128"/>
      <c r="E769" s="128"/>
      <c r="F769" s="130"/>
      <c r="G769" s="130"/>
      <c r="H769" s="131"/>
    </row>
    <row r="770" customFormat="false" ht="15" hidden="false" customHeight="false" outlineLevel="0" collapsed="false">
      <c r="A770" s="127"/>
      <c r="B770" s="128"/>
      <c r="C770" s="129"/>
      <c r="D770" s="128"/>
      <c r="E770" s="128"/>
      <c r="F770" s="130"/>
      <c r="G770" s="130"/>
      <c r="H770" s="131"/>
    </row>
    <row r="771" customFormat="false" ht="15" hidden="false" customHeight="false" outlineLevel="0" collapsed="false">
      <c r="A771" s="127"/>
      <c r="B771" s="128"/>
      <c r="C771" s="129"/>
      <c r="D771" s="128"/>
      <c r="E771" s="128"/>
      <c r="F771" s="130"/>
      <c r="G771" s="130"/>
      <c r="H771" s="131"/>
    </row>
    <row r="772" customFormat="false" ht="15" hidden="false" customHeight="false" outlineLevel="0" collapsed="false">
      <c r="A772" s="127"/>
      <c r="B772" s="128"/>
      <c r="C772" s="129"/>
      <c r="D772" s="128"/>
      <c r="E772" s="128"/>
      <c r="F772" s="130"/>
      <c r="G772" s="130"/>
      <c r="H772" s="131"/>
    </row>
    <row r="773" customFormat="false" ht="15" hidden="false" customHeight="false" outlineLevel="0" collapsed="false">
      <c r="A773" s="127"/>
      <c r="B773" s="128"/>
      <c r="C773" s="129"/>
      <c r="D773" s="128"/>
      <c r="E773" s="128"/>
      <c r="F773" s="130"/>
      <c r="G773" s="130"/>
      <c r="H773" s="131"/>
    </row>
    <row r="774" customFormat="false" ht="15" hidden="false" customHeight="false" outlineLevel="0" collapsed="false">
      <c r="A774" s="127"/>
      <c r="B774" s="128"/>
      <c r="C774" s="129"/>
      <c r="D774" s="128"/>
      <c r="E774" s="128"/>
      <c r="F774" s="130"/>
      <c r="G774" s="130"/>
      <c r="H774" s="131"/>
    </row>
    <row r="775" customFormat="false" ht="15" hidden="false" customHeight="false" outlineLevel="0" collapsed="false">
      <c r="A775" s="127"/>
      <c r="B775" s="128"/>
      <c r="C775" s="129"/>
      <c r="D775" s="128"/>
      <c r="E775" s="128"/>
      <c r="F775" s="130"/>
      <c r="G775" s="130"/>
      <c r="H775" s="131"/>
    </row>
    <row r="776" customFormat="false" ht="15" hidden="false" customHeight="false" outlineLevel="0" collapsed="false">
      <c r="A776" s="127"/>
      <c r="B776" s="128"/>
      <c r="C776" s="129"/>
      <c r="D776" s="128"/>
      <c r="E776" s="128"/>
      <c r="F776" s="130"/>
      <c r="G776" s="130"/>
      <c r="H776" s="131"/>
    </row>
    <row r="777" customFormat="false" ht="15" hidden="false" customHeight="false" outlineLevel="0" collapsed="false">
      <c r="A777" s="127"/>
      <c r="B777" s="128"/>
      <c r="C777" s="129"/>
      <c r="D777" s="128"/>
      <c r="E777" s="128"/>
      <c r="F777" s="130"/>
      <c r="G777" s="130"/>
      <c r="H777" s="131"/>
    </row>
    <row r="778" customFormat="false" ht="15" hidden="false" customHeight="false" outlineLevel="0" collapsed="false">
      <c r="A778" s="127"/>
      <c r="B778" s="128"/>
      <c r="C778" s="129"/>
      <c r="D778" s="128"/>
      <c r="E778" s="128"/>
      <c r="F778" s="130"/>
      <c r="G778" s="130"/>
      <c r="H778" s="131"/>
    </row>
    <row r="779" customFormat="false" ht="15" hidden="false" customHeight="false" outlineLevel="0" collapsed="false">
      <c r="A779" s="127"/>
      <c r="B779" s="128"/>
      <c r="C779" s="129"/>
      <c r="D779" s="128"/>
      <c r="E779" s="128"/>
      <c r="F779" s="130"/>
      <c r="G779" s="130"/>
      <c r="H779" s="131"/>
    </row>
    <row r="780" customFormat="false" ht="15" hidden="false" customHeight="false" outlineLevel="0" collapsed="false">
      <c r="A780" s="127"/>
      <c r="B780" s="128"/>
      <c r="C780" s="129"/>
      <c r="D780" s="128"/>
      <c r="E780" s="128"/>
      <c r="F780" s="130"/>
      <c r="G780" s="130"/>
      <c r="H780" s="131"/>
    </row>
    <row r="781" customFormat="false" ht="15" hidden="false" customHeight="false" outlineLevel="0" collapsed="false">
      <c r="A781" s="127"/>
      <c r="B781" s="128"/>
      <c r="C781" s="129"/>
      <c r="D781" s="128"/>
      <c r="E781" s="128"/>
      <c r="F781" s="130"/>
      <c r="G781" s="130"/>
      <c r="H781" s="131"/>
    </row>
    <row r="782" customFormat="false" ht="15" hidden="false" customHeight="false" outlineLevel="0" collapsed="false">
      <c r="A782" s="127"/>
      <c r="B782" s="128"/>
      <c r="C782" s="129"/>
      <c r="D782" s="128"/>
      <c r="E782" s="128"/>
      <c r="F782" s="130"/>
      <c r="G782" s="130"/>
      <c r="H782" s="131"/>
    </row>
    <row r="783" customFormat="false" ht="15" hidden="false" customHeight="false" outlineLevel="0" collapsed="false">
      <c r="A783" s="127"/>
      <c r="B783" s="128"/>
      <c r="C783" s="129"/>
      <c r="D783" s="128"/>
      <c r="E783" s="128"/>
      <c r="F783" s="130"/>
      <c r="G783" s="130"/>
      <c r="H783" s="131"/>
    </row>
    <row r="784" customFormat="false" ht="15" hidden="false" customHeight="false" outlineLevel="0" collapsed="false">
      <c r="A784" s="127"/>
      <c r="B784" s="128"/>
      <c r="C784" s="129"/>
      <c r="D784" s="128"/>
      <c r="E784" s="128"/>
      <c r="F784" s="130"/>
      <c r="G784" s="130"/>
      <c r="H784" s="131"/>
    </row>
    <row r="785" customFormat="false" ht="15" hidden="false" customHeight="false" outlineLevel="0" collapsed="false">
      <c r="A785" s="127"/>
      <c r="B785" s="128"/>
      <c r="C785" s="129"/>
      <c r="D785" s="128"/>
      <c r="E785" s="128"/>
      <c r="F785" s="130"/>
      <c r="G785" s="130"/>
      <c r="H785" s="131"/>
    </row>
    <row r="786" customFormat="false" ht="15" hidden="false" customHeight="false" outlineLevel="0" collapsed="false">
      <c r="A786" s="127"/>
      <c r="B786" s="128"/>
      <c r="C786" s="129"/>
      <c r="D786" s="128"/>
      <c r="E786" s="128"/>
      <c r="F786" s="130"/>
      <c r="G786" s="130"/>
      <c r="H786" s="131"/>
    </row>
    <row r="787" customFormat="false" ht="15" hidden="false" customHeight="false" outlineLevel="0" collapsed="false">
      <c r="A787" s="127"/>
      <c r="B787" s="128"/>
      <c r="C787" s="129"/>
      <c r="D787" s="128"/>
      <c r="E787" s="128"/>
      <c r="F787" s="130"/>
      <c r="G787" s="130"/>
      <c r="H787" s="131"/>
    </row>
    <row r="788" customFormat="false" ht="15" hidden="false" customHeight="false" outlineLevel="0" collapsed="false">
      <c r="A788" s="127"/>
      <c r="B788" s="128"/>
      <c r="C788" s="129"/>
      <c r="D788" s="128"/>
      <c r="E788" s="128"/>
      <c r="F788" s="130"/>
      <c r="G788" s="130"/>
      <c r="H788" s="131"/>
    </row>
    <row r="789" customFormat="false" ht="15" hidden="false" customHeight="false" outlineLevel="0" collapsed="false">
      <c r="A789" s="127"/>
      <c r="B789" s="128"/>
      <c r="C789" s="129"/>
      <c r="D789" s="128"/>
      <c r="E789" s="128"/>
      <c r="F789" s="130"/>
      <c r="G789" s="130"/>
      <c r="H789" s="131"/>
    </row>
    <row r="790" customFormat="false" ht="15" hidden="false" customHeight="false" outlineLevel="0" collapsed="false">
      <c r="A790" s="127"/>
      <c r="B790" s="128"/>
      <c r="C790" s="129"/>
      <c r="D790" s="128"/>
      <c r="E790" s="128"/>
      <c r="F790" s="130"/>
      <c r="G790" s="130"/>
      <c r="H790" s="131"/>
    </row>
    <row r="791" customFormat="false" ht="15" hidden="false" customHeight="false" outlineLevel="0" collapsed="false">
      <c r="A791" s="127"/>
      <c r="B791" s="128"/>
      <c r="C791" s="129"/>
      <c r="D791" s="128"/>
      <c r="E791" s="128"/>
      <c r="F791" s="130"/>
      <c r="G791" s="130"/>
      <c r="H791" s="131"/>
    </row>
    <row r="792" customFormat="false" ht="15" hidden="false" customHeight="false" outlineLevel="0" collapsed="false">
      <c r="A792" s="127"/>
      <c r="B792" s="128"/>
      <c r="C792" s="129"/>
      <c r="D792" s="128"/>
      <c r="E792" s="128"/>
      <c r="F792" s="130"/>
      <c r="G792" s="130"/>
      <c r="H792" s="131"/>
    </row>
    <row r="793" customFormat="false" ht="15" hidden="false" customHeight="false" outlineLevel="0" collapsed="false">
      <c r="A793" s="127"/>
      <c r="B793" s="128"/>
      <c r="C793" s="129"/>
      <c r="D793" s="128"/>
      <c r="E793" s="128"/>
      <c r="F793" s="130"/>
      <c r="G793" s="130"/>
      <c r="H793" s="131"/>
    </row>
    <row r="794" customFormat="false" ht="15" hidden="false" customHeight="false" outlineLevel="0" collapsed="false">
      <c r="A794" s="127"/>
      <c r="B794" s="128"/>
      <c r="C794" s="129"/>
      <c r="D794" s="128"/>
      <c r="E794" s="128"/>
      <c r="F794" s="130"/>
      <c r="G794" s="130"/>
      <c r="H794" s="131"/>
    </row>
    <row r="795" customFormat="false" ht="15" hidden="false" customHeight="false" outlineLevel="0" collapsed="false">
      <c r="A795" s="127"/>
      <c r="B795" s="128"/>
      <c r="C795" s="129"/>
      <c r="D795" s="128"/>
      <c r="E795" s="128"/>
      <c r="F795" s="130"/>
      <c r="G795" s="130"/>
      <c r="H795" s="131"/>
    </row>
    <row r="796" customFormat="false" ht="15" hidden="false" customHeight="false" outlineLevel="0" collapsed="false">
      <c r="A796" s="127"/>
      <c r="B796" s="128"/>
      <c r="C796" s="129"/>
      <c r="D796" s="128"/>
      <c r="E796" s="128"/>
      <c r="F796" s="130"/>
      <c r="G796" s="130"/>
      <c r="H796" s="131"/>
    </row>
    <row r="797" customFormat="false" ht="15" hidden="false" customHeight="false" outlineLevel="0" collapsed="false">
      <c r="A797" s="127"/>
      <c r="B797" s="128"/>
      <c r="C797" s="129"/>
      <c r="D797" s="128"/>
      <c r="E797" s="128"/>
      <c r="F797" s="130"/>
      <c r="G797" s="130"/>
      <c r="H797" s="131"/>
    </row>
    <row r="798" customFormat="false" ht="15" hidden="false" customHeight="false" outlineLevel="0" collapsed="false">
      <c r="A798" s="127"/>
      <c r="B798" s="128"/>
      <c r="C798" s="129"/>
      <c r="D798" s="128"/>
      <c r="E798" s="128"/>
      <c r="F798" s="130"/>
      <c r="G798" s="130"/>
      <c r="H798" s="131"/>
    </row>
    <row r="799" customFormat="false" ht="15" hidden="false" customHeight="false" outlineLevel="0" collapsed="false">
      <c r="A799" s="127"/>
      <c r="B799" s="128"/>
      <c r="C799" s="129"/>
      <c r="D799" s="128"/>
      <c r="E799" s="128"/>
      <c r="F799" s="130"/>
      <c r="G799" s="130"/>
      <c r="H799" s="131"/>
    </row>
    <row r="800" customFormat="false" ht="15" hidden="false" customHeight="false" outlineLevel="0" collapsed="false">
      <c r="A800" s="127"/>
      <c r="B800" s="128"/>
      <c r="C800" s="129"/>
      <c r="D800" s="128"/>
      <c r="E800" s="128"/>
      <c r="F800" s="130"/>
      <c r="G800" s="130"/>
      <c r="H800" s="131"/>
    </row>
    <row r="801" customFormat="false" ht="15" hidden="false" customHeight="false" outlineLevel="0" collapsed="false">
      <c r="A801" s="127"/>
      <c r="B801" s="128"/>
      <c r="C801" s="129"/>
      <c r="D801" s="128"/>
      <c r="E801" s="128"/>
      <c r="F801" s="130"/>
      <c r="G801" s="130"/>
      <c r="H801" s="131"/>
    </row>
    <row r="802" customFormat="false" ht="15" hidden="false" customHeight="false" outlineLevel="0" collapsed="false">
      <c r="A802" s="127"/>
      <c r="B802" s="128"/>
      <c r="C802" s="129"/>
      <c r="D802" s="128"/>
      <c r="E802" s="128"/>
      <c r="F802" s="130"/>
      <c r="G802" s="130"/>
      <c r="H802" s="131"/>
    </row>
    <row r="803" customFormat="false" ht="15" hidden="false" customHeight="false" outlineLevel="0" collapsed="false">
      <c r="A803" s="127"/>
      <c r="B803" s="128"/>
      <c r="C803" s="129"/>
      <c r="D803" s="128"/>
      <c r="E803" s="128"/>
      <c r="F803" s="130"/>
      <c r="G803" s="130"/>
      <c r="H803" s="131"/>
    </row>
    <row r="804" customFormat="false" ht="15" hidden="false" customHeight="false" outlineLevel="0" collapsed="false">
      <c r="A804" s="127"/>
      <c r="B804" s="128"/>
      <c r="C804" s="129"/>
      <c r="D804" s="128"/>
      <c r="E804" s="128"/>
      <c r="F804" s="130"/>
      <c r="G804" s="130"/>
      <c r="H804" s="131"/>
    </row>
    <row r="805" customFormat="false" ht="15" hidden="false" customHeight="false" outlineLevel="0" collapsed="false">
      <c r="A805" s="127"/>
      <c r="B805" s="128"/>
      <c r="C805" s="129"/>
      <c r="D805" s="128"/>
      <c r="E805" s="128"/>
      <c r="F805" s="130"/>
      <c r="G805" s="130"/>
      <c r="H805" s="131"/>
    </row>
    <row r="806" customFormat="false" ht="15" hidden="false" customHeight="false" outlineLevel="0" collapsed="false">
      <c r="A806" s="127"/>
      <c r="B806" s="128"/>
      <c r="C806" s="129"/>
      <c r="D806" s="128"/>
      <c r="E806" s="128"/>
      <c r="F806" s="130"/>
      <c r="G806" s="130"/>
      <c r="H806" s="131"/>
    </row>
    <row r="807" customFormat="false" ht="15" hidden="false" customHeight="false" outlineLevel="0" collapsed="false">
      <c r="A807" s="127"/>
      <c r="B807" s="128"/>
      <c r="C807" s="129"/>
      <c r="D807" s="128"/>
      <c r="E807" s="128"/>
      <c r="F807" s="130"/>
      <c r="G807" s="130"/>
      <c r="H807" s="131"/>
    </row>
    <row r="808" customFormat="false" ht="15" hidden="false" customHeight="false" outlineLevel="0" collapsed="false">
      <c r="A808" s="127"/>
      <c r="B808" s="128"/>
      <c r="C808" s="129"/>
      <c r="D808" s="128"/>
      <c r="E808" s="128"/>
      <c r="F808" s="130"/>
      <c r="G808" s="130"/>
      <c r="H808" s="131"/>
    </row>
    <row r="809" customFormat="false" ht="15" hidden="false" customHeight="false" outlineLevel="0" collapsed="false">
      <c r="A809" s="127"/>
      <c r="B809" s="128"/>
      <c r="C809" s="129"/>
      <c r="D809" s="128"/>
      <c r="E809" s="128"/>
      <c r="F809" s="130"/>
      <c r="G809" s="130"/>
      <c r="H809" s="131"/>
    </row>
    <row r="810" customFormat="false" ht="15" hidden="false" customHeight="false" outlineLevel="0" collapsed="false">
      <c r="A810" s="127"/>
      <c r="B810" s="128"/>
      <c r="C810" s="129"/>
      <c r="D810" s="128"/>
      <c r="E810" s="128"/>
      <c r="F810" s="130"/>
      <c r="G810" s="130"/>
      <c r="H810" s="131"/>
    </row>
    <row r="811" customFormat="false" ht="15" hidden="false" customHeight="false" outlineLevel="0" collapsed="false">
      <c r="A811" s="127"/>
      <c r="B811" s="128"/>
      <c r="C811" s="129"/>
      <c r="D811" s="128"/>
      <c r="E811" s="128"/>
      <c r="F811" s="130"/>
      <c r="G811" s="130"/>
      <c r="H811" s="131"/>
    </row>
    <row r="812" customFormat="false" ht="15" hidden="false" customHeight="false" outlineLevel="0" collapsed="false">
      <c r="A812" s="127"/>
      <c r="B812" s="128"/>
      <c r="C812" s="129"/>
      <c r="D812" s="128"/>
      <c r="E812" s="128"/>
      <c r="F812" s="130"/>
      <c r="G812" s="130"/>
      <c r="H812" s="131"/>
    </row>
    <row r="813" customFormat="false" ht="15" hidden="false" customHeight="false" outlineLevel="0" collapsed="false">
      <c r="A813" s="127"/>
      <c r="B813" s="128"/>
      <c r="C813" s="129"/>
      <c r="D813" s="128"/>
      <c r="E813" s="128"/>
      <c r="F813" s="130"/>
      <c r="G813" s="130"/>
      <c r="H813" s="131"/>
    </row>
    <row r="814" customFormat="false" ht="15" hidden="false" customHeight="false" outlineLevel="0" collapsed="false">
      <c r="A814" s="127"/>
      <c r="B814" s="128"/>
      <c r="C814" s="129"/>
      <c r="D814" s="128"/>
      <c r="E814" s="128"/>
      <c r="F814" s="130"/>
      <c r="G814" s="130"/>
      <c r="H814" s="131"/>
    </row>
    <row r="815" customFormat="false" ht="15" hidden="false" customHeight="false" outlineLevel="0" collapsed="false">
      <c r="A815" s="127"/>
      <c r="B815" s="128"/>
      <c r="C815" s="129"/>
      <c r="D815" s="128"/>
      <c r="E815" s="128"/>
      <c r="F815" s="130"/>
      <c r="G815" s="130"/>
      <c r="H815" s="131"/>
    </row>
    <row r="816" customFormat="false" ht="15" hidden="false" customHeight="false" outlineLevel="0" collapsed="false">
      <c r="A816" s="127"/>
      <c r="B816" s="128"/>
      <c r="C816" s="129"/>
      <c r="D816" s="128"/>
      <c r="E816" s="128"/>
      <c r="F816" s="130"/>
      <c r="G816" s="130"/>
      <c r="H816" s="131"/>
    </row>
    <row r="817" customFormat="false" ht="15" hidden="false" customHeight="false" outlineLevel="0" collapsed="false">
      <c r="A817" s="127"/>
      <c r="B817" s="128"/>
      <c r="C817" s="129"/>
      <c r="D817" s="128"/>
      <c r="E817" s="128"/>
      <c r="F817" s="130"/>
      <c r="G817" s="130"/>
      <c r="H817" s="131"/>
    </row>
    <row r="818" customFormat="false" ht="15" hidden="false" customHeight="false" outlineLevel="0" collapsed="false">
      <c r="A818" s="127"/>
      <c r="B818" s="128"/>
      <c r="C818" s="129"/>
      <c r="D818" s="128"/>
      <c r="E818" s="128"/>
      <c r="F818" s="130"/>
      <c r="G818" s="130"/>
      <c r="H818" s="131"/>
    </row>
    <row r="819" customFormat="false" ht="15" hidden="false" customHeight="false" outlineLevel="0" collapsed="false">
      <c r="A819" s="127"/>
      <c r="B819" s="128"/>
      <c r="C819" s="129"/>
      <c r="D819" s="128"/>
      <c r="E819" s="128"/>
      <c r="F819" s="130"/>
      <c r="G819" s="130"/>
      <c r="H819" s="131"/>
    </row>
    <row r="820" customFormat="false" ht="15" hidden="false" customHeight="false" outlineLevel="0" collapsed="false">
      <c r="A820" s="127"/>
      <c r="B820" s="128"/>
      <c r="C820" s="129"/>
      <c r="D820" s="128"/>
      <c r="E820" s="128"/>
      <c r="F820" s="130"/>
      <c r="G820" s="130"/>
      <c r="H820" s="131"/>
    </row>
    <row r="821" customFormat="false" ht="15" hidden="false" customHeight="false" outlineLevel="0" collapsed="false">
      <c r="A821" s="127"/>
      <c r="B821" s="128"/>
      <c r="C821" s="129"/>
      <c r="D821" s="128"/>
      <c r="E821" s="128"/>
      <c r="F821" s="130"/>
      <c r="G821" s="130"/>
      <c r="H821" s="131"/>
    </row>
    <row r="822" customFormat="false" ht="15" hidden="false" customHeight="false" outlineLevel="0" collapsed="false">
      <c r="A822" s="127"/>
      <c r="B822" s="128"/>
      <c r="C822" s="129"/>
      <c r="D822" s="128"/>
      <c r="E822" s="128"/>
      <c r="F822" s="130"/>
      <c r="G822" s="130"/>
      <c r="H822" s="131"/>
    </row>
    <row r="823" customFormat="false" ht="15" hidden="false" customHeight="false" outlineLevel="0" collapsed="false">
      <c r="A823" s="127"/>
      <c r="B823" s="128"/>
      <c r="C823" s="129"/>
      <c r="D823" s="128"/>
      <c r="E823" s="128"/>
      <c r="F823" s="130"/>
      <c r="G823" s="130"/>
      <c r="H823" s="131"/>
    </row>
    <row r="824" customFormat="false" ht="15" hidden="false" customHeight="false" outlineLevel="0" collapsed="false">
      <c r="A824" s="127"/>
      <c r="B824" s="128"/>
      <c r="C824" s="129"/>
      <c r="D824" s="128"/>
      <c r="E824" s="128"/>
      <c r="F824" s="130"/>
      <c r="G824" s="130"/>
      <c r="H824" s="131"/>
    </row>
    <row r="825" customFormat="false" ht="15" hidden="false" customHeight="false" outlineLevel="0" collapsed="false">
      <c r="A825" s="127"/>
      <c r="B825" s="128"/>
      <c r="C825" s="129"/>
      <c r="D825" s="128"/>
      <c r="E825" s="128"/>
      <c r="F825" s="130"/>
      <c r="G825" s="130"/>
      <c r="H825" s="131"/>
    </row>
    <row r="826" customFormat="false" ht="15" hidden="false" customHeight="false" outlineLevel="0" collapsed="false">
      <c r="A826" s="127"/>
      <c r="B826" s="128"/>
      <c r="C826" s="129"/>
      <c r="D826" s="128"/>
      <c r="E826" s="128"/>
      <c r="F826" s="130"/>
      <c r="G826" s="130"/>
      <c r="H826" s="131"/>
    </row>
    <row r="827" customFormat="false" ht="15" hidden="false" customHeight="false" outlineLevel="0" collapsed="false">
      <c r="A827" s="127"/>
      <c r="B827" s="128"/>
      <c r="C827" s="129"/>
      <c r="D827" s="128"/>
      <c r="E827" s="128"/>
      <c r="F827" s="130"/>
      <c r="G827" s="130"/>
      <c r="H827" s="131"/>
    </row>
    <row r="828" customFormat="false" ht="15" hidden="false" customHeight="false" outlineLevel="0" collapsed="false">
      <c r="A828" s="127"/>
      <c r="B828" s="128"/>
      <c r="C828" s="129"/>
      <c r="D828" s="128"/>
      <c r="E828" s="128"/>
      <c r="F828" s="130"/>
      <c r="G828" s="130"/>
      <c r="H828" s="131"/>
    </row>
    <row r="829" customFormat="false" ht="15" hidden="false" customHeight="false" outlineLevel="0" collapsed="false">
      <c r="A829" s="127"/>
      <c r="B829" s="128"/>
      <c r="C829" s="129"/>
      <c r="D829" s="128"/>
      <c r="E829" s="128"/>
      <c r="F829" s="130"/>
      <c r="G829" s="130"/>
      <c r="H829" s="131"/>
    </row>
    <row r="830" customFormat="false" ht="15" hidden="false" customHeight="false" outlineLevel="0" collapsed="false">
      <c r="A830" s="127"/>
      <c r="B830" s="128"/>
      <c r="C830" s="129"/>
      <c r="D830" s="128"/>
      <c r="E830" s="128"/>
      <c r="F830" s="130"/>
      <c r="G830" s="130"/>
      <c r="H830" s="131"/>
    </row>
    <row r="831" customFormat="false" ht="15" hidden="false" customHeight="false" outlineLevel="0" collapsed="false">
      <c r="A831" s="127"/>
      <c r="B831" s="128"/>
      <c r="C831" s="129"/>
      <c r="D831" s="128"/>
      <c r="E831" s="128"/>
      <c r="F831" s="130"/>
      <c r="G831" s="130"/>
      <c r="H831" s="131"/>
    </row>
    <row r="832" customFormat="false" ht="15" hidden="false" customHeight="false" outlineLevel="0" collapsed="false">
      <c r="A832" s="127"/>
      <c r="B832" s="128"/>
      <c r="C832" s="129"/>
      <c r="D832" s="128"/>
      <c r="E832" s="128"/>
      <c r="F832" s="130"/>
      <c r="G832" s="130"/>
      <c r="H832" s="131"/>
    </row>
    <row r="833" customFormat="false" ht="15" hidden="false" customHeight="false" outlineLevel="0" collapsed="false">
      <c r="A833" s="127"/>
      <c r="B833" s="128"/>
      <c r="C833" s="129"/>
      <c r="D833" s="128"/>
      <c r="E833" s="128"/>
      <c r="F833" s="130"/>
      <c r="G833" s="130"/>
      <c r="H833" s="131"/>
    </row>
    <row r="834" customFormat="false" ht="15" hidden="false" customHeight="false" outlineLevel="0" collapsed="false">
      <c r="A834" s="128"/>
      <c r="B834" s="128"/>
      <c r="C834" s="129"/>
      <c r="D834" s="128"/>
      <c r="E834" s="128"/>
      <c r="F834" s="130"/>
      <c r="G834" s="130"/>
      <c r="H834" s="131"/>
    </row>
    <row r="835" customFormat="false" ht="15" hidden="false" customHeight="false" outlineLevel="0" collapsed="false">
      <c r="A835" s="128"/>
      <c r="B835" s="128"/>
      <c r="C835" s="129"/>
      <c r="D835" s="128"/>
      <c r="E835" s="128"/>
      <c r="F835" s="130"/>
      <c r="G835" s="130"/>
      <c r="H835" s="131"/>
    </row>
    <row r="836" customFormat="false" ht="15" hidden="false" customHeight="false" outlineLevel="0" collapsed="false">
      <c r="A836" s="128"/>
      <c r="B836" s="128"/>
      <c r="C836" s="129"/>
      <c r="D836" s="128"/>
      <c r="E836" s="128"/>
      <c r="F836" s="130"/>
      <c r="G836" s="130"/>
      <c r="H836" s="131"/>
    </row>
    <row r="837" customFormat="false" ht="15" hidden="false" customHeight="false" outlineLevel="0" collapsed="false">
      <c r="A837" s="128"/>
      <c r="B837" s="128"/>
      <c r="C837" s="129"/>
      <c r="D837" s="128"/>
      <c r="E837" s="128"/>
      <c r="F837" s="130"/>
      <c r="G837" s="130"/>
      <c r="H837" s="131"/>
    </row>
    <row r="838" customFormat="false" ht="15" hidden="false" customHeight="false" outlineLevel="0" collapsed="false">
      <c r="A838" s="128"/>
      <c r="B838" s="128"/>
      <c r="C838" s="129"/>
      <c r="D838" s="128"/>
      <c r="E838" s="128"/>
      <c r="F838" s="130"/>
      <c r="G838" s="130"/>
      <c r="H838" s="131"/>
    </row>
    <row r="839" customFormat="false" ht="15" hidden="false" customHeight="false" outlineLevel="0" collapsed="false">
      <c r="A839" s="128"/>
      <c r="B839" s="128"/>
      <c r="C839" s="129"/>
      <c r="D839" s="128"/>
      <c r="E839" s="128"/>
      <c r="F839" s="130"/>
      <c r="G839" s="130"/>
      <c r="H839" s="131"/>
    </row>
    <row r="840" customFormat="false" ht="15" hidden="false" customHeight="false" outlineLevel="0" collapsed="false">
      <c r="A840" s="128"/>
      <c r="B840" s="128"/>
      <c r="C840" s="129"/>
      <c r="D840" s="128"/>
      <c r="E840" s="128"/>
      <c r="F840" s="130"/>
      <c r="G840" s="130"/>
      <c r="H840" s="131"/>
    </row>
    <row r="841" customFormat="false" ht="15" hidden="false" customHeight="false" outlineLevel="0" collapsed="false">
      <c r="A841" s="128"/>
      <c r="B841" s="128"/>
      <c r="C841" s="129"/>
      <c r="D841" s="128"/>
      <c r="E841" s="128"/>
      <c r="F841" s="130"/>
      <c r="G841" s="130"/>
      <c r="H841" s="131"/>
    </row>
    <row r="842" customFormat="false" ht="15" hidden="false" customHeight="false" outlineLevel="0" collapsed="false">
      <c r="A842" s="128"/>
      <c r="B842" s="128"/>
      <c r="C842" s="129"/>
      <c r="D842" s="128"/>
      <c r="E842" s="128"/>
      <c r="F842" s="130"/>
      <c r="G842" s="130"/>
      <c r="H842" s="131"/>
    </row>
    <row r="843" customFormat="false" ht="15" hidden="false" customHeight="false" outlineLevel="0" collapsed="false">
      <c r="A843" s="128"/>
      <c r="B843" s="128"/>
      <c r="C843" s="129"/>
      <c r="D843" s="128"/>
      <c r="E843" s="128"/>
      <c r="F843" s="130"/>
      <c r="G843" s="130"/>
      <c r="H843" s="131"/>
    </row>
    <row r="844" customFormat="false" ht="15" hidden="false" customHeight="false" outlineLevel="0" collapsed="false">
      <c r="A844" s="128"/>
      <c r="B844" s="128"/>
      <c r="C844" s="129"/>
      <c r="D844" s="128"/>
      <c r="E844" s="128"/>
      <c r="F844" s="130"/>
      <c r="G844" s="130"/>
      <c r="H844" s="131"/>
    </row>
    <row r="845" customFormat="false" ht="15" hidden="false" customHeight="false" outlineLevel="0" collapsed="false">
      <c r="A845" s="128"/>
      <c r="B845" s="128"/>
      <c r="C845" s="129"/>
      <c r="D845" s="128"/>
      <c r="E845" s="128"/>
      <c r="F845" s="130"/>
      <c r="G845" s="130"/>
      <c r="H845" s="131"/>
    </row>
    <row r="846" customFormat="false" ht="15" hidden="false" customHeight="false" outlineLevel="0" collapsed="false">
      <c r="A846" s="128"/>
      <c r="B846" s="128"/>
      <c r="C846" s="129"/>
      <c r="D846" s="128"/>
      <c r="E846" s="128"/>
      <c r="F846" s="130"/>
      <c r="G846" s="130"/>
      <c r="H846" s="131"/>
    </row>
    <row r="847" customFormat="false" ht="15" hidden="false" customHeight="false" outlineLevel="0" collapsed="false">
      <c r="A847" s="128"/>
      <c r="B847" s="128"/>
      <c r="C847" s="129"/>
      <c r="D847" s="128"/>
      <c r="E847" s="128"/>
      <c r="F847" s="130"/>
      <c r="G847" s="130"/>
      <c r="H847" s="131"/>
    </row>
    <row r="848" customFormat="false" ht="15" hidden="false" customHeight="false" outlineLevel="0" collapsed="false">
      <c r="A848" s="128"/>
      <c r="B848" s="128"/>
      <c r="C848" s="129"/>
      <c r="D848" s="128"/>
      <c r="E848" s="128"/>
      <c r="F848" s="130"/>
      <c r="G848" s="130"/>
      <c r="H848" s="131"/>
    </row>
    <row r="849" customFormat="false" ht="15" hidden="false" customHeight="false" outlineLevel="0" collapsed="false">
      <c r="A849" s="128"/>
      <c r="B849" s="128"/>
      <c r="C849" s="129"/>
      <c r="D849" s="128"/>
      <c r="E849" s="128"/>
      <c r="F849" s="130"/>
      <c r="G849" s="130"/>
      <c r="H849" s="131"/>
    </row>
    <row r="850" customFormat="false" ht="15" hidden="false" customHeight="false" outlineLevel="0" collapsed="false">
      <c r="A850" s="128"/>
      <c r="B850" s="128"/>
      <c r="C850" s="129"/>
      <c r="D850" s="128"/>
      <c r="E850" s="128"/>
      <c r="F850" s="130"/>
      <c r="G850" s="130"/>
      <c r="H850" s="131"/>
    </row>
    <row r="851" customFormat="false" ht="15" hidden="false" customHeight="false" outlineLevel="0" collapsed="false">
      <c r="A851" s="128"/>
      <c r="B851" s="128"/>
      <c r="C851" s="129"/>
      <c r="D851" s="128"/>
      <c r="E851" s="128"/>
      <c r="F851" s="130"/>
      <c r="G851" s="130"/>
      <c r="H851" s="131"/>
    </row>
    <row r="852" customFormat="false" ht="15" hidden="false" customHeight="false" outlineLevel="0" collapsed="false">
      <c r="A852" s="128"/>
      <c r="B852" s="128"/>
      <c r="C852" s="129"/>
      <c r="D852" s="128"/>
      <c r="E852" s="128"/>
      <c r="F852" s="130"/>
      <c r="G852" s="130"/>
      <c r="H852" s="131"/>
    </row>
    <row r="853" customFormat="false" ht="15" hidden="false" customHeight="false" outlineLevel="0" collapsed="false">
      <c r="A853" s="128"/>
      <c r="B853" s="128"/>
      <c r="C853" s="129"/>
      <c r="D853" s="128"/>
      <c r="E853" s="128"/>
      <c r="F853" s="130"/>
      <c r="G853" s="130"/>
      <c r="H853" s="131"/>
    </row>
  </sheetData>
  <autoFilter ref="A1:H41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S1055"/>
  <sheetViews>
    <sheetView showFormulas="false" showGridLines="true" showRowColHeaders="true" showZeros="true" rightToLeft="false" tabSelected="false" showOutlineSymbols="true" defaultGridColor="true" view="normal" topLeftCell="A164" colorId="64" zoomScale="50" zoomScaleNormal="50" zoomScalePageLayoutView="100" workbookViewId="0">
      <selection pane="topLeft" activeCell="E193" activeCellId="0" sqref="E193"/>
    </sheetView>
  </sheetViews>
  <sheetFormatPr defaultColWidth="8.54296875" defaultRowHeight="21" zeroHeight="false" outlineLevelRow="0" outlineLevelCol="0"/>
  <cols>
    <col collapsed="false" customWidth="true" hidden="false" outlineLevel="0" max="1" min="1" style="151" width="18.14"/>
    <col collapsed="false" customWidth="true" hidden="false" outlineLevel="0" max="2" min="2" style="151" width="19.43"/>
    <col collapsed="false" customWidth="true" hidden="false" outlineLevel="0" max="3" min="3" style="152" width="19.14"/>
    <col collapsed="false" customWidth="true" hidden="false" outlineLevel="0" max="4" min="4" style="151" width="38.28"/>
    <col collapsed="false" customWidth="true" hidden="false" outlineLevel="0" max="5" min="5" style="151" width="45"/>
    <col collapsed="false" customWidth="true" hidden="false" outlineLevel="0" max="6" min="6" style="153" width="32.71"/>
    <col collapsed="false" customWidth="true" hidden="false" outlineLevel="0" max="7" min="7" style="154" width="23.43"/>
    <col collapsed="false" customWidth="true" hidden="false" outlineLevel="0" max="8" min="8" style="1" width="16.85"/>
    <col collapsed="false" customWidth="true" hidden="false" outlineLevel="0" max="9" min="9" style="0" width="20.14"/>
    <col collapsed="false" customWidth="true" hidden="false" outlineLevel="0" max="14" min="10" style="0" width="29.57"/>
    <col collapsed="false" customWidth="true" hidden="false" outlineLevel="0" max="16" min="15" style="0" width="33.71"/>
    <col collapsed="false" customWidth="true" hidden="false" outlineLevel="0" max="17" min="17" style="0" width="24.72"/>
    <col collapsed="false" customWidth="true" hidden="false" outlineLevel="0" max="21" min="18" style="0" width="32.43"/>
    <col collapsed="false" customWidth="true" hidden="false" outlineLevel="0" max="24" min="22" style="0" width="23"/>
    <col collapsed="false" customWidth="true" hidden="false" outlineLevel="0" max="25" min="25" style="0" width="31.29"/>
    <col collapsed="false" customWidth="true" hidden="false" outlineLevel="0" max="26" min="26" style="0" width="32.43"/>
    <col collapsed="false" customWidth="true" hidden="false" outlineLevel="0" max="27" min="27" style="0" width="19.71"/>
    <col collapsed="false" customWidth="true" hidden="false" outlineLevel="0" max="28" min="28" style="0" width="20.28"/>
    <col collapsed="false" customWidth="true" hidden="false" outlineLevel="0" max="29" min="29" style="0" width="20.14"/>
    <col collapsed="false" customWidth="true" hidden="false" outlineLevel="0" max="30" min="30" style="0" width="28.42"/>
    <col collapsed="false" customWidth="true" hidden="false" outlineLevel="0" max="31" min="31" style="0" width="35"/>
    <col collapsed="false" customWidth="true" hidden="false" outlineLevel="0" max="32" min="32" style="0" width="24.28"/>
    <col collapsed="false" customWidth="true" hidden="false" outlineLevel="0" max="33" min="33" style="0" width="25.72"/>
    <col collapsed="false" customWidth="true" hidden="false" outlineLevel="0" max="34" min="34" style="0" width="33.43"/>
    <col collapsed="false" customWidth="true" hidden="false" outlineLevel="0" max="35" min="35" style="0" width="24.43"/>
    <col collapsed="false" customWidth="true" hidden="false" outlineLevel="0" max="37" min="36" style="0" width="20.71"/>
    <col collapsed="false" customWidth="true" hidden="false" outlineLevel="0" max="38" min="38" style="0" width="35.28"/>
    <col collapsed="false" customWidth="true" hidden="false" outlineLevel="0" max="39" min="39" style="0" width="34.43"/>
    <col collapsed="false" customWidth="true" hidden="false" outlineLevel="0" max="40" min="40" style="0" width="24.57"/>
    <col collapsed="false" customWidth="true" hidden="false" outlineLevel="0" max="41" min="41" style="0" width="53.28"/>
    <col collapsed="false" customWidth="true" hidden="false" outlineLevel="0" max="42" min="42" style="0" width="23.43"/>
    <col collapsed="false" customWidth="true" hidden="false" outlineLevel="0" max="43" min="43" style="0" width="24.57"/>
    <col collapsed="false" customWidth="true" hidden="false" outlineLevel="0" max="44" min="44" style="0" width="17.57"/>
    <col collapsed="false" customWidth="true" hidden="false" outlineLevel="0" max="45" min="45" style="0" width="18.28"/>
  </cols>
  <sheetData>
    <row r="1" customFormat="false" ht="63" hidden="false" customHeight="true" outlineLevel="0" collapsed="false">
      <c r="A1" s="155" t="s">
        <v>262</v>
      </c>
      <c r="B1" s="155"/>
      <c r="C1" s="155"/>
      <c r="D1" s="155"/>
      <c r="E1" s="155"/>
      <c r="F1" s="155"/>
      <c r="G1" s="155"/>
      <c r="H1" s="156"/>
      <c r="J1" s="157" t="n">
        <f aca="false">SUM(J4:J33)</f>
        <v>1197140</v>
      </c>
      <c r="K1" s="157"/>
      <c r="L1" s="157"/>
      <c r="M1" s="157"/>
      <c r="N1" s="157"/>
      <c r="O1" s="157"/>
      <c r="P1" s="157"/>
      <c r="Q1" s="157" t="n">
        <f aca="false">SUM(Q4:Q33)</f>
        <v>1479010</v>
      </c>
      <c r="R1" s="157" t="n">
        <f aca="false">SUM(R4:R33)</f>
        <v>32300</v>
      </c>
      <c r="S1" s="157"/>
      <c r="T1" s="157"/>
      <c r="U1" s="157"/>
      <c r="V1" s="157"/>
      <c r="W1" s="157"/>
      <c r="X1" s="157"/>
      <c r="Y1" s="157" t="n">
        <f aca="false">SUM(Y4:Y33)</f>
        <v>32200</v>
      </c>
      <c r="Z1" s="157" t="n">
        <f aca="false">SUM(Z4:Z33)</f>
        <v>95660</v>
      </c>
      <c r="AA1" s="157" t="n">
        <f aca="false">SUM(J1:Z1)</f>
        <v>2836310</v>
      </c>
      <c r="AB1" s="157"/>
      <c r="AC1" s="157"/>
    </row>
    <row r="2" s="1" customFormat="true" ht="23.25" hidden="false" customHeight="true" outlineLevel="0" collapsed="false">
      <c r="A2" s="155"/>
      <c r="B2" s="155"/>
      <c r="C2" s="155"/>
      <c r="D2" s="155"/>
      <c r="E2" s="155"/>
      <c r="F2" s="155"/>
      <c r="G2" s="155"/>
      <c r="H2" s="158"/>
      <c r="J2" s="159" t="s">
        <v>263</v>
      </c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60"/>
      <c r="AB2" s="161"/>
      <c r="AC2" s="161"/>
      <c r="AD2" s="159" t="s">
        <v>264</v>
      </c>
      <c r="AE2" s="159"/>
      <c r="AF2" s="159"/>
      <c r="AG2" s="159"/>
      <c r="AH2" s="159"/>
      <c r="AI2" s="160"/>
    </row>
    <row r="3" s="1" customFormat="true" ht="36" hidden="false" customHeight="false" outlineLevel="0" collapsed="false">
      <c r="A3" s="162" t="s">
        <v>6</v>
      </c>
      <c r="B3" s="162" t="s">
        <v>7</v>
      </c>
      <c r="C3" s="163" t="s">
        <v>130</v>
      </c>
      <c r="D3" s="162" t="s">
        <v>9</v>
      </c>
      <c r="E3" s="164" t="s">
        <v>11</v>
      </c>
      <c r="F3" s="165" t="s">
        <v>265</v>
      </c>
      <c r="G3" s="166" t="s">
        <v>266</v>
      </c>
      <c r="H3" s="158"/>
      <c r="I3" s="167" t="s">
        <v>267</v>
      </c>
      <c r="J3" s="159" t="s">
        <v>268</v>
      </c>
      <c r="K3" s="159" t="s">
        <v>269</v>
      </c>
      <c r="L3" s="159" t="s">
        <v>270</v>
      </c>
      <c r="M3" s="168" t="s">
        <v>271</v>
      </c>
      <c r="N3" s="168" t="s">
        <v>272</v>
      </c>
      <c r="O3" s="167" t="s">
        <v>273</v>
      </c>
      <c r="P3" s="167" t="s">
        <v>274</v>
      </c>
      <c r="Q3" s="167" t="s">
        <v>275</v>
      </c>
      <c r="R3" s="167" t="s">
        <v>276</v>
      </c>
      <c r="S3" s="167" t="s">
        <v>277</v>
      </c>
      <c r="T3" s="167" t="s">
        <v>278</v>
      </c>
      <c r="U3" s="167" t="s">
        <v>279</v>
      </c>
      <c r="V3" s="167" t="s">
        <v>280</v>
      </c>
      <c r="W3" s="167" t="s">
        <v>281</v>
      </c>
      <c r="X3" s="167" t="s">
        <v>282</v>
      </c>
      <c r="Y3" s="167" t="s">
        <v>283</v>
      </c>
      <c r="Z3" s="167" t="s">
        <v>284</v>
      </c>
      <c r="AA3" s="167" t="s">
        <v>285</v>
      </c>
      <c r="AB3" s="161"/>
      <c r="AC3" s="167" t="s">
        <v>267</v>
      </c>
      <c r="AD3" s="167" t="s">
        <v>286</v>
      </c>
      <c r="AE3" s="167" t="s">
        <v>287</v>
      </c>
      <c r="AF3" s="167" t="s">
        <v>90</v>
      </c>
      <c r="AG3" s="167" t="s">
        <v>101</v>
      </c>
      <c r="AH3" s="167" t="s">
        <v>288</v>
      </c>
      <c r="AI3" s="167" t="s">
        <v>285</v>
      </c>
      <c r="AK3" s="169"/>
      <c r="AL3" s="169"/>
      <c r="AM3" s="169"/>
      <c r="AN3" s="169"/>
      <c r="AO3" s="170"/>
      <c r="AP3" s="170"/>
    </row>
    <row r="4" customFormat="false" ht="24.95" hidden="false" customHeight="true" outlineLevel="0" collapsed="false">
      <c r="A4" s="171" t="n">
        <v>44075</v>
      </c>
      <c r="B4" s="172" t="s">
        <v>289</v>
      </c>
      <c r="C4" s="173" t="s">
        <v>290</v>
      </c>
      <c r="D4" s="174" t="s">
        <v>274</v>
      </c>
      <c r="E4" s="174" t="s">
        <v>101</v>
      </c>
      <c r="F4" s="175" t="n">
        <v>0.433333333333333</v>
      </c>
      <c r="G4" s="176" t="n">
        <v>35.44</v>
      </c>
      <c r="H4" s="177"/>
      <c r="I4" s="178" t="n">
        <v>44075</v>
      </c>
      <c r="J4" s="179" t="n">
        <f aca="false">SUMIFS($G$4:$G$1089,$A$4:$A$1089,$I4,$D$4:$D$1089,J$3)*1000</f>
        <v>48520</v>
      </c>
      <c r="K4" s="179" t="n">
        <f aca="false">SUMIFS($G$4:$G$1089,$A$4:$A$1089,$I4,$D$4:$D$1089,K$3)*1000</f>
        <v>0</v>
      </c>
      <c r="L4" s="179" t="n">
        <f aca="false">SUMIFS($G$4:$G$1089,$A$4:$A$1089,$I4,$D$4:$D$1089,L$3)*1000</f>
        <v>0</v>
      </c>
      <c r="M4" s="179" t="n">
        <f aca="false">SUMIFS($G$4:$G$1089,$A$4:$A$1089,$I4,$D$4:$D$1089,M$3)*1000</f>
        <v>0</v>
      </c>
      <c r="N4" s="179" t="n">
        <f aca="false">SUMIFS($G$4:$G$1089,$A$4:$A$1089,$I4,$D$4:$D$1089,N$3)*1000</f>
        <v>0</v>
      </c>
      <c r="O4" s="179" t="n">
        <f aca="false">SUMIFS($G$4:$G$1089,$A$4:$A$1089,$I4,$D$4:$D$1089,O$3)*1000</f>
        <v>0</v>
      </c>
      <c r="P4" s="179" t="n">
        <f aca="false">SUMIFS($G$4:$G$1089,$A$4:$A$1089,$I4,$D$4:$D$1089,P$3)*1000</f>
        <v>35440</v>
      </c>
      <c r="Q4" s="179" t="n">
        <f aca="false">SUMIFS($G$4:$G$1089,$A$4:$A$1089,$I4,$D$4:$D$1089,Q$3)*1000</f>
        <v>35160</v>
      </c>
      <c r="R4" s="179" t="n">
        <f aca="false">SUMIFS($G$4:$G$1089,$A$4:$A$1089,$I4,$D$4:$D$1089,R$3)*1000</f>
        <v>0</v>
      </c>
      <c r="S4" s="179" t="n">
        <f aca="false">SUMIFS($G$4:$G$1089,$A$4:$A$1089,$I4,$D$4:$D$1089,S$3)*1000</f>
        <v>20260</v>
      </c>
      <c r="T4" s="179" t="n">
        <f aca="false">SUMIFS($G$4:$G$1089,$A$4:$A$1089,$I4,$D$4:$D$1089,T$3)*1000</f>
        <v>31760</v>
      </c>
      <c r="U4" s="179" t="n">
        <f aca="false">SUMIFS($G$4:$G$1089,$A$4:$A$1089,$I4,$D$4:$D$1089,U$3)*1000</f>
        <v>0</v>
      </c>
      <c r="V4" s="179" t="n">
        <f aca="false">SUMIFS($G$4:$G$1089,$A$4:$A$1089,$I4,$D$4:$D$1089,V$3)*1000</f>
        <v>0</v>
      </c>
      <c r="W4" s="179" t="n">
        <f aca="false">SUMIFS($G$4:$G$1089,$A$4:$A$1089,$I4,$D$4:$D$1089,W$3)*1000</f>
        <v>0</v>
      </c>
      <c r="X4" s="179" t="n">
        <f aca="false">SUMIFS($G$4:$G$1089,$A$4:$A$1089,$I4,$D$4:$D$1089,X$3)*1000</f>
        <v>0</v>
      </c>
      <c r="Y4" s="179" t="n">
        <f aca="false">SUMIFS($G$4:$G$1089,$A$4:$A$1089,$I4,$D$4:$D$1089,Y$3)*1000</f>
        <v>0</v>
      </c>
      <c r="Z4" s="179" t="n">
        <f aca="false">SUMIFS($G$4:$G$1089,$A$4:$A$1089,$I4,$D$4:$D$1089,Z$3)*1000</f>
        <v>32020</v>
      </c>
      <c r="AA4" s="179" t="n">
        <f aca="false">SUM(J4:Z4)</f>
        <v>203160</v>
      </c>
      <c r="AB4" s="161" t="n">
        <f aca="false">AA4-AI4</f>
        <v>0</v>
      </c>
      <c r="AC4" s="180" t="n">
        <v>44075</v>
      </c>
      <c r="AD4" s="179" t="n">
        <f aca="false">SUMIFS($G$4:$G$1089,$A$4:$A$1089,$AC4,$E$4:$E$1089,AD$3)*1000</f>
        <v>0</v>
      </c>
      <c r="AE4" s="179" t="n">
        <f aca="false">SUMIFS($G$4:$G$1089,$A$4:$A$1089,$AC4,$E$4:$E$1089,AE$3)*1000</f>
        <v>116380</v>
      </c>
      <c r="AF4" s="179" t="n">
        <f aca="false">SUMIFS($G$4:$G$1089,$A$4:$A$1089,$AC4,$E$4:$E$1089,AF$3)*1000</f>
        <v>16180</v>
      </c>
      <c r="AG4" s="179" t="n">
        <f aca="false">SUMIFS($G$4:$G$1089,$A$4:$A$1089,$AC4,$E$4:$E$1089,AG$3)*1000</f>
        <v>70600</v>
      </c>
      <c r="AH4" s="179" t="n">
        <f aca="false">SUMIFS($G$4:$G$1089,$A$4:$A$1089,$AC4,$E$4:$E$1089,AH$3)*1000</f>
        <v>0</v>
      </c>
      <c r="AI4" s="179" t="n">
        <f aca="false">SUM(AD4:AH4)</f>
        <v>203160</v>
      </c>
      <c r="AJ4" s="181" t="n">
        <f aca="false">AI4-AA4</f>
        <v>0</v>
      </c>
      <c r="AK4" s="182"/>
      <c r="AL4" s="183"/>
      <c r="AM4" s="183"/>
      <c r="AN4" s="184"/>
      <c r="AO4" s="184"/>
      <c r="AP4" s="185"/>
    </row>
    <row r="5" customFormat="false" ht="24.95" hidden="false" customHeight="true" outlineLevel="0" collapsed="false">
      <c r="A5" s="171" t="n">
        <v>44075</v>
      </c>
      <c r="B5" s="172" t="s">
        <v>291</v>
      </c>
      <c r="C5" s="173" t="s">
        <v>290</v>
      </c>
      <c r="D5" s="174" t="s">
        <v>278</v>
      </c>
      <c r="E5" s="174" t="s">
        <v>287</v>
      </c>
      <c r="F5" s="175" t="n">
        <v>0.448611111111111</v>
      </c>
      <c r="G5" s="176" t="n">
        <v>31.76</v>
      </c>
      <c r="H5" s="177"/>
      <c r="I5" s="178" t="n">
        <v>44076</v>
      </c>
      <c r="J5" s="179" t="n">
        <f aca="false">SUMIFS($G$4:$G$1089,$A$4:$A$1089,$I5,$D$4:$D$1089,J$3)*1000</f>
        <v>14880</v>
      </c>
      <c r="K5" s="179" t="n">
        <f aca="false">SUMIFS($G$4:$G$1089,$A$4:$A$1089,$I5,$D$4:$D$1089,K$3)*1000</f>
        <v>0</v>
      </c>
      <c r="L5" s="179" t="n">
        <f aca="false">SUMIFS($G$4:$G$1089,$A$4:$A$1089,$I5,$D$4:$D$1089,L$3)*1000</f>
        <v>0</v>
      </c>
      <c r="M5" s="179" t="n">
        <f aca="false">SUMIFS($G$4:$G$1089,$A$4:$A$1089,$I5,$D$4:$D$1089,M$3)*1000</f>
        <v>0</v>
      </c>
      <c r="N5" s="179" t="n">
        <f aca="false">SUMIFS($G$4:$G$1089,$A$4:$A$1089,$I5,$D$4:$D$1089,N$3)*1000</f>
        <v>0</v>
      </c>
      <c r="O5" s="179" t="n">
        <f aca="false">SUMIFS($G$4:$G$1089,$A$4:$A$1089,$I5,$D$4:$D$1089,O$3)*1000</f>
        <v>36640</v>
      </c>
      <c r="P5" s="179" t="n">
        <f aca="false">SUMIFS($G$4:$G$1089,$A$4:$A$1089,$I5,$D$4:$D$1089,P$3)*1000</f>
        <v>0</v>
      </c>
      <c r="Q5" s="179" t="n">
        <f aca="false">SUMIFS($G$4:$G$1089,$A$4:$A$1089,$I5,$D$4:$D$1089,Q$3)*1000</f>
        <v>105540</v>
      </c>
      <c r="R5" s="179" t="n">
        <f aca="false">SUMIFS($G$4:$G$1089,$A$4:$A$1089,$I5,$D$4:$D$1089,R$3)*1000</f>
        <v>0</v>
      </c>
      <c r="S5" s="179" t="n">
        <f aca="false">SUMIFS($G$4:$G$1089,$A$4:$A$1089,$I5,$D$4:$D$1089,S$3)*1000</f>
        <v>0</v>
      </c>
      <c r="T5" s="179" t="n">
        <f aca="false">SUMIFS($G$4:$G$1089,$A$4:$A$1089,$I5,$D$4:$D$1089,T$3)*1000</f>
        <v>0</v>
      </c>
      <c r="U5" s="179" t="n">
        <f aca="false">SUMIFS($G$4:$G$1089,$A$4:$A$1089,$I5,$D$4:$D$1089,U$3)*1000</f>
        <v>0</v>
      </c>
      <c r="V5" s="179" t="n">
        <f aca="false">SUMIFS($G$4:$G$1089,$A$4:$A$1089,$I5,$D$4:$D$1089,V$3)*1000</f>
        <v>0</v>
      </c>
      <c r="W5" s="179" t="n">
        <f aca="false">SUMIFS($G$4:$G$1089,$A$4:$A$1089,$I5,$D$4:$D$1089,W$3)*1000</f>
        <v>30260</v>
      </c>
      <c r="X5" s="179" t="n">
        <f aca="false">SUMIFS($G$4:$G$1089,$A$4:$A$1089,$I5,$D$4:$D$1089,X$3)*1000</f>
        <v>9060</v>
      </c>
      <c r="Y5" s="179" t="n">
        <f aca="false">SUMIFS($G$4:$G$1089,$A$4:$A$1089,$I5,$D$4:$D$1089,Y$3)*1000</f>
        <v>0</v>
      </c>
      <c r="Z5" s="179" t="n">
        <f aca="false">SUMIFS($G$4:$G$1089,$A$4:$A$1089,$I5,$D$4:$D$1089,Z$3)*1000</f>
        <v>0</v>
      </c>
      <c r="AA5" s="179" t="n">
        <f aca="false">SUM(J5:Z5)</f>
        <v>196380</v>
      </c>
      <c r="AB5" s="161" t="n">
        <f aca="false">AA5-AI5</f>
        <v>0</v>
      </c>
      <c r="AC5" s="180" t="n">
        <v>44076</v>
      </c>
      <c r="AD5" s="179" t="n">
        <f aca="false">SUMIFS($G$4:$G$1089,$A$4:$A$1089,$AC5,$E$4:$E$1089,AD$3)*1000</f>
        <v>0</v>
      </c>
      <c r="AE5" s="179" t="n">
        <f aca="false">SUMIFS($G$4:$G$1089,$A$4:$A$1089,$AC5,$E$4:$E$1089,AE$3)*1000</f>
        <v>90840</v>
      </c>
      <c r="AF5" s="179" t="n">
        <f aca="false">SUMIFS($G$4:$G$1089,$A$4:$A$1089,$AC5,$E$4:$E$1089,AF$3)*1000</f>
        <v>0</v>
      </c>
      <c r="AG5" s="179" t="n">
        <f aca="false">SUMIFS($G$4:$G$1089,$A$4:$A$1089,$AC5,$E$4:$E$1089,AG$3)*1000</f>
        <v>105540</v>
      </c>
      <c r="AH5" s="179" t="n">
        <f aca="false">SUMIFS($G$4:$G$1089,$A$4:$A$1089,$AC5,$E$4:$E$1089,AH$3)*1000</f>
        <v>0</v>
      </c>
      <c r="AI5" s="179" t="n">
        <f aca="false">SUM(AD5:AH5)</f>
        <v>196380</v>
      </c>
      <c r="AJ5" s="181" t="n">
        <f aca="false">AI5-AA5</f>
        <v>0</v>
      </c>
      <c r="AK5" s="182"/>
      <c r="AL5" s="183"/>
      <c r="AM5" s="183"/>
      <c r="AN5" s="184"/>
      <c r="AO5" s="184"/>
      <c r="AP5" s="185"/>
    </row>
    <row r="6" customFormat="false" ht="24.95" hidden="false" customHeight="true" outlineLevel="0" collapsed="false">
      <c r="A6" s="171" t="n">
        <v>44075</v>
      </c>
      <c r="B6" s="174" t="s">
        <v>292</v>
      </c>
      <c r="C6" s="173" t="s">
        <v>290</v>
      </c>
      <c r="D6" s="174" t="s">
        <v>275</v>
      </c>
      <c r="E6" s="174" t="s">
        <v>101</v>
      </c>
      <c r="F6" s="175" t="n">
        <v>0.471527777777778</v>
      </c>
      <c r="G6" s="176" t="n">
        <v>35.16</v>
      </c>
      <c r="H6" s="177"/>
      <c r="I6" s="178" t="n">
        <v>44077</v>
      </c>
      <c r="J6" s="179" t="n">
        <f aca="false">SUMIFS($G$4:$G$1089,$A$4:$A$1089,$I6,$D$4:$D$1089,J$3)*1000</f>
        <v>47220</v>
      </c>
      <c r="K6" s="179" t="n">
        <f aca="false">SUMIFS($G$4:$G$1089,$A$4:$A$1089,$I6,$D$4:$D$1089,K$3)*1000</f>
        <v>35280</v>
      </c>
      <c r="L6" s="179" t="n">
        <f aca="false">SUMIFS($G$4:$G$1089,$A$4:$A$1089,$I6,$D$4:$D$1089,L$3)*1000</f>
        <v>0</v>
      </c>
      <c r="M6" s="179" t="n">
        <f aca="false">SUMIFS($G$4:$G$1089,$A$4:$A$1089,$I6,$D$4:$D$1089,M$3)*1000</f>
        <v>0</v>
      </c>
      <c r="N6" s="179" t="n">
        <f aca="false">SUMIFS($G$4:$G$1089,$A$4:$A$1089,$I6,$D$4:$D$1089,N$3)*1000</f>
        <v>0</v>
      </c>
      <c r="O6" s="179" t="n">
        <f aca="false">SUMIFS($G$4:$G$1089,$A$4:$A$1089,$I6,$D$4:$D$1089,O$3)*1000</f>
        <v>0</v>
      </c>
      <c r="P6" s="179" t="n">
        <f aca="false">SUMIFS($G$4:$G$1089,$A$4:$A$1089,$I6,$D$4:$D$1089,P$3)*1000</f>
        <v>33600</v>
      </c>
      <c r="Q6" s="179" t="n">
        <f aca="false">SUMIFS($G$4:$G$1089,$A$4:$A$1089,$I6,$D$4:$D$1089,Q$3)*1000</f>
        <v>35800</v>
      </c>
      <c r="R6" s="179" t="n">
        <f aca="false">SUMIFS($G$4:$G$1089,$A$4:$A$1089,$I6,$D$4:$D$1089,R$3)*1000</f>
        <v>32300</v>
      </c>
      <c r="S6" s="179" t="n">
        <f aca="false">SUMIFS($G$4:$G$1089,$A$4:$A$1089,$I6,$D$4:$D$1089,S$3)*1000</f>
        <v>0</v>
      </c>
      <c r="T6" s="179" t="n">
        <f aca="false">SUMIFS($G$4:$G$1089,$A$4:$A$1089,$I6,$D$4:$D$1089,T$3)*1000</f>
        <v>30320</v>
      </c>
      <c r="U6" s="179" t="n">
        <f aca="false">SUMIFS($G$4:$G$1089,$A$4:$A$1089,$I6,$D$4:$D$1089,U$3)*1000</f>
        <v>0</v>
      </c>
      <c r="V6" s="179" t="n">
        <f aca="false">SUMIFS($G$4:$G$1089,$A$4:$A$1089,$I6,$D$4:$D$1089,V$3)*1000</f>
        <v>0</v>
      </c>
      <c r="W6" s="179" t="n">
        <f aca="false">SUMIFS($G$4:$G$1089,$A$4:$A$1089,$I6,$D$4:$D$1089,W$3)*1000</f>
        <v>0</v>
      </c>
      <c r="X6" s="179" t="n">
        <f aca="false">SUMIFS($G$4:$G$1089,$A$4:$A$1089,$I6,$D$4:$D$1089,X$3)*1000</f>
        <v>0</v>
      </c>
      <c r="Y6" s="179" t="n">
        <f aca="false">SUMIFS($G$4:$G$1089,$A$4:$A$1089,$I6,$D$4:$D$1089,Y$3)*1000</f>
        <v>0</v>
      </c>
      <c r="Z6" s="179" t="n">
        <f aca="false">SUMIFS($G$4:$G$1089,$A$4:$A$1089,$I6,$D$4:$D$1089,Z$3)*1000</f>
        <v>0</v>
      </c>
      <c r="AA6" s="179" t="n">
        <f aca="false">SUM(J6:Z6)</f>
        <v>214520</v>
      </c>
      <c r="AB6" s="161" t="n">
        <f aca="false">AA6-AI6</f>
        <v>-30960</v>
      </c>
      <c r="AC6" s="180" t="n">
        <v>44077</v>
      </c>
      <c r="AD6" s="179" t="n">
        <f aca="false">SUMIFS($G$4:$G$1089,$A$4:$A$1089,$AC6,$E$4:$E$1089,AD$3)*1000</f>
        <v>0</v>
      </c>
      <c r="AE6" s="179" t="n">
        <f aca="false">SUMIFS($G$4:$G$1089,$A$4:$A$1089,$AC6,$E$4:$E$1089,AE$3)*1000</f>
        <v>157080</v>
      </c>
      <c r="AF6" s="179" t="n">
        <f aca="false">SUMIFS($G$4:$G$1089,$A$4:$A$1089,$AC6,$E$4:$E$1089,AF$3)*1000</f>
        <v>19000</v>
      </c>
      <c r="AG6" s="179" t="n">
        <f aca="false">SUMIFS($G$4:$G$1089,$A$4:$A$1089,$AC6,$E$4:$E$1089,AG$3)*1000</f>
        <v>69400</v>
      </c>
      <c r="AH6" s="179" t="n">
        <f aca="false">SUMIFS($G$4:$G$1089,$A$4:$A$1089,$AC6,$E$4:$E$1089,AH$3)*1000</f>
        <v>0</v>
      </c>
      <c r="AI6" s="179" t="n">
        <f aca="false">SUM(AD6:AH6)</f>
        <v>245480</v>
      </c>
      <c r="AJ6" s="181" t="n">
        <f aca="false">AI6-AA6</f>
        <v>30960</v>
      </c>
      <c r="AK6" s="182"/>
      <c r="AL6" s="183"/>
      <c r="AM6" s="183"/>
      <c r="AN6" s="184"/>
      <c r="AO6" s="184"/>
      <c r="AP6" s="185"/>
    </row>
    <row r="7" customFormat="false" ht="24.95" hidden="false" customHeight="true" outlineLevel="0" collapsed="false">
      <c r="A7" s="171" t="n">
        <v>44075</v>
      </c>
      <c r="B7" s="174" t="s">
        <v>293</v>
      </c>
      <c r="C7" s="173" t="s">
        <v>290</v>
      </c>
      <c r="D7" s="174" t="s">
        <v>268</v>
      </c>
      <c r="E7" s="174" t="s">
        <v>90</v>
      </c>
      <c r="F7" s="175" t="n">
        <v>0.584722222222222</v>
      </c>
      <c r="G7" s="176" t="n">
        <v>16.18</v>
      </c>
      <c r="H7" s="177"/>
      <c r="I7" s="178" t="n">
        <v>44078</v>
      </c>
      <c r="J7" s="179" t="n">
        <f aca="false">SUMIFS($G$4:$G$1089,$A$4:$A$1089,$I7,$D$4:$D$1089,J$3)*1000</f>
        <v>47400</v>
      </c>
      <c r="K7" s="179" t="n">
        <f aca="false">SUMIFS($G$4:$G$1089,$A$4:$A$1089,$I7,$D$4:$D$1089,K$3)*1000</f>
        <v>0</v>
      </c>
      <c r="L7" s="179" t="n">
        <f aca="false">SUMIFS($G$4:$G$1089,$A$4:$A$1089,$I7,$D$4:$D$1089,L$3)*1000</f>
        <v>0</v>
      </c>
      <c r="M7" s="179" t="n">
        <f aca="false">SUMIFS($G$4:$G$1089,$A$4:$A$1089,$I7,$D$4:$D$1089,M$3)*1000</f>
        <v>0</v>
      </c>
      <c r="N7" s="179" t="n">
        <f aca="false">SUMIFS($G$4:$G$1089,$A$4:$A$1089,$I7,$D$4:$D$1089,N$3)*1000</f>
        <v>0</v>
      </c>
      <c r="O7" s="179" t="n">
        <f aca="false">SUMIFS($G$4:$G$1089,$A$4:$A$1089,$I7,$D$4:$D$1089,O$3)*1000</f>
        <v>36080</v>
      </c>
      <c r="P7" s="179" t="n">
        <f aca="false">SUMIFS($G$4:$G$1089,$A$4:$A$1089,$I7,$D$4:$D$1089,P$3)*1000</f>
        <v>58020</v>
      </c>
      <c r="Q7" s="179" t="n">
        <f aca="false">SUMIFS($G$4:$G$1089,$A$4:$A$1089,$I7,$D$4:$D$1089,Q$3)*1000</f>
        <v>0</v>
      </c>
      <c r="R7" s="179" t="n">
        <f aca="false">SUMIFS($G$4:$G$1089,$A$4:$A$1089,$I7,$D$4:$D$1089,R$3)*1000</f>
        <v>0</v>
      </c>
      <c r="S7" s="179" t="n">
        <f aca="false">SUMIFS($G$4:$G$1089,$A$4:$A$1089,$I7,$D$4:$D$1089,S$3)*1000</f>
        <v>0</v>
      </c>
      <c r="T7" s="179" t="n">
        <f aca="false">SUMIFS($G$4:$G$1089,$A$4:$A$1089,$I7,$D$4:$D$1089,T$3)*1000</f>
        <v>0</v>
      </c>
      <c r="U7" s="179" t="n">
        <f aca="false">SUMIFS($G$4:$G$1089,$A$4:$A$1089,$I7,$D$4:$D$1089,U$3)*1000</f>
        <v>0</v>
      </c>
      <c r="V7" s="179" t="n">
        <f aca="false">SUMIFS($G$4:$G$1089,$A$4:$A$1089,$I7,$D$4:$D$1089,V$3)*1000</f>
        <v>0</v>
      </c>
      <c r="W7" s="179" t="n">
        <f aca="false">SUMIFS($G$4:$G$1089,$A$4:$A$1089,$I7,$D$4:$D$1089,W$3)*1000</f>
        <v>0</v>
      </c>
      <c r="X7" s="179" t="n">
        <f aca="false">SUMIFS($G$4:$G$1089,$A$4:$A$1089,$I7,$D$4:$D$1089,X$3)*1000</f>
        <v>11460</v>
      </c>
      <c r="Y7" s="179" t="n">
        <f aca="false">SUMIFS($G$4:$G$1089,$A$4:$A$1089,$I7,$D$4:$D$1089,Y$3)*1000</f>
        <v>0</v>
      </c>
      <c r="Z7" s="179" t="n">
        <f aca="false">SUMIFS($G$4:$G$1089,$A$4:$A$1089,$I7,$D$4:$D$1089,Z$3)*1000</f>
        <v>0</v>
      </c>
      <c r="AA7" s="179" t="n">
        <f aca="false">SUM(J7:Z7)</f>
        <v>152960</v>
      </c>
      <c r="AB7" s="161" t="n">
        <f aca="false">AA7-AI7</f>
        <v>0</v>
      </c>
      <c r="AC7" s="180" t="n">
        <v>44078</v>
      </c>
      <c r="AD7" s="179" t="n">
        <f aca="false">SUMIFS($G$4:$G$1089,$A$4:$A$1089,$AC7,$E$4:$E$1089,AD$3)*1000</f>
        <v>0</v>
      </c>
      <c r="AE7" s="179" t="n">
        <f aca="false">SUMIFS($G$4:$G$1089,$A$4:$A$1089,$AC7,$E$4:$E$1089,AE$3)*1000</f>
        <v>94940</v>
      </c>
      <c r="AF7" s="179" t="n">
        <f aca="false">SUMIFS($G$4:$G$1089,$A$4:$A$1089,$AC7,$E$4:$E$1089,AF$3)*1000</f>
        <v>0</v>
      </c>
      <c r="AG7" s="179" t="n">
        <f aca="false">SUMIFS($G$4:$G$1089,$A$4:$A$1089,$AC7,$E$4:$E$1089,AG$3)*1000</f>
        <v>58020</v>
      </c>
      <c r="AH7" s="179" t="n">
        <f aca="false">SUMIFS($G$4:$G$1089,$A$4:$A$1089,$AC7,$E$4:$E$1089,AH$3)*1000</f>
        <v>0</v>
      </c>
      <c r="AI7" s="179" t="n">
        <f aca="false">SUM(AD7:AH7)</f>
        <v>152960</v>
      </c>
      <c r="AJ7" s="181" t="n">
        <f aca="false">AI7-AA7</f>
        <v>0</v>
      </c>
      <c r="AK7" s="182"/>
      <c r="AL7" s="183"/>
      <c r="AM7" s="183"/>
      <c r="AN7" s="184"/>
      <c r="AO7" s="184"/>
      <c r="AP7" s="185"/>
    </row>
    <row r="8" customFormat="false" ht="24.95" hidden="false" customHeight="true" outlineLevel="0" collapsed="false">
      <c r="A8" s="171" t="n">
        <v>44075</v>
      </c>
      <c r="B8" s="174" t="s">
        <v>294</v>
      </c>
      <c r="C8" s="173" t="s">
        <v>290</v>
      </c>
      <c r="D8" s="174" t="s">
        <v>277</v>
      </c>
      <c r="E8" s="174" t="s">
        <v>287</v>
      </c>
      <c r="F8" s="175" t="n">
        <v>0.630555555555556</v>
      </c>
      <c r="G8" s="176" t="n">
        <v>20.26</v>
      </c>
      <c r="H8" s="177"/>
      <c r="I8" s="178" t="n">
        <v>44079</v>
      </c>
      <c r="J8" s="179" t="n">
        <f aca="false">SUMIFS($G$4:$G$1089,$A$4:$A$1089,$I8,$D$4:$D$1089,J$3)*1000</f>
        <v>55640</v>
      </c>
      <c r="K8" s="179" t="n">
        <f aca="false">SUMIFS($G$4:$G$1089,$A$4:$A$1089,$I8,$D$4:$D$1089,K$3)*1000</f>
        <v>0</v>
      </c>
      <c r="L8" s="179" t="n">
        <f aca="false">SUMIFS($G$4:$G$1089,$A$4:$A$1089,$I8,$D$4:$D$1089,L$3)*1000</f>
        <v>0</v>
      </c>
      <c r="M8" s="179" t="n">
        <f aca="false">SUMIFS($G$4:$G$1089,$A$4:$A$1089,$I8,$D$4:$D$1089,M$3)*1000</f>
        <v>0</v>
      </c>
      <c r="N8" s="179" t="n">
        <f aca="false">SUMIFS($G$4:$G$1089,$A$4:$A$1089,$I8,$D$4:$D$1089,N$3)*1000</f>
        <v>0</v>
      </c>
      <c r="O8" s="179" t="n">
        <f aca="false">SUMIFS($G$4:$G$1089,$A$4:$A$1089,$I8,$D$4:$D$1089,O$3)*1000</f>
        <v>0</v>
      </c>
      <c r="P8" s="179" t="n">
        <f aca="false">SUMIFS($G$4:$G$1089,$A$4:$A$1089,$I8,$D$4:$D$1089,P$3)*1000</f>
        <v>0</v>
      </c>
      <c r="Q8" s="179" t="n">
        <f aca="false">SUMIFS($G$4:$G$1089,$A$4:$A$1089,$I8,$D$4:$D$1089,Q$3)*1000</f>
        <v>0</v>
      </c>
      <c r="R8" s="179" t="n">
        <f aca="false">SUMIFS($G$4:$G$1089,$A$4:$A$1089,$I8,$D$4:$D$1089,R$3)*1000</f>
        <v>0</v>
      </c>
      <c r="S8" s="179" t="n">
        <f aca="false">SUMIFS($G$4:$G$1089,$A$4:$A$1089,$I8,$D$4:$D$1089,S$3)*1000</f>
        <v>0</v>
      </c>
      <c r="T8" s="179" t="n">
        <f aca="false">SUMIFS($G$4:$G$1089,$A$4:$A$1089,$I8,$D$4:$D$1089,T$3)*1000</f>
        <v>0</v>
      </c>
      <c r="U8" s="179" t="n">
        <f aca="false">SUMIFS($G$4:$G$1089,$A$4:$A$1089,$I8,$D$4:$D$1089,U$3)*1000</f>
        <v>0</v>
      </c>
      <c r="V8" s="179" t="n">
        <f aca="false">SUMIFS($G$4:$G$1089,$A$4:$A$1089,$I8,$D$4:$D$1089,V$3)*1000</f>
        <v>0</v>
      </c>
      <c r="W8" s="179" t="n">
        <f aca="false">SUMIFS($G$4:$G$1089,$A$4:$A$1089,$I8,$D$4:$D$1089,W$3)*1000</f>
        <v>0</v>
      </c>
      <c r="X8" s="179" t="n">
        <f aca="false">SUMIFS($G$4:$G$1089,$A$4:$A$1089,$I8,$D$4:$D$1089,X$3)*1000</f>
        <v>0</v>
      </c>
      <c r="Y8" s="179" t="n">
        <f aca="false">SUMIFS($G$4:$G$1089,$A$4:$A$1089,$I8,$D$4:$D$1089,Y$3)*1000</f>
        <v>0</v>
      </c>
      <c r="Z8" s="179" t="n">
        <f aca="false">SUMIFS($G$4:$G$1089,$A$4:$A$1089,$I8,$D$4:$D$1089,Z$3)*1000</f>
        <v>0</v>
      </c>
      <c r="AA8" s="179" t="n">
        <f aca="false">SUM(J8:Z8)</f>
        <v>55640</v>
      </c>
      <c r="AB8" s="161" t="n">
        <f aca="false">AA8-AI8</f>
        <v>-37560</v>
      </c>
      <c r="AC8" s="180" t="n">
        <v>44079</v>
      </c>
      <c r="AD8" s="179" t="n">
        <f aca="false">SUMIFS($G$4:$G$1089,$A$4:$A$1089,$AC8,$E$4:$E$1089,AD$3)*1000</f>
        <v>0</v>
      </c>
      <c r="AE8" s="179" t="n">
        <f aca="false">SUMIFS($G$4:$G$1089,$A$4:$A$1089,$AC8,$E$4:$E$1089,AE$3)*1000</f>
        <v>93200</v>
      </c>
      <c r="AF8" s="179" t="n">
        <f aca="false">SUMIFS($G$4:$G$1089,$A$4:$A$1089,$AC8,$E$4:$E$1089,AF$3)*1000</f>
        <v>0</v>
      </c>
      <c r="AG8" s="179" t="n">
        <f aca="false">SUMIFS($G$4:$G$1089,$A$4:$A$1089,$AC8,$E$4:$E$1089,AG$3)*1000</f>
        <v>0</v>
      </c>
      <c r="AH8" s="179" t="n">
        <f aca="false">SUMIFS($G$4:$G$1089,$A$4:$A$1089,$AC8,$E$4:$E$1089,AH$3)*1000</f>
        <v>0</v>
      </c>
      <c r="AI8" s="179" t="n">
        <f aca="false">SUM(AD8:AH8)</f>
        <v>93200</v>
      </c>
      <c r="AJ8" s="181" t="n">
        <f aca="false">AI8-AA8</f>
        <v>37560</v>
      </c>
      <c r="AK8" s="182"/>
      <c r="AL8" s="183"/>
      <c r="AM8" s="183"/>
      <c r="AN8" s="184"/>
      <c r="AO8" s="184"/>
      <c r="AP8" s="185"/>
    </row>
    <row r="9" customFormat="false" ht="24.95" hidden="false" customHeight="true" outlineLevel="0" collapsed="false">
      <c r="A9" s="171" t="n">
        <v>44075</v>
      </c>
      <c r="B9" s="174" t="s">
        <v>293</v>
      </c>
      <c r="C9" s="173" t="s">
        <v>290</v>
      </c>
      <c r="D9" s="174" t="s">
        <v>268</v>
      </c>
      <c r="E9" s="174" t="s">
        <v>287</v>
      </c>
      <c r="F9" s="175" t="n">
        <v>0.683333333333333</v>
      </c>
      <c r="G9" s="176" t="n">
        <v>17.88</v>
      </c>
      <c r="H9" s="177"/>
      <c r="I9" s="178" t="n">
        <v>44080</v>
      </c>
      <c r="J9" s="179" t="n">
        <f aca="false">SUMIFS($G$4:$G$1089,$A$4:$A$1089,$I9,$D$4:$D$1089,J$3)*1000</f>
        <v>0</v>
      </c>
      <c r="K9" s="179" t="n">
        <f aca="false">SUMIFS($G$4:$G$1089,$A$4:$A$1089,$I9,$D$4:$D$1089,K$3)*1000</f>
        <v>0</v>
      </c>
      <c r="L9" s="179" t="n">
        <f aca="false">SUMIFS($G$4:$G$1089,$A$4:$A$1089,$I9,$D$4:$D$1089,L$3)*1000</f>
        <v>0</v>
      </c>
      <c r="M9" s="179" t="n">
        <f aca="false">SUMIFS($G$4:$G$1089,$A$4:$A$1089,$I9,$D$4:$D$1089,M$3)*1000</f>
        <v>0</v>
      </c>
      <c r="N9" s="179" t="n">
        <f aca="false">SUMIFS($G$4:$G$1089,$A$4:$A$1089,$I9,$D$4:$D$1089,N$3)*1000</f>
        <v>0</v>
      </c>
      <c r="O9" s="179" t="n">
        <f aca="false">SUMIFS($G$4:$G$1089,$A$4:$A$1089,$I9,$D$4:$D$1089,O$3)*1000</f>
        <v>0</v>
      </c>
      <c r="P9" s="179" t="n">
        <f aca="false">SUMIFS($G$4:$G$1089,$A$4:$A$1089,$I9,$D$4:$D$1089,P$3)*1000</f>
        <v>0</v>
      </c>
      <c r="Q9" s="179" t="n">
        <f aca="false">SUMIFS($G$4:$G$1089,$A$4:$A$1089,$I9,$D$4:$D$1089,Q$3)*1000</f>
        <v>0</v>
      </c>
      <c r="R9" s="179" t="n">
        <f aca="false">SUMIFS($G$4:$G$1089,$A$4:$A$1089,$I9,$D$4:$D$1089,R$3)*1000</f>
        <v>0</v>
      </c>
      <c r="S9" s="179" t="n">
        <f aca="false">SUMIFS($G$4:$G$1089,$A$4:$A$1089,$I9,$D$4:$D$1089,S$3)*1000</f>
        <v>0</v>
      </c>
      <c r="T9" s="179" t="n">
        <f aca="false">SUMIFS($G$4:$G$1089,$A$4:$A$1089,$I9,$D$4:$D$1089,T$3)*1000</f>
        <v>0</v>
      </c>
      <c r="U9" s="179" t="n">
        <f aca="false">SUMIFS($G$4:$G$1089,$A$4:$A$1089,$I9,$D$4:$D$1089,U$3)*1000</f>
        <v>0</v>
      </c>
      <c r="V9" s="179" t="n">
        <f aca="false">SUMIFS($G$4:$G$1089,$A$4:$A$1089,$I9,$D$4:$D$1089,V$3)*1000</f>
        <v>0</v>
      </c>
      <c r="W9" s="179" t="n">
        <f aca="false">SUMIFS($G$4:$G$1089,$A$4:$A$1089,$I9,$D$4:$D$1089,W$3)*1000</f>
        <v>0</v>
      </c>
      <c r="X9" s="179" t="n">
        <f aca="false">SUMIFS($G$4:$G$1089,$A$4:$A$1089,$I9,$D$4:$D$1089,X$3)*1000</f>
        <v>0</v>
      </c>
      <c r="Y9" s="179" t="n">
        <f aca="false">SUMIFS($G$4:$G$1089,$A$4:$A$1089,$I9,$D$4:$D$1089,Y$3)*1000</f>
        <v>0</v>
      </c>
      <c r="Z9" s="179" t="n">
        <f aca="false">SUMIFS($G$4:$G$1089,$A$4:$A$1089,$I9,$D$4:$D$1089,Z$3)*1000</f>
        <v>0</v>
      </c>
      <c r="AA9" s="179" t="n">
        <f aca="false">SUM(J9:Z9)</f>
        <v>0</v>
      </c>
      <c r="AB9" s="161" t="n">
        <f aca="false">AA9-AI9</f>
        <v>0</v>
      </c>
      <c r="AC9" s="180" t="n">
        <v>44080</v>
      </c>
      <c r="AD9" s="179" t="n">
        <f aca="false">SUMIFS($G$4:$G$1089,$A$4:$A$1089,$AC9,$E$4:$E$1089,AD$3)*1000</f>
        <v>0</v>
      </c>
      <c r="AE9" s="179" t="n">
        <f aca="false">SUMIFS($G$4:$G$1089,$A$4:$A$1089,$AC9,$E$4:$E$1089,AE$3)*1000</f>
        <v>0</v>
      </c>
      <c r="AF9" s="179" t="n">
        <f aca="false">SUMIFS($G$4:$G$1089,$A$4:$A$1089,$AC9,$E$4:$E$1089,AF$3)*1000</f>
        <v>0</v>
      </c>
      <c r="AG9" s="179" t="n">
        <f aca="false">SUMIFS($G$4:$G$1089,$A$4:$A$1089,$AC9,$E$4:$E$1089,AG$3)*1000</f>
        <v>0</v>
      </c>
      <c r="AH9" s="179" t="n">
        <f aca="false">SUMIFS($G$4:$G$1089,$A$4:$A$1089,$AC9,$E$4:$E$1089,AH$3)*1000</f>
        <v>0</v>
      </c>
      <c r="AI9" s="179" t="n">
        <f aca="false">SUM(AD9:AH9)</f>
        <v>0</v>
      </c>
      <c r="AJ9" s="181" t="n">
        <f aca="false">AI9-AA9</f>
        <v>0</v>
      </c>
      <c r="AK9" s="182"/>
      <c r="AL9" s="183"/>
      <c r="AM9" s="183"/>
      <c r="AN9" s="184"/>
      <c r="AO9" s="184"/>
      <c r="AP9" s="185"/>
    </row>
    <row r="10" customFormat="false" ht="24.95" hidden="false" customHeight="true" outlineLevel="0" collapsed="false">
      <c r="A10" s="171" t="n">
        <v>44075</v>
      </c>
      <c r="B10" s="174" t="s">
        <v>295</v>
      </c>
      <c r="C10" s="173" t="s">
        <v>290</v>
      </c>
      <c r="D10" s="174" t="s">
        <v>284</v>
      </c>
      <c r="E10" s="174" t="s">
        <v>287</v>
      </c>
      <c r="F10" s="175" t="n">
        <v>0.722916666666667</v>
      </c>
      <c r="G10" s="176" t="n">
        <v>32.02</v>
      </c>
      <c r="H10" s="186"/>
      <c r="I10" s="178" t="n">
        <v>44081</v>
      </c>
      <c r="J10" s="179" t="n">
        <f aca="false">SUMIFS($G$4:$G$1089,$A$4:$A$1089,$I10,$D$4:$D$1089,J$3)*1000</f>
        <v>0</v>
      </c>
      <c r="K10" s="179" t="n">
        <f aca="false">SUMIFS($G$4:$G$1089,$A$4:$A$1089,$I10,$D$4:$D$1089,K$3)*1000</f>
        <v>0</v>
      </c>
      <c r="L10" s="179" t="n">
        <f aca="false">SUMIFS($G$4:$G$1089,$A$4:$A$1089,$I10,$D$4:$D$1089,L$3)*1000</f>
        <v>0</v>
      </c>
      <c r="M10" s="179" t="n">
        <f aca="false">SUMIFS($G$4:$G$1089,$A$4:$A$1089,$I10,$D$4:$D$1089,M$3)*1000</f>
        <v>0</v>
      </c>
      <c r="N10" s="179" t="n">
        <f aca="false">SUMIFS($G$4:$G$1089,$A$4:$A$1089,$I10,$D$4:$D$1089,N$3)*1000</f>
        <v>0</v>
      </c>
      <c r="O10" s="179" t="n">
        <f aca="false">SUMIFS($G$4:$G$1089,$A$4:$A$1089,$I10,$D$4:$D$1089,O$3)*1000</f>
        <v>0</v>
      </c>
      <c r="P10" s="179" t="n">
        <f aca="false">SUMIFS($G$4:$G$1089,$A$4:$A$1089,$I10,$D$4:$D$1089,P$3)*1000</f>
        <v>0</v>
      </c>
      <c r="Q10" s="179" t="n">
        <f aca="false">SUMIFS($G$4:$G$1089,$A$4:$A$1089,$I10,$D$4:$D$1089,Q$3)*1000</f>
        <v>0</v>
      </c>
      <c r="R10" s="179" t="n">
        <f aca="false">SUMIFS($G$4:$G$1089,$A$4:$A$1089,$I10,$D$4:$D$1089,R$3)*1000</f>
        <v>0</v>
      </c>
      <c r="S10" s="179" t="n">
        <f aca="false">SUMIFS($G$4:$G$1089,$A$4:$A$1089,$I10,$D$4:$D$1089,S$3)*1000</f>
        <v>0</v>
      </c>
      <c r="T10" s="179" t="n">
        <f aca="false">SUMIFS($G$4:$G$1089,$A$4:$A$1089,$I10,$D$4:$D$1089,T$3)*1000</f>
        <v>0</v>
      </c>
      <c r="U10" s="179" t="n">
        <f aca="false">SUMIFS($G$4:$G$1089,$A$4:$A$1089,$I10,$D$4:$D$1089,U$3)*1000</f>
        <v>0</v>
      </c>
      <c r="V10" s="179" t="n">
        <f aca="false">SUMIFS($G$4:$G$1089,$A$4:$A$1089,$I10,$D$4:$D$1089,V$3)*1000</f>
        <v>0</v>
      </c>
      <c r="W10" s="179" t="n">
        <f aca="false">SUMIFS($G$4:$G$1089,$A$4:$A$1089,$I10,$D$4:$D$1089,W$3)*1000</f>
        <v>0</v>
      </c>
      <c r="X10" s="179" t="n">
        <f aca="false">SUMIFS($G$4:$G$1089,$A$4:$A$1089,$I10,$D$4:$D$1089,X$3)*1000</f>
        <v>0</v>
      </c>
      <c r="Y10" s="179" t="n">
        <f aca="false">SUMIFS($G$4:$G$1089,$A$4:$A$1089,$I10,$D$4:$D$1089,Y$3)*1000</f>
        <v>0</v>
      </c>
      <c r="Z10" s="179" t="n">
        <f aca="false">SUMIFS($G$4:$G$1089,$A$4:$A$1089,$I10,$D$4:$D$1089,Z$3)*1000</f>
        <v>0</v>
      </c>
      <c r="AA10" s="179" t="n">
        <f aca="false">SUM(J10:Z10)</f>
        <v>0</v>
      </c>
      <c r="AB10" s="161" t="n">
        <f aca="false">AA10-AI10</f>
        <v>0</v>
      </c>
      <c r="AC10" s="180" t="n">
        <v>44081</v>
      </c>
      <c r="AD10" s="179" t="n">
        <f aca="false">SUMIFS($G$4:$G$1089,$A$4:$A$1089,$AC10,$E$4:$E$1089,AD$3)*1000</f>
        <v>0</v>
      </c>
      <c r="AE10" s="179" t="n">
        <f aca="false">SUMIFS($G$4:$G$1089,$A$4:$A$1089,$AC10,$E$4:$E$1089,AE$3)*1000</f>
        <v>0</v>
      </c>
      <c r="AF10" s="179" t="n">
        <f aca="false">SUMIFS($G$4:$G$1089,$A$4:$A$1089,$AC10,$E$4:$E$1089,AF$3)*1000</f>
        <v>0</v>
      </c>
      <c r="AG10" s="179" t="n">
        <f aca="false">SUMIFS($G$4:$G$1089,$A$4:$A$1089,$AC10,$E$4:$E$1089,AG$3)*1000</f>
        <v>0</v>
      </c>
      <c r="AH10" s="179" t="n">
        <f aca="false">SUMIFS($G$4:$G$1089,$A$4:$A$1089,$AC10,$E$4:$E$1089,AH$3)*1000</f>
        <v>0</v>
      </c>
      <c r="AI10" s="179" t="n">
        <f aca="false">SUM(AD10:AH10)</f>
        <v>0</v>
      </c>
      <c r="AJ10" s="181" t="n">
        <f aca="false">AI10-AA10</f>
        <v>0</v>
      </c>
      <c r="AK10" s="182"/>
      <c r="AL10" s="183"/>
      <c r="AM10" s="183"/>
      <c r="AN10" s="184"/>
      <c r="AO10" s="184"/>
      <c r="AP10" s="185"/>
      <c r="AR10" s="187"/>
      <c r="AS10" s="187"/>
    </row>
    <row r="11" customFormat="false" ht="24.95" hidden="false" customHeight="true" outlineLevel="0" collapsed="false">
      <c r="A11" s="171" t="n">
        <v>44075</v>
      </c>
      <c r="B11" s="172" t="s">
        <v>293</v>
      </c>
      <c r="C11" s="173" t="s">
        <v>290</v>
      </c>
      <c r="D11" s="174" t="s">
        <v>268</v>
      </c>
      <c r="E11" s="172" t="s">
        <v>287</v>
      </c>
      <c r="F11" s="188" t="n">
        <v>0.322916666666667</v>
      </c>
      <c r="G11" s="189" t="n">
        <v>14.46</v>
      </c>
      <c r="I11" s="178" t="n">
        <v>44082</v>
      </c>
      <c r="J11" s="179" t="n">
        <f aca="false">SUMIFS($G$4:$G$1089,$A$4:$A$1089,$I11,$D$4:$D$1089,J$3)*1000</f>
        <v>144400</v>
      </c>
      <c r="K11" s="179" t="n">
        <f aca="false">SUMIFS($G$4:$G$1089,$A$4:$A$1089,$I11,$D$4:$D$1089,K$3)*1000</f>
        <v>0</v>
      </c>
      <c r="L11" s="179" t="n">
        <f aca="false">SUMIFS($G$4:$G$1089,$A$4:$A$1089,$I11,$D$4:$D$1089,L$3)*1000</f>
        <v>0</v>
      </c>
      <c r="M11" s="179" t="n">
        <f aca="false">SUMIFS($G$4:$G$1089,$A$4:$A$1089,$I11,$D$4:$D$1089,M$3)*1000</f>
        <v>0</v>
      </c>
      <c r="N11" s="179" t="n">
        <f aca="false">SUMIFS($G$4:$G$1089,$A$4:$A$1089,$I11,$D$4:$D$1089,N$3)*1000</f>
        <v>0</v>
      </c>
      <c r="O11" s="179" t="n">
        <f aca="false">SUMIFS($G$4:$G$1089,$A$4:$A$1089,$I11,$D$4:$D$1089,O$3)*1000</f>
        <v>32040</v>
      </c>
      <c r="P11" s="179" t="n">
        <f aca="false">SUMIFS($G$4:$G$1089,$A$4:$A$1089,$I11,$D$4:$D$1089,P$3)*1000</f>
        <v>91880</v>
      </c>
      <c r="Q11" s="179" t="n">
        <f aca="false">SUMIFS($G$4:$G$1089,$A$4:$A$1089,$I11,$D$4:$D$1089,Q$3)*1000</f>
        <v>0</v>
      </c>
      <c r="R11" s="179" t="n">
        <f aca="false">SUMIFS($G$4:$G$1089,$A$4:$A$1089,$I11,$D$4:$D$1089,R$3)*1000</f>
        <v>0</v>
      </c>
      <c r="S11" s="179" t="n">
        <f aca="false">SUMIFS($G$4:$G$1089,$A$4:$A$1089,$I11,$D$4:$D$1089,S$3)*1000</f>
        <v>0</v>
      </c>
      <c r="T11" s="179" t="n">
        <f aca="false">SUMIFS($G$4:$G$1089,$A$4:$A$1089,$I11,$D$4:$D$1089,T$3)*1000</f>
        <v>0</v>
      </c>
      <c r="U11" s="179" t="n">
        <f aca="false">SUMIFS($G$4:$G$1089,$A$4:$A$1089,$I11,$D$4:$D$1089,U$3)*1000</f>
        <v>0</v>
      </c>
      <c r="V11" s="179" t="n">
        <f aca="false">SUMIFS($G$4:$G$1089,$A$4:$A$1089,$I11,$D$4:$D$1089,V$3)*1000</f>
        <v>0</v>
      </c>
      <c r="W11" s="179" t="n">
        <f aca="false">SUMIFS($G$4:$G$1089,$A$4:$A$1089,$I11,$D$4:$D$1089,W$3)*1000</f>
        <v>0</v>
      </c>
      <c r="X11" s="179" t="n">
        <f aca="false">SUMIFS($G$4:$G$1089,$A$4:$A$1089,$I11,$D$4:$D$1089,X$3)*1000</f>
        <v>0</v>
      </c>
      <c r="Y11" s="179" t="n">
        <f aca="false">SUMIFS($G$4:$G$1089,$A$4:$A$1089,$I11,$D$4:$D$1089,Y$3)*1000</f>
        <v>32200</v>
      </c>
      <c r="Z11" s="179" t="n">
        <f aca="false">SUMIFS($G$4:$G$1089,$A$4:$A$1089,$I11,$D$4:$D$1089,Z$3)*1000</f>
        <v>0</v>
      </c>
      <c r="AA11" s="179" t="n">
        <f aca="false">SUM(J11:Z11)</f>
        <v>300520</v>
      </c>
      <c r="AB11" s="161" t="n">
        <f aca="false">AA11-AI11</f>
        <v>-13440</v>
      </c>
      <c r="AC11" s="180" t="n">
        <v>44082</v>
      </c>
      <c r="AD11" s="179" t="n">
        <f aca="false">SUMIFS($G$4:$G$1089,$A$4:$A$1089,$AC11,$E$4:$E$1089,AD$3)*1000</f>
        <v>0</v>
      </c>
      <c r="AE11" s="179" t="n">
        <f aca="false">SUMIFS($G$4:$G$1089,$A$4:$A$1089,$AC11,$E$4:$E$1089,AE$3)*1000</f>
        <v>208260</v>
      </c>
      <c r="AF11" s="179" t="n">
        <f aca="false">SUMIFS($G$4:$G$1089,$A$4:$A$1089,$AC11,$E$4:$E$1089,AF$3)*1000</f>
        <v>13820</v>
      </c>
      <c r="AG11" s="179" t="n">
        <f aca="false">SUMIFS($G$4:$G$1089,$A$4:$A$1089,$AC11,$E$4:$E$1089,AG$3)*1000</f>
        <v>91880</v>
      </c>
      <c r="AH11" s="179" t="n">
        <f aca="false">SUMIFS($G$4:$G$1089,$A$4:$A$1089,$AC11,$E$4:$E$1089,AH$3)*1000</f>
        <v>0</v>
      </c>
      <c r="AI11" s="179" t="n">
        <f aca="false">SUM(AD11:AH11)</f>
        <v>313960</v>
      </c>
      <c r="AJ11" s="181" t="n">
        <f aca="false">AI11-AA11</f>
        <v>13440</v>
      </c>
      <c r="AK11" s="182"/>
      <c r="AL11" s="183"/>
      <c r="AM11" s="183"/>
      <c r="AN11" s="184"/>
      <c r="AO11" s="184"/>
      <c r="AP11" s="185"/>
      <c r="AR11" s="190"/>
      <c r="AS11" s="187"/>
    </row>
    <row r="12" customFormat="false" ht="24.95" hidden="false" customHeight="true" outlineLevel="0" collapsed="false">
      <c r="A12" s="171" t="n">
        <v>44076</v>
      </c>
      <c r="B12" s="172" t="s">
        <v>296</v>
      </c>
      <c r="C12" s="173" t="s">
        <v>297</v>
      </c>
      <c r="D12" s="174" t="s">
        <v>275</v>
      </c>
      <c r="E12" s="174" t="s">
        <v>101</v>
      </c>
      <c r="F12" s="175" t="n">
        <v>0.398611111111111</v>
      </c>
      <c r="G12" s="176" t="n">
        <v>35.42</v>
      </c>
      <c r="H12" s="177"/>
      <c r="I12" s="178" t="n">
        <v>44083</v>
      </c>
      <c r="J12" s="179" t="n">
        <f aca="false">SUMIFS($G$4:$G$1089,$A$4:$A$1089,$I12,$D$4:$D$1089,J$3)*1000</f>
        <v>64060</v>
      </c>
      <c r="K12" s="179" t="n">
        <f aca="false">SUMIFS($G$4:$G$1089,$A$4:$A$1089,$I12,$D$4:$D$1089,K$3)*1000</f>
        <v>0</v>
      </c>
      <c r="L12" s="179" t="n">
        <f aca="false">SUMIFS($G$4:$G$1089,$A$4:$A$1089,$I12,$D$4:$D$1089,L$3)*1000</f>
        <v>0</v>
      </c>
      <c r="M12" s="179" t="n">
        <f aca="false">SUMIFS($G$4:$G$1089,$A$4:$A$1089,$I12,$D$4:$D$1089,M$3)*1000</f>
        <v>0</v>
      </c>
      <c r="N12" s="179" t="n">
        <f aca="false">SUMIFS($G$4:$G$1089,$A$4:$A$1089,$I12,$D$4:$D$1089,N$3)*1000</f>
        <v>0</v>
      </c>
      <c r="O12" s="179" t="n">
        <f aca="false">SUMIFS($G$4:$G$1089,$A$4:$A$1089,$I12,$D$4:$D$1089,O$3)*1000</f>
        <v>0</v>
      </c>
      <c r="P12" s="179" t="n">
        <f aca="false">SUMIFS($G$4:$G$1089,$A$4:$A$1089,$I12,$D$4:$D$1089,P$3)*1000</f>
        <v>0</v>
      </c>
      <c r="Q12" s="179" t="n">
        <f aca="false">SUMIFS($G$4:$G$1089,$A$4:$A$1089,$I12,$D$4:$D$1089,Q$3)*1000</f>
        <v>82980</v>
      </c>
      <c r="R12" s="179" t="n">
        <f aca="false">SUMIFS($G$4:$G$1089,$A$4:$A$1089,$I12,$D$4:$D$1089,R$3)*1000</f>
        <v>0</v>
      </c>
      <c r="S12" s="179" t="n">
        <f aca="false">SUMIFS($G$4:$G$1089,$A$4:$A$1089,$I12,$D$4:$D$1089,S$3)*1000</f>
        <v>0</v>
      </c>
      <c r="T12" s="179" t="n">
        <f aca="false">SUMIFS($G$4:$G$1089,$A$4:$A$1089,$I12,$D$4:$D$1089,T$3)*1000</f>
        <v>0</v>
      </c>
      <c r="U12" s="179" t="n">
        <f aca="false">SUMIFS($G$4:$G$1089,$A$4:$A$1089,$I12,$D$4:$D$1089,U$3)*1000</f>
        <v>0</v>
      </c>
      <c r="V12" s="179" t="n">
        <f aca="false">SUMIFS($G$4:$G$1089,$A$4:$A$1089,$I12,$D$4:$D$1089,V$3)*1000</f>
        <v>0</v>
      </c>
      <c r="W12" s="179" t="n">
        <f aca="false">SUMIFS($G$4:$G$1089,$A$4:$A$1089,$I12,$D$4:$D$1089,W$3)*1000</f>
        <v>0</v>
      </c>
      <c r="X12" s="179" t="n">
        <f aca="false">SUMIFS($G$4:$G$1089,$A$4:$A$1089,$I12,$D$4:$D$1089,X$3)*1000</f>
        <v>0</v>
      </c>
      <c r="Y12" s="179" t="n">
        <f aca="false">SUMIFS($G$4:$G$1089,$A$4:$A$1089,$I12,$D$4:$D$1089,Y$3)*1000</f>
        <v>0</v>
      </c>
      <c r="Z12" s="179" t="n">
        <f aca="false">SUMIFS($G$4:$G$1089,$A$4:$A$1089,$I12,$D$4:$D$1089,Z$3)*1000</f>
        <v>0</v>
      </c>
      <c r="AA12" s="179" t="n">
        <f aca="false">SUM(J12:Z12)</f>
        <v>147040</v>
      </c>
      <c r="AB12" s="161" t="n">
        <f aca="false">AA12-AI12</f>
        <v>0</v>
      </c>
      <c r="AC12" s="180" t="n">
        <v>44083</v>
      </c>
      <c r="AD12" s="179" t="n">
        <f aca="false">SUMIFS($G$4:$G$1089,$A$4:$A$1089,$AC12,$E$4:$E$1089,AD$3)*1000</f>
        <v>0</v>
      </c>
      <c r="AE12" s="179" t="n">
        <f aca="false">SUMIFS($G$4:$G$1089,$A$4:$A$1089,$AC12,$E$4:$E$1089,AE$3)*1000</f>
        <v>45560</v>
      </c>
      <c r="AF12" s="179" t="n">
        <f aca="false">SUMIFS($G$4:$G$1089,$A$4:$A$1089,$AC12,$E$4:$E$1089,AF$3)*1000</f>
        <v>18500</v>
      </c>
      <c r="AG12" s="179" t="n">
        <f aca="false">SUMIFS($G$4:$G$1089,$A$4:$A$1089,$AC12,$E$4:$E$1089,AG$3)*1000</f>
        <v>82980</v>
      </c>
      <c r="AH12" s="179" t="n">
        <f aca="false">SUMIFS($G$4:$G$1089,$A$4:$A$1089,$AC12,$E$4:$E$1089,AH$3)*1000</f>
        <v>0</v>
      </c>
      <c r="AI12" s="179" t="n">
        <f aca="false">SUM(AD12:AH12)</f>
        <v>147040</v>
      </c>
      <c r="AJ12" s="181" t="n">
        <f aca="false">AI12-AA12</f>
        <v>0</v>
      </c>
      <c r="AK12" s="182"/>
      <c r="AL12" s="183"/>
      <c r="AM12" s="183"/>
      <c r="AN12" s="184"/>
      <c r="AO12" s="184"/>
      <c r="AP12" s="185"/>
    </row>
    <row r="13" customFormat="false" ht="24.95" hidden="false" customHeight="true" outlineLevel="0" collapsed="false">
      <c r="A13" s="171" t="n">
        <v>44076</v>
      </c>
      <c r="B13" s="172" t="s">
        <v>298</v>
      </c>
      <c r="C13" s="173" t="s">
        <v>297</v>
      </c>
      <c r="D13" s="174" t="s">
        <v>275</v>
      </c>
      <c r="E13" s="174" t="s">
        <v>101</v>
      </c>
      <c r="F13" s="175" t="n">
        <v>0.435416666666667</v>
      </c>
      <c r="G13" s="176" t="n">
        <v>34.94</v>
      </c>
      <c r="H13" s="177"/>
      <c r="I13" s="178" t="n">
        <v>44084</v>
      </c>
      <c r="J13" s="179" t="n">
        <f aca="false">SUMIFS($G$4:$G$1089,$A$4:$A$1089,$I13,$D$4:$D$1089,J$3)*1000</f>
        <v>96660</v>
      </c>
      <c r="K13" s="179" t="n">
        <f aca="false">SUMIFS($G$4:$G$1089,$A$4:$A$1089,$I13,$D$4:$D$1089,K$3)*1000</f>
        <v>0</v>
      </c>
      <c r="L13" s="179" t="n">
        <f aca="false">SUMIFS($G$4:$G$1089,$A$4:$A$1089,$I13,$D$4:$D$1089,L$3)*1000</f>
        <v>0</v>
      </c>
      <c r="M13" s="179" t="n">
        <f aca="false">SUMIFS($G$4:$G$1089,$A$4:$A$1089,$I13,$D$4:$D$1089,M$3)*1000</f>
        <v>0</v>
      </c>
      <c r="N13" s="179" t="n">
        <f aca="false">SUMIFS($G$4:$G$1089,$A$4:$A$1089,$I13,$D$4:$D$1089,N$3)*1000</f>
        <v>0</v>
      </c>
      <c r="O13" s="179" t="n">
        <f aca="false">SUMIFS($G$4:$G$1089,$A$4:$A$1089,$I13,$D$4:$D$1089,O$3)*1000</f>
        <v>0</v>
      </c>
      <c r="P13" s="179" t="n">
        <f aca="false">SUMIFS($G$4:$G$1089,$A$4:$A$1089,$I13,$D$4:$D$1089,P$3)*1000</f>
        <v>46160</v>
      </c>
      <c r="Q13" s="179" t="n">
        <f aca="false">SUMIFS($G$4:$G$1089,$A$4:$A$1089,$I13,$D$4:$D$1089,Q$3)*1000</f>
        <v>107000</v>
      </c>
      <c r="R13" s="179" t="n">
        <f aca="false">SUMIFS($G$4:$G$1089,$A$4:$A$1089,$I13,$D$4:$D$1089,R$3)*1000</f>
        <v>0</v>
      </c>
      <c r="S13" s="179" t="n">
        <f aca="false">SUMIFS($G$4:$G$1089,$A$4:$A$1089,$I13,$D$4:$D$1089,S$3)*1000</f>
        <v>0</v>
      </c>
      <c r="T13" s="179" t="n">
        <f aca="false">SUMIFS($G$4:$G$1089,$A$4:$A$1089,$I13,$D$4:$D$1089,T$3)*1000</f>
        <v>0</v>
      </c>
      <c r="U13" s="179" t="n">
        <f aca="false">SUMIFS($G$4:$G$1089,$A$4:$A$1089,$I13,$D$4:$D$1089,U$3)*1000</f>
        <v>0</v>
      </c>
      <c r="V13" s="179" t="n">
        <f aca="false">SUMIFS($G$4:$G$1089,$A$4:$A$1089,$I13,$D$4:$D$1089,V$3)*1000</f>
        <v>0</v>
      </c>
      <c r="W13" s="179" t="n">
        <f aca="false">SUMIFS($G$4:$G$1089,$A$4:$A$1089,$I13,$D$4:$D$1089,W$3)*1000</f>
        <v>32560</v>
      </c>
      <c r="X13" s="179" t="n">
        <f aca="false">SUMIFS($G$4:$G$1089,$A$4:$A$1089,$I13,$D$4:$D$1089,X$3)*1000</f>
        <v>0</v>
      </c>
      <c r="Y13" s="179" t="n">
        <f aca="false">SUMIFS($G$4:$G$1089,$A$4:$A$1089,$I13,$D$4:$D$1089,Y$3)*1000</f>
        <v>0</v>
      </c>
      <c r="Z13" s="179" t="n">
        <f aca="false">SUMIFS($G$4:$G$1089,$A$4:$A$1089,$I13,$D$4:$D$1089,Z$3)*1000</f>
        <v>0</v>
      </c>
      <c r="AA13" s="179" t="n">
        <f aca="false">SUM(J13:Z13)</f>
        <v>282380</v>
      </c>
      <c r="AB13" s="161" t="n">
        <f aca="false">AA13-AI13</f>
        <v>0</v>
      </c>
      <c r="AC13" s="180" t="n">
        <v>44084</v>
      </c>
      <c r="AD13" s="179" t="n">
        <f aca="false">SUMIFS($G$4:$G$1089,$A$4:$A$1089,$AC13,$E$4:$E$1089,AD$3)*1000</f>
        <v>0</v>
      </c>
      <c r="AE13" s="179" t="n">
        <f aca="false">SUMIFS($G$4:$G$1089,$A$4:$A$1089,$AC13,$E$4:$E$1089,AE$3)*1000</f>
        <v>129220</v>
      </c>
      <c r="AF13" s="179" t="n">
        <f aca="false">SUMIFS($G$4:$G$1089,$A$4:$A$1089,$AC13,$E$4:$E$1089,AF$3)*1000</f>
        <v>0</v>
      </c>
      <c r="AG13" s="179" t="n">
        <f aca="false">SUMIFS($G$4:$G$1089,$A$4:$A$1089,$AC13,$E$4:$E$1089,AG$3)*1000</f>
        <v>153160</v>
      </c>
      <c r="AH13" s="179" t="n">
        <f aca="false">SUMIFS($G$4:$G$1089,$A$4:$A$1089,$AC13,$E$4:$E$1089,AH$3)*1000</f>
        <v>0</v>
      </c>
      <c r="AI13" s="179" t="n">
        <f aca="false">SUM(AD13:AH13)</f>
        <v>282380</v>
      </c>
      <c r="AJ13" s="181" t="n">
        <f aca="false">AI13-AA13</f>
        <v>0</v>
      </c>
      <c r="AK13" s="182"/>
      <c r="AL13" s="183"/>
      <c r="AM13" s="183"/>
      <c r="AN13" s="184"/>
      <c r="AO13" s="184"/>
      <c r="AP13" s="185"/>
    </row>
    <row r="14" customFormat="false" ht="24.95" hidden="false" customHeight="true" outlineLevel="0" collapsed="false">
      <c r="A14" s="171" t="n">
        <v>44076</v>
      </c>
      <c r="B14" s="172" t="s">
        <v>299</v>
      </c>
      <c r="C14" s="173" t="s">
        <v>297</v>
      </c>
      <c r="D14" s="172" t="s">
        <v>275</v>
      </c>
      <c r="E14" s="172" t="s">
        <v>101</v>
      </c>
      <c r="F14" s="188" t="n">
        <v>0.460416666666667</v>
      </c>
      <c r="G14" s="189" t="n">
        <v>35.18</v>
      </c>
      <c r="H14" s="177"/>
      <c r="I14" s="178" t="n">
        <v>44085</v>
      </c>
      <c r="J14" s="179" t="n">
        <f aca="false">SUMIFS($G$4:$G$1089,$A$4:$A$1089,$I14,$D$4:$D$1089,J$3)*1000</f>
        <v>85980</v>
      </c>
      <c r="K14" s="179" t="n">
        <f aca="false">SUMIFS($G$4:$G$1089,$A$4:$A$1089,$I14,$D$4:$D$1089,K$3)*1000</f>
        <v>0</v>
      </c>
      <c r="L14" s="179" t="n">
        <f aca="false">SUMIFS($G$4:$G$1089,$A$4:$A$1089,$I14,$D$4:$D$1089,L$3)*1000</f>
        <v>0</v>
      </c>
      <c r="M14" s="179" t="n">
        <f aca="false">SUMIFS($G$4:$G$1089,$A$4:$A$1089,$I14,$D$4:$D$1089,M$3)*1000</f>
        <v>0</v>
      </c>
      <c r="N14" s="179" t="n">
        <f aca="false">SUMIFS($G$4:$G$1089,$A$4:$A$1089,$I14,$D$4:$D$1089,N$3)*1000</f>
        <v>0</v>
      </c>
      <c r="O14" s="179" t="n">
        <f aca="false">SUMIFS($G$4:$G$1089,$A$4:$A$1089,$I14,$D$4:$D$1089,O$3)*1000</f>
        <v>0</v>
      </c>
      <c r="P14" s="179" t="n">
        <f aca="false">SUMIFS($G$4:$G$1089,$A$4:$A$1089,$I14,$D$4:$D$1089,P$3)*1000</f>
        <v>0</v>
      </c>
      <c r="Q14" s="179" t="n">
        <f aca="false">SUMIFS($G$4:$G$1089,$A$4:$A$1089,$I14,$D$4:$D$1089,Q$3)*1000</f>
        <v>0</v>
      </c>
      <c r="R14" s="179" t="n">
        <f aca="false">SUMIFS($G$4:$G$1089,$A$4:$A$1089,$I14,$D$4:$D$1089,R$3)*1000</f>
        <v>0</v>
      </c>
      <c r="S14" s="179" t="n">
        <f aca="false">SUMIFS($G$4:$G$1089,$A$4:$A$1089,$I14,$D$4:$D$1089,S$3)*1000</f>
        <v>0</v>
      </c>
      <c r="T14" s="179" t="n">
        <f aca="false">SUMIFS($G$4:$G$1089,$A$4:$A$1089,$I14,$D$4:$D$1089,T$3)*1000</f>
        <v>29020</v>
      </c>
      <c r="U14" s="179" t="n">
        <f aca="false">SUMIFS($G$4:$G$1089,$A$4:$A$1089,$I14,$D$4:$D$1089,U$3)*1000</f>
        <v>0</v>
      </c>
      <c r="V14" s="179" t="n">
        <f aca="false">SUMIFS($G$4:$G$1089,$A$4:$A$1089,$I14,$D$4:$D$1089,V$3)*1000</f>
        <v>0</v>
      </c>
      <c r="W14" s="179" t="n">
        <f aca="false">SUMIFS($G$4:$G$1089,$A$4:$A$1089,$I14,$D$4:$D$1089,W$3)*1000</f>
        <v>0</v>
      </c>
      <c r="X14" s="179" t="n">
        <f aca="false">SUMIFS($G$4:$G$1089,$A$4:$A$1089,$I14,$D$4:$D$1089,X$3)*1000</f>
        <v>7900</v>
      </c>
      <c r="Y14" s="179" t="n">
        <f aca="false">SUMIFS($G$4:$G$1089,$A$4:$A$1089,$I14,$D$4:$D$1089,Y$3)*1000</f>
        <v>0</v>
      </c>
      <c r="Z14" s="179" t="n">
        <f aca="false">SUMIFS($G$4:$G$1089,$A$4:$A$1089,$I14,$D$4:$D$1089,Z$3)*1000</f>
        <v>0</v>
      </c>
      <c r="AA14" s="179" t="n">
        <f aca="false">SUM(J14:Z14)</f>
        <v>122900</v>
      </c>
      <c r="AB14" s="161" t="n">
        <f aca="false">AA14-AI14</f>
        <v>0</v>
      </c>
      <c r="AC14" s="180" t="n">
        <v>44085</v>
      </c>
      <c r="AD14" s="179" t="n">
        <f aca="false">SUMIFS($G$4:$G$1089,$A$4:$A$1089,$AC14,$E$4:$E$1089,AD$3)*1000</f>
        <v>0</v>
      </c>
      <c r="AE14" s="179" t="n">
        <f aca="false">SUMIFS($G$4:$G$1089,$A$4:$A$1089,$AC14,$E$4:$E$1089,AE$3)*1000</f>
        <v>105540</v>
      </c>
      <c r="AF14" s="179" t="n">
        <f aca="false">SUMIFS($G$4:$G$1089,$A$4:$A$1089,$AC14,$E$4:$E$1089,AF$3)*1000</f>
        <v>17360</v>
      </c>
      <c r="AG14" s="179" t="n">
        <f aca="false">SUMIFS($G$4:$G$1089,$A$4:$A$1089,$AC14,$E$4:$E$1089,AG$3)*1000</f>
        <v>0</v>
      </c>
      <c r="AH14" s="179" t="n">
        <f aca="false">SUMIFS($G$4:$G$1089,$A$4:$A$1089,$AC14,$E$4:$E$1089,AH$3)*1000</f>
        <v>0</v>
      </c>
      <c r="AI14" s="179" t="n">
        <f aca="false">SUM(AD14:AH14)</f>
        <v>122900</v>
      </c>
      <c r="AJ14" s="181" t="n">
        <f aca="false">AI14-AA14</f>
        <v>0</v>
      </c>
      <c r="AK14" s="182"/>
      <c r="AL14" s="183"/>
      <c r="AM14" s="183"/>
      <c r="AN14" s="184"/>
      <c r="AO14" s="184"/>
      <c r="AP14" s="185"/>
      <c r="AR14" s="190"/>
      <c r="AS14" s="190"/>
    </row>
    <row r="15" customFormat="false" ht="24.95" hidden="false" customHeight="true" outlineLevel="0" collapsed="false">
      <c r="A15" s="171" t="n">
        <v>44076</v>
      </c>
      <c r="B15" s="172" t="s">
        <v>300</v>
      </c>
      <c r="C15" s="173" t="s">
        <v>297</v>
      </c>
      <c r="D15" s="174" t="s">
        <v>273</v>
      </c>
      <c r="E15" s="174" t="s">
        <v>287</v>
      </c>
      <c r="F15" s="175" t="n">
        <v>0.486111111111111</v>
      </c>
      <c r="G15" s="176" t="n">
        <v>36.64</v>
      </c>
      <c r="H15" s="177"/>
      <c r="I15" s="178" t="n">
        <v>44086</v>
      </c>
      <c r="J15" s="179" t="n">
        <f aca="false">SUMIFS($G$4:$G$1089,$A$4:$A$1089,$I15,$D$4:$D$1089,J$3)*1000</f>
        <v>111720</v>
      </c>
      <c r="K15" s="179" t="n">
        <f aca="false">SUMIFS($G$4:$G$1089,$A$4:$A$1089,$I15,$D$4:$D$1089,K$3)*1000</f>
        <v>0</v>
      </c>
      <c r="L15" s="179" t="n">
        <f aca="false">SUMIFS($G$4:$G$1089,$A$4:$A$1089,$I15,$D$4:$D$1089,L$3)*1000</f>
        <v>0</v>
      </c>
      <c r="M15" s="179" t="n">
        <f aca="false">SUMIFS($G$4:$G$1089,$A$4:$A$1089,$I15,$D$4:$D$1089,M$3)*1000</f>
        <v>38040</v>
      </c>
      <c r="N15" s="179" t="n">
        <f aca="false">SUMIFS($G$4:$G$1089,$A$4:$A$1089,$I15,$D$4:$D$1089,N$3)*1000</f>
        <v>0</v>
      </c>
      <c r="O15" s="179" t="n">
        <f aca="false">SUMIFS($G$4:$G$1089,$A$4:$A$1089,$I15,$D$4:$D$1089,O$3)*1000</f>
        <v>0</v>
      </c>
      <c r="P15" s="179" t="n">
        <f aca="false">SUMIFS($G$4:$G$1089,$A$4:$A$1089,$I15,$D$4:$D$1089,P$3)*1000</f>
        <v>35560</v>
      </c>
      <c r="Q15" s="179" t="n">
        <f aca="false">SUMIFS($G$4:$G$1089,$A$4:$A$1089,$I15,$D$4:$D$1089,Q$3)*1000</f>
        <v>29880</v>
      </c>
      <c r="R15" s="179" t="n">
        <f aca="false">SUMIFS($G$4:$G$1089,$A$4:$A$1089,$I15,$D$4:$D$1089,R$3)*1000</f>
        <v>0</v>
      </c>
      <c r="S15" s="179" t="n">
        <f aca="false">SUMIFS($G$4:$G$1089,$A$4:$A$1089,$I15,$D$4:$D$1089,S$3)*1000</f>
        <v>0</v>
      </c>
      <c r="T15" s="179" t="n">
        <f aca="false">SUMIFS($G$4:$G$1089,$A$4:$A$1089,$I15,$D$4:$D$1089,T$3)*1000</f>
        <v>0</v>
      </c>
      <c r="U15" s="179" t="n">
        <f aca="false">SUMIFS($G$4:$G$1089,$A$4:$A$1089,$I15,$D$4:$D$1089,U$3)*1000</f>
        <v>0</v>
      </c>
      <c r="V15" s="179" t="n">
        <f aca="false">SUMIFS($G$4:$G$1089,$A$4:$A$1089,$I15,$D$4:$D$1089,V$3)*1000</f>
        <v>0</v>
      </c>
      <c r="W15" s="179" t="n">
        <f aca="false">SUMIFS($G$4:$G$1089,$A$4:$A$1089,$I15,$D$4:$D$1089,W$3)*1000</f>
        <v>0</v>
      </c>
      <c r="X15" s="179" t="n">
        <f aca="false">SUMIFS($G$4:$G$1089,$A$4:$A$1089,$I15,$D$4:$D$1089,X$3)*1000</f>
        <v>0</v>
      </c>
      <c r="Y15" s="179" t="n">
        <f aca="false">SUMIFS($G$4:$G$1089,$A$4:$A$1089,$I15,$D$4:$D$1089,Y$3)*1000</f>
        <v>0</v>
      </c>
      <c r="Z15" s="179" t="n">
        <f aca="false">SUMIFS($G$4:$G$1089,$A$4:$A$1089,$I15,$D$4:$D$1089,Z$3)*1000</f>
        <v>0</v>
      </c>
      <c r="AA15" s="179" t="n">
        <f aca="false">SUM(J15:Z15)</f>
        <v>215200</v>
      </c>
      <c r="AB15" s="161" t="n">
        <f aca="false">AA15-AI15</f>
        <v>0</v>
      </c>
      <c r="AC15" s="180" t="n">
        <v>44086</v>
      </c>
      <c r="AD15" s="179" t="n">
        <f aca="false">SUMIFS($G$4:$G$1089,$A$4:$A$1089,$AC15,$E$4:$E$1089,AD$3)*1000</f>
        <v>0</v>
      </c>
      <c r="AE15" s="179" t="n">
        <f aca="false">SUMIFS($G$4:$G$1089,$A$4:$A$1089,$AC15,$E$4:$E$1089,AE$3)*1000</f>
        <v>149760</v>
      </c>
      <c r="AF15" s="179" t="n">
        <f aca="false">SUMIFS($G$4:$G$1089,$A$4:$A$1089,$AC15,$E$4:$E$1089,AF$3)*1000</f>
        <v>0</v>
      </c>
      <c r="AG15" s="179" t="n">
        <f aca="false">SUMIFS($G$4:$G$1089,$A$4:$A$1089,$AC15,$E$4:$E$1089,AG$3)*1000</f>
        <v>65440</v>
      </c>
      <c r="AH15" s="179" t="n">
        <f aca="false">SUMIFS($G$4:$G$1089,$A$4:$A$1089,$AC15,$E$4:$E$1089,AH$3)*1000</f>
        <v>0</v>
      </c>
      <c r="AI15" s="179" t="n">
        <f aca="false">SUM(AD15:AH15)</f>
        <v>215200</v>
      </c>
      <c r="AJ15" s="181" t="n">
        <f aca="false">AI15-AA15</f>
        <v>0</v>
      </c>
      <c r="AK15" s="182"/>
      <c r="AL15" s="183"/>
      <c r="AM15" s="191"/>
      <c r="AN15" s="184"/>
      <c r="AO15" s="184"/>
      <c r="AP15" s="185"/>
      <c r="AS15" s="190"/>
    </row>
    <row r="16" customFormat="false" ht="24.95" hidden="false" customHeight="true" outlineLevel="0" collapsed="false">
      <c r="A16" s="171" t="n">
        <v>44076</v>
      </c>
      <c r="B16" s="172" t="s">
        <v>293</v>
      </c>
      <c r="C16" s="173" t="s">
        <v>297</v>
      </c>
      <c r="D16" s="174" t="s">
        <v>268</v>
      </c>
      <c r="E16" s="174" t="s">
        <v>287</v>
      </c>
      <c r="F16" s="175" t="n">
        <v>0.530555555555556</v>
      </c>
      <c r="G16" s="176" t="n">
        <v>14.88</v>
      </c>
      <c r="H16" s="177"/>
      <c r="I16" s="178" t="n">
        <v>44087</v>
      </c>
      <c r="J16" s="179" t="n">
        <f aca="false">SUMIFS($G$4:$G$1089,$A$4:$A$1089,$I16,$D$4:$D$1089,J$3)*1000</f>
        <v>0</v>
      </c>
      <c r="K16" s="179" t="n">
        <f aca="false">SUMIFS($G$4:$G$1089,$A$4:$A$1089,$I16,$D$4:$D$1089,K$3)*1000</f>
        <v>0</v>
      </c>
      <c r="L16" s="179" t="n">
        <f aca="false">SUMIFS($G$4:$G$1089,$A$4:$A$1089,$I16,$D$4:$D$1089,L$3)*1000</f>
        <v>0</v>
      </c>
      <c r="M16" s="179" t="n">
        <f aca="false">SUMIFS($G$4:$G$1089,$A$4:$A$1089,$I16,$D$4:$D$1089,M$3)*1000</f>
        <v>0</v>
      </c>
      <c r="N16" s="179" t="n">
        <f aca="false">SUMIFS($G$4:$G$1089,$A$4:$A$1089,$I16,$D$4:$D$1089,N$3)*1000</f>
        <v>0</v>
      </c>
      <c r="O16" s="179" t="n">
        <f aca="false">SUMIFS($G$4:$G$1089,$A$4:$A$1089,$I16,$D$4:$D$1089,O$3)*1000</f>
        <v>0</v>
      </c>
      <c r="P16" s="179" t="n">
        <f aca="false">SUMIFS($G$4:$G$1089,$A$4:$A$1089,$I16,$D$4:$D$1089,P$3)*1000</f>
        <v>0</v>
      </c>
      <c r="Q16" s="179" t="n">
        <f aca="false">SUMIFS($G$4:$G$1089,$A$4:$A$1089,$I16,$D$4:$D$1089,Q$3)*1000</f>
        <v>0</v>
      </c>
      <c r="R16" s="179" t="n">
        <f aca="false">SUMIFS($G$4:$G$1089,$A$4:$A$1089,$I16,$D$4:$D$1089,R$3)*1000</f>
        <v>0</v>
      </c>
      <c r="S16" s="179" t="n">
        <f aca="false">SUMIFS($G$4:$G$1089,$A$4:$A$1089,$I16,$D$4:$D$1089,S$3)*1000</f>
        <v>0</v>
      </c>
      <c r="T16" s="179" t="n">
        <f aca="false">SUMIFS($G$4:$G$1089,$A$4:$A$1089,$I16,$D$4:$D$1089,T$3)*1000</f>
        <v>0</v>
      </c>
      <c r="U16" s="179" t="n">
        <f aca="false">SUMIFS($G$4:$G$1089,$A$4:$A$1089,$I16,$D$4:$D$1089,U$3)*1000</f>
        <v>0</v>
      </c>
      <c r="V16" s="179" t="n">
        <f aca="false">SUMIFS($G$4:$G$1089,$A$4:$A$1089,$I16,$D$4:$D$1089,V$3)*1000</f>
        <v>0</v>
      </c>
      <c r="W16" s="179" t="n">
        <f aca="false">SUMIFS($G$4:$G$1089,$A$4:$A$1089,$I16,$D$4:$D$1089,W$3)*1000</f>
        <v>0</v>
      </c>
      <c r="X16" s="179" t="n">
        <f aca="false">SUMIFS($G$4:$G$1089,$A$4:$A$1089,$I16,$D$4:$D$1089,X$3)*1000</f>
        <v>0</v>
      </c>
      <c r="Y16" s="179" t="n">
        <f aca="false">SUMIFS($G$4:$G$1089,$A$4:$A$1089,$I16,$D$4:$D$1089,Y$3)*1000</f>
        <v>0</v>
      </c>
      <c r="Z16" s="179" t="n">
        <f aca="false">SUMIFS($G$4:$G$1089,$A$4:$A$1089,$I16,$D$4:$D$1089,Z$3)*1000</f>
        <v>0</v>
      </c>
      <c r="AA16" s="179" t="n">
        <f aca="false">SUM(J16:Z16)</f>
        <v>0</v>
      </c>
      <c r="AB16" s="161" t="n">
        <f aca="false">AA16-AI16</f>
        <v>0</v>
      </c>
      <c r="AC16" s="180" t="n">
        <v>44087</v>
      </c>
      <c r="AD16" s="179" t="n">
        <f aca="false">SUMIFS($G$4:$G$1089,$A$4:$A$1089,$AC16,$E$4:$E$1089,AD$3)*1000</f>
        <v>0</v>
      </c>
      <c r="AE16" s="179" t="n">
        <f aca="false">SUMIFS($G$4:$G$1089,$A$4:$A$1089,$AC16,$E$4:$E$1089,AE$3)*1000</f>
        <v>0</v>
      </c>
      <c r="AF16" s="179" t="n">
        <f aca="false">SUMIFS($G$4:$G$1089,$A$4:$A$1089,$AC16,$E$4:$E$1089,AF$3)*1000</f>
        <v>0</v>
      </c>
      <c r="AG16" s="179" t="n">
        <f aca="false">SUMIFS($G$4:$G$1089,$A$4:$A$1089,$AC16,$E$4:$E$1089,AG$3)*1000</f>
        <v>0</v>
      </c>
      <c r="AH16" s="179" t="n">
        <f aca="false">SUMIFS($G$4:$G$1089,$A$4:$A$1089,$AC16,$E$4:$E$1089,AH$3)*1000</f>
        <v>0</v>
      </c>
      <c r="AI16" s="179" t="n">
        <f aca="false">SUM(AD16:AH16)</f>
        <v>0</v>
      </c>
      <c r="AJ16" s="181" t="n">
        <f aca="false">AI16-AA16</f>
        <v>0</v>
      </c>
      <c r="AK16" s="182"/>
      <c r="AL16" s="191"/>
      <c r="AM16" s="191"/>
      <c r="AN16" s="192"/>
    </row>
    <row r="17" customFormat="false" ht="24.95" hidden="false" customHeight="true" outlineLevel="0" collapsed="false">
      <c r="A17" s="171" t="n">
        <v>44076</v>
      </c>
      <c r="B17" s="172" t="s">
        <v>301</v>
      </c>
      <c r="C17" s="173" t="s">
        <v>297</v>
      </c>
      <c r="D17" s="174" t="s">
        <v>281</v>
      </c>
      <c r="E17" s="174" t="s">
        <v>287</v>
      </c>
      <c r="F17" s="175" t="n">
        <v>0.622916666666667</v>
      </c>
      <c r="G17" s="176" t="n">
        <v>30.26</v>
      </c>
      <c r="H17" s="177"/>
      <c r="I17" s="178" t="n">
        <v>44088</v>
      </c>
      <c r="J17" s="179" t="n">
        <f aca="false">SUMIFS($G$4:$G$1089,$A$4:$A$1089,$I17,$D$4:$D$1089,J$3)*1000</f>
        <v>122000</v>
      </c>
      <c r="K17" s="179" t="n">
        <f aca="false">SUMIFS($G$4:$G$1089,$A$4:$A$1089,$I17,$D$4:$D$1089,K$3)*1000</f>
        <v>0</v>
      </c>
      <c r="L17" s="179" t="n">
        <f aca="false">SUMIFS($G$4:$G$1089,$A$4:$A$1089,$I17,$D$4:$D$1089,L$3)*1000</f>
        <v>0</v>
      </c>
      <c r="M17" s="179" t="n">
        <f aca="false">SUMIFS($G$4:$G$1089,$A$4:$A$1089,$I17,$D$4:$D$1089,M$3)*1000</f>
        <v>0</v>
      </c>
      <c r="N17" s="179" t="n">
        <f aca="false">SUMIFS($G$4:$G$1089,$A$4:$A$1089,$I17,$D$4:$D$1089,N$3)*1000</f>
        <v>0</v>
      </c>
      <c r="O17" s="179" t="n">
        <f aca="false">SUMIFS($G$4:$G$1089,$A$4:$A$1089,$I17,$D$4:$D$1089,O$3)*1000</f>
        <v>0</v>
      </c>
      <c r="P17" s="179" t="n">
        <f aca="false">SUMIFS($G$4:$G$1089,$A$4:$A$1089,$I17,$D$4:$D$1089,P$3)*1000</f>
        <v>30260</v>
      </c>
      <c r="Q17" s="179" t="n">
        <f aca="false">SUMIFS($G$4:$G$1089,$A$4:$A$1089,$I17,$D$4:$D$1089,Q$3)*1000</f>
        <v>92540</v>
      </c>
      <c r="R17" s="179" t="n">
        <f aca="false">SUMIFS($G$4:$G$1089,$A$4:$A$1089,$I17,$D$4:$D$1089,R$3)*1000</f>
        <v>0</v>
      </c>
      <c r="S17" s="179" t="n">
        <f aca="false">SUMIFS($G$4:$G$1089,$A$4:$A$1089,$I17,$D$4:$D$1089,S$3)*1000</f>
        <v>0</v>
      </c>
      <c r="T17" s="179" t="n">
        <f aca="false">SUMIFS($G$4:$G$1089,$A$4:$A$1089,$I17,$D$4:$D$1089,T$3)*1000</f>
        <v>0</v>
      </c>
      <c r="U17" s="179" t="n">
        <f aca="false">SUMIFS($G$4:$G$1089,$A$4:$A$1089,$I17,$D$4:$D$1089,U$3)*1000</f>
        <v>33860</v>
      </c>
      <c r="V17" s="179" t="n">
        <f aca="false">SUMIFS($G$4:$G$1089,$A$4:$A$1089,$I17,$D$4:$D$1089,V$3)*1000</f>
        <v>0</v>
      </c>
      <c r="W17" s="179" t="n">
        <f aca="false">SUMIFS($G$4:$G$1089,$A$4:$A$1089,$I17,$D$4:$D$1089,W$3)*1000</f>
        <v>0</v>
      </c>
      <c r="X17" s="179" t="n">
        <f aca="false">SUMIFS($G$4:$G$1089,$A$4:$A$1089,$I17,$D$4:$D$1089,X$3)*1000</f>
        <v>0</v>
      </c>
      <c r="Y17" s="179" t="n">
        <f aca="false">SUMIFS($G$4:$G$1089,$A$4:$A$1089,$I17,$D$4:$D$1089,Y$3)*1000</f>
        <v>0</v>
      </c>
      <c r="Z17" s="179" t="n">
        <f aca="false">SUMIFS($G$4:$G$1089,$A$4:$A$1089,$I17,$D$4:$D$1089,Z$3)*1000</f>
        <v>0</v>
      </c>
      <c r="AA17" s="179" t="n">
        <f aca="false">SUM(J17:Z17)</f>
        <v>278660</v>
      </c>
      <c r="AB17" s="161" t="n">
        <f aca="false">AA17-AI17</f>
        <v>-36280</v>
      </c>
      <c r="AC17" s="180" t="n">
        <v>44088</v>
      </c>
      <c r="AD17" s="179" t="n">
        <f aca="false">SUMIFS($G$4:$G$1089,$A$4:$A$1089,$AC17,$E$4:$E$1089,AD$3)*1000</f>
        <v>0</v>
      </c>
      <c r="AE17" s="179" t="n">
        <f aca="false">SUMIFS($G$4:$G$1089,$A$4:$A$1089,$AC17,$E$4:$E$1089,AE$3)*1000</f>
        <v>142000</v>
      </c>
      <c r="AF17" s="179" t="n">
        <f aca="false">SUMIFS($G$4:$G$1089,$A$4:$A$1089,$AC17,$E$4:$E$1089,AF$3)*1000</f>
        <v>16280</v>
      </c>
      <c r="AG17" s="179" t="n">
        <f aca="false">SUMIFS($G$4:$G$1089,$A$4:$A$1089,$AC17,$E$4:$E$1089,AG$3)*1000</f>
        <v>122800</v>
      </c>
      <c r="AH17" s="179" t="n">
        <f aca="false">SUMIFS($G$4:$G$1089,$A$4:$A$1089,$AC17,$E$4:$E$1089,AH$3)*1000</f>
        <v>33860</v>
      </c>
      <c r="AI17" s="179" t="n">
        <f aca="false">SUM(AD17:AH17)</f>
        <v>314940</v>
      </c>
      <c r="AJ17" s="181" t="n">
        <f aca="false">AI17-AA17</f>
        <v>36280</v>
      </c>
      <c r="AK17" s="157"/>
      <c r="AM17" s="1"/>
    </row>
    <row r="18" customFormat="false" ht="24.95" hidden="false" customHeight="true" outlineLevel="0" collapsed="false">
      <c r="A18" s="171" t="n">
        <v>44076</v>
      </c>
      <c r="B18" s="172" t="s">
        <v>302</v>
      </c>
      <c r="C18" s="173" t="s">
        <v>297</v>
      </c>
      <c r="D18" s="174" t="s">
        <v>282</v>
      </c>
      <c r="E18" s="174" t="s">
        <v>287</v>
      </c>
      <c r="F18" s="175" t="n">
        <v>0.630555555555556</v>
      </c>
      <c r="G18" s="176" t="n">
        <v>9.06</v>
      </c>
      <c r="H18" s="177"/>
      <c r="I18" s="178" t="n">
        <v>44089</v>
      </c>
      <c r="J18" s="179" t="n">
        <f aca="false">SUMIFS($G$4:$G$1089,$A$4:$A$1089,$I18,$D$4:$D$1089,J$3)*1000</f>
        <v>0</v>
      </c>
      <c r="K18" s="179" t="n">
        <f aca="false">SUMIFS($G$4:$G$1089,$A$4:$A$1089,$I18,$D$4:$D$1089,K$3)*1000</f>
        <v>0</v>
      </c>
      <c r="L18" s="179" t="n">
        <f aca="false">SUMIFS($G$4:$G$1089,$A$4:$A$1089,$I18,$D$4:$D$1089,L$3)*1000</f>
        <v>0</v>
      </c>
      <c r="M18" s="179" t="n">
        <f aca="false">SUMIFS($G$4:$G$1089,$A$4:$A$1089,$I18,$D$4:$D$1089,M$3)*1000</f>
        <v>0</v>
      </c>
      <c r="N18" s="179" t="n">
        <f aca="false">SUMIFS($G$4:$G$1089,$A$4:$A$1089,$I18,$D$4:$D$1089,N$3)*1000</f>
        <v>0</v>
      </c>
      <c r="O18" s="179" t="n">
        <f aca="false">SUMIFS($G$4:$G$1089,$A$4:$A$1089,$I18,$D$4:$D$1089,O$3)*1000</f>
        <v>30820</v>
      </c>
      <c r="P18" s="179" t="n">
        <f aca="false">SUMIFS($G$4:$G$1089,$A$4:$A$1089,$I18,$D$4:$D$1089,P$3)*1000</f>
        <v>0</v>
      </c>
      <c r="Q18" s="179" t="n">
        <f aca="false">SUMIFS($G$4:$G$1089,$A$4:$A$1089,$I18,$D$4:$D$1089,Q$3)*1000</f>
        <v>78620</v>
      </c>
      <c r="R18" s="179" t="n">
        <f aca="false">SUMIFS($G$4:$G$1089,$A$4:$A$1089,$I18,$D$4:$D$1089,R$3)*1000</f>
        <v>0</v>
      </c>
      <c r="S18" s="179" t="n">
        <f aca="false">SUMIFS($G$4:$G$1089,$A$4:$A$1089,$I18,$D$4:$D$1089,S$3)*1000</f>
        <v>0</v>
      </c>
      <c r="T18" s="179" t="n">
        <f aca="false">SUMIFS($G$4:$G$1089,$A$4:$A$1089,$I18,$D$4:$D$1089,T$3)*1000</f>
        <v>0</v>
      </c>
      <c r="U18" s="179" t="n">
        <f aca="false">SUMIFS($G$4:$G$1089,$A$4:$A$1089,$I18,$D$4:$D$1089,U$3)*1000</f>
        <v>23820</v>
      </c>
      <c r="V18" s="179" t="n">
        <f aca="false">SUMIFS($G$4:$G$1089,$A$4:$A$1089,$I18,$D$4:$D$1089,V$3)*1000</f>
        <v>0</v>
      </c>
      <c r="W18" s="179" t="n">
        <f aca="false">SUMIFS($G$4:$G$1089,$A$4:$A$1089,$I18,$D$4:$D$1089,W$3)*1000</f>
        <v>0</v>
      </c>
      <c r="X18" s="179" t="n">
        <f aca="false">SUMIFS($G$4:$G$1089,$A$4:$A$1089,$I18,$D$4:$D$1089,X$3)*1000</f>
        <v>0</v>
      </c>
      <c r="Y18" s="179" t="n">
        <f aca="false">SUMIFS($G$4:$G$1089,$A$4:$A$1089,$I18,$D$4:$D$1089,Y$3)*1000</f>
        <v>0</v>
      </c>
      <c r="Z18" s="179" t="n">
        <f aca="false">SUMIFS($G$4:$G$1089,$A$4:$A$1089,$I18,$D$4:$D$1089,Z$3)*1000</f>
        <v>0</v>
      </c>
      <c r="AA18" s="179" t="n">
        <f aca="false">SUM(J18:Z18)</f>
        <v>133260</v>
      </c>
      <c r="AB18" s="161" t="n">
        <f aca="false">AA18-AI18</f>
        <v>0</v>
      </c>
      <c r="AC18" s="180" t="n">
        <v>44089</v>
      </c>
      <c r="AD18" s="179" t="n">
        <f aca="false">SUMIFS($G$4:$G$1089,$A$4:$A$1089,$AC18,$E$4:$E$1089,AD$3)*1000</f>
        <v>0</v>
      </c>
      <c r="AE18" s="179" t="n">
        <f aca="false">SUMIFS($G$4:$G$1089,$A$4:$A$1089,$AC18,$E$4:$E$1089,AE$3)*1000</f>
        <v>30820</v>
      </c>
      <c r="AF18" s="179" t="n">
        <f aca="false">SUMIFS($G$4:$G$1089,$A$4:$A$1089,$AC18,$E$4:$E$1089,AF$3)*1000</f>
        <v>0</v>
      </c>
      <c r="AG18" s="179" t="n">
        <f aca="false">SUMIFS($G$4:$G$1089,$A$4:$A$1089,$AC18,$E$4:$E$1089,AG$3)*1000</f>
        <v>78620</v>
      </c>
      <c r="AH18" s="179" t="n">
        <f aca="false">SUMIFS($G$4:$G$1089,$A$4:$A$1089,$AC18,$E$4:$E$1089,AH$3)*1000</f>
        <v>23820</v>
      </c>
      <c r="AI18" s="179" t="n">
        <f aca="false">SUM(AD18:AH18)</f>
        <v>133260</v>
      </c>
      <c r="AJ18" s="181" t="n">
        <f aca="false">AI18-AA18</f>
        <v>0</v>
      </c>
      <c r="AK18" s="157"/>
    </row>
    <row r="19" customFormat="false" ht="24.95" hidden="false" customHeight="true" outlineLevel="0" collapsed="false">
      <c r="A19" s="171" t="n">
        <v>44077</v>
      </c>
      <c r="B19" s="172" t="s">
        <v>303</v>
      </c>
      <c r="C19" s="173" t="s">
        <v>297</v>
      </c>
      <c r="D19" s="174" t="s">
        <v>276</v>
      </c>
      <c r="E19" s="174" t="s">
        <v>287</v>
      </c>
      <c r="F19" s="175" t="n">
        <v>0.888888888888889</v>
      </c>
      <c r="G19" s="176" t="n">
        <v>32.3</v>
      </c>
      <c r="H19" s="177"/>
      <c r="I19" s="178" t="n">
        <v>44090</v>
      </c>
      <c r="J19" s="179" t="n">
        <f aca="false">SUMIFS($G$4:$G$1089,$A$4:$A$1089,$I19,$D$4:$D$1089,J$3)*1000</f>
        <v>117420</v>
      </c>
      <c r="K19" s="179" t="n">
        <f aca="false">SUMIFS($G$4:$G$1089,$A$4:$A$1089,$I19,$D$4:$D$1089,K$3)*1000</f>
        <v>0</v>
      </c>
      <c r="L19" s="179" t="n">
        <f aca="false">SUMIFS($G$4:$G$1089,$A$4:$A$1089,$I19,$D$4:$D$1089,L$3)*1000</f>
        <v>0</v>
      </c>
      <c r="M19" s="179" t="n">
        <f aca="false">SUMIFS($G$4:$G$1089,$A$4:$A$1089,$I19,$D$4:$D$1089,M$3)*1000</f>
        <v>0</v>
      </c>
      <c r="N19" s="179" t="n">
        <f aca="false">SUMIFS($G$4:$G$1089,$A$4:$A$1089,$I19,$D$4:$D$1089,N$3)*1000</f>
        <v>0</v>
      </c>
      <c r="O19" s="179" t="n">
        <f aca="false">SUMIFS($G$4:$G$1089,$A$4:$A$1089,$I19,$D$4:$D$1089,O$3)*1000</f>
        <v>0</v>
      </c>
      <c r="P19" s="179" t="n">
        <f aca="false">SUMIFS($G$4:$G$1089,$A$4:$A$1089,$I19,$D$4:$D$1089,P$3)*1000</f>
        <v>61640</v>
      </c>
      <c r="Q19" s="179" t="n">
        <f aca="false">SUMIFS($G$4:$G$1089,$A$4:$A$1089,$I19,$D$4:$D$1089,Q$3)*1000</f>
        <v>30420</v>
      </c>
      <c r="R19" s="179" t="n">
        <f aca="false">SUMIFS($G$4:$G$1089,$A$4:$A$1089,$I19,$D$4:$D$1089,R$3)*1000</f>
        <v>0</v>
      </c>
      <c r="S19" s="179" t="n">
        <f aca="false">SUMIFS($G$4:$G$1089,$A$4:$A$1089,$I19,$D$4:$D$1089,S$3)*1000</f>
        <v>0</v>
      </c>
      <c r="T19" s="179" t="n">
        <f aca="false">SUMIFS($G$4:$G$1089,$A$4:$A$1089,$I19,$D$4:$D$1089,T$3)*1000</f>
        <v>0</v>
      </c>
      <c r="U19" s="179" t="n">
        <f aca="false">SUMIFS($G$4:$G$1089,$A$4:$A$1089,$I19,$D$4:$D$1089,U$3)*1000</f>
        <v>0</v>
      </c>
      <c r="V19" s="179" t="n">
        <f aca="false">SUMIFS($G$4:$G$1089,$A$4:$A$1089,$I19,$D$4:$D$1089,V$3)*1000</f>
        <v>0</v>
      </c>
      <c r="W19" s="179" t="n">
        <f aca="false">SUMIFS($G$4:$G$1089,$A$4:$A$1089,$I19,$D$4:$D$1089,W$3)*1000</f>
        <v>32140</v>
      </c>
      <c r="X19" s="179" t="n">
        <f aca="false">SUMIFS($G$4:$G$1089,$A$4:$A$1089,$I19,$D$4:$D$1089,X$3)*1000</f>
        <v>0</v>
      </c>
      <c r="Y19" s="179" t="n">
        <f aca="false">SUMIFS($G$4:$G$1089,$A$4:$A$1089,$I19,$D$4:$D$1089,Y$3)*1000</f>
        <v>0</v>
      </c>
      <c r="Z19" s="179" t="n">
        <f aca="false">SUMIFS($G$4:$G$1089,$A$4:$A$1089,$I19,$D$4:$D$1089,Z$3)*1000</f>
        <v>32600</v>
      </c>
      <c r="AA19" s="179" t="n">
        <f aca="false">SUM(J19:Z19)</f>
        <v>274220</v>
      </c>
      <c r="AB19" s="161" t="n">
        <f aca="false">AA19-AI19</f>
        <v>0</v>
      </c>
      <c r="AC19" s="180" t="n">
        <v>44090</v>
      </c>
      <c r="AD19" s="179" t="n">
        <f aca="false">SUMIFS($G$4:$G$1089,$A$4:$A$1089,$AC19,$E$4:$E$1089,AD$3)*1000</f>
        <v>0</v>
      </c>
      <c r="AE19" s="179" t="n">
        <f aca="false">SUMIFS($G$4:$G$1089,$A$4:$A$1089,$AC19,$E$4:$E$1089,AE$3)*1000</f>
        <v>164300</v>
      </c>
      <c r="AF19" s="179" t="n">
        <f aca="false">SUMIFS($G$4:$G$1089,$A$4:$A$1089,$AC19,$E$4:$E$1089,AF$3)*1000</f>
        <v>17860</v>
      </c>
      <c r="AG19" s="179" t="n">
        <f aca="false">SUMIFS($G$4:$G$1089,$A$4:$A$1089,$AC19,$E$4:$E$1089,AG$3)*1000</f>
        <v>92060</v>
      </c>
      <c r="AH19" s="179" t="n">
        <f aca="false">SUMIFS($G$4:$G$1089,$A$4:$A$1089,$AC19,$E$4:$E$1089,AH$3)*1000</f>
        <v>0</v>
      </c>
      <c r="AI19" s="179" t="n">
        <f aca="false">SUM(AD19:AH19)</f>
        <v>274220</v>
      </c>
      <c r="AJ19" s="181" t="n">
        <f aca="false">AI19-AA19</f>
        <v>0</v>
      </c>
      <c r="AK19" s="157"/>
      <c r="AN19" s="187"/>
    </row>
    <row r="20" customFormat="false" ht="24.95" hidden="false" customHeight="true" outlineLevel="0" collapsed="false">
      <c r="A20" s="171" t="n">
        <v>44077</v>
      </c>
      <c r="B20" s="172" t="s">
        <v>293</v>
      </c>
      <c r="C20" s="173" t="s">
        <v>297</v>
      </c>
      <c r="D20" s="174" t="s">
        <v>268</v>
      </c>
      <c r="E20" s="174" t="s">
        <v>90</v>
      </c>
      <c r="F20" s="175" t="n">
        <v>0.401388888888889</v>
      </c>
      <c r="G20" s="176" t="n">
        <v>19</v>
      </c>
      <c r="H20" s="177"/>
      <c r="I20" s="178" t="n">
        <v>44091</v>
      </c>
      <c r="J20" s="179" t="n">
        <f aca="false">SUMIFS($G$4:$G$1089,$A$4:$A$1089,$I20,$D$4:$D$1089,J$3)*1000</f>
        <v>48980</v>
      </c>
      <c r="K20" s="179" t="n">
        <f aca="false">SUMIFS($G$4:$G$1089,$A$4:$A$1089,$I20,$D$4:$D$1089,K$3)*1000</f>
        <v>0</v>
      </c>
      <c r="L20" s="179" t="n">
        <f aca="false">SUMIFS($G$4:$G$1089,$A$4:$A$1089,$I20,$D$4:$D$1089,L$3)*1000</f>
        <v>0</v>
      </c>
      <c r="M20" s="179" t="n">
        <f aca="false">SUMIFS($G$4:$G$1089,$A$4:$A$1089,$I20,$D$4:$D$1089,M$3)*1000</f>
        <v>0</v>
      </c>
      <c r="N20" s="179" t="n">
        <f aca="false">SUMIFS($G$4:$G$1089,$A$4:$A$1089,$I20,$D$4:$D$1089,N$3)*1000</f>
        <v>0</v>
      </c>
      <c r="O20" s="179" t="n">
        <f aca="false">SUMIFS($G$4:$G$1089,$A$4:$A$1089,$I20,$D$4:$D$1089,O$3)*1000</f>
        <v>34320</v>
      </c>
      <c r="P20" s="179" t="n">
        <f aca="false">SUMIFS($G$4:$G$1089,$A$4:$A$1089,$I20,$D$4:$D$1089,P$3)*1000</f>
        <v>0</v>
      </c>
      <c r="Q20" s="179" t="n">
        <f aca="false">SUMIFS($G$4:$G$1089,$A$4:$A$1089,$I20,$D$4:$D$1089,Q$3)*1000</f>
        <v>117220</v>
      </c>
      <c r="R20" s="179" t="n">
        <f aca="false">SUMIFS($G$4:$G$1089,$A$4:$A$1089,$I20,$D$4:$D$1089,R$3)*1000</f>
        <v>0</v>
      </c>
      <c r="S20" s="179" t="n">
        <f aca="false">SUMIFS($G$4:$G$1089,$A$4:$A$1089,$I20,$D$4:$D$1089,S$3)*1000</f>
        <v>0</v>
      </c>
      <c r="T20" s="179" t="n">
        <f aca="false">SUMIFS($G$4:$G$1089,$A$4:$A$1089,$I20,$D$4:$D$1089,T$3)*1000</f>
        <v>31040</v>
      </c>
      <c r="U20" s="179" t="n">
        <f aca="false">SUMIFS($G$4:$G$1089,$A$4:$A$1089,$I20,$D$4:$D$1089,U$3)*1000</f>
        <v>0</v>
      </c>
      <c r="V20" s="179" t="n">
        <f aca="false">SUMIFS($G$4:$G$1089,$A$4:$A$1089,$I20,$D$4:$D$1089,V$3)*1000</f>
        <v>0</v>
      </c>
      <c r="W20" s="179" t="n">
        <f aca="false">SUMIFS($G$4:$G$1089,$A$4:$A$1089,$I20,$D$4:$D$1089,W$3)*1000</f>
        <v>0</v>
      </c>
      <c r="X20" s="179" t="n">
        <f aca="false">SUMIFS($G$4:$G$1089,$A$4:$A$1089,$I20,$D$4:$D$1089,X$3)*1000</f>
        <v>10760</v>
      </c>
      <c r="Y20" s="179" t="n">
        <f aca="false">SUMIFS($G$4:$G$1089,$A$4:$A$1089,$I20,$D$4:$D$1089,Y$3)*1000</f>
        <v>0</v>
      </c>
      <c r="Z20" s="179" t="n">
        <f aca="false">SUMIFS($G$4:$G$1089,$A$4:$A$1089,$I20,$D$4:$D$1089,Z$3)*1000</f>
        <v>0</v>
      </c>
      <c r="AA20" s="179" t="n">
        <f aca="false">SUM(J20:Z20)</f>
        <v>242320</v>
      </c>
      <c r="AB20" s="161" t="n">
        <f aca="false">AA20-AI20</f>
        <v>-30660</v>
      </c>
      <c r="AC20" s="180" t="n">
        <v>44091</v>
      </c>
      <c r="AD20" s="179" t="n">
        <f aca="false">SUMIFS($G$4:$G$1089,$A$4:$A$1089,$AC20,$E$4:$E$1089,AD$3)*1000</f>
        <v>0</v>
      </c>
      <c r="AE20" s="179" t="n">
        <f aca="false">SUMIFS($G$4:$G$1089,$A$4:$A$1089,$AC20,$E$4:$E$1089,AE$3)*1000</f>
        <v>137780</v>
      </c>
      <c r="AF20" s="179" t="n">
        <f aca="false">SUMIFS($G$4:$G$1089,$A$4:$A$1089,$AC20,$E$4:$E$1089,AF$3)*1000</f>
        <v>17980</v>
      </c>
      <c r="AG20" s="179" t="n">
        <f aca="false">SUMIFS($G$4:$G$1089,$A$4:$A$1089,$AC20,$E$4:$E$1089,AG$3)*1000</f>
        <v>117220</v>
      </c>
      <c r="AH20" s="179" t="n">
        <f aca="false">SUMIFS($G$4:$G$1089,$A$4:$A$1089,$AC20,$E$4:$E$1089,AH$3)*1000</f>
        <v>0</v>
      </c>
      <c r="AI20" s="179" t="n">
        <f aca="false">SUM(AD20:AH20)</f>
        <v>272980</v>
      </c>
      <c r="AJ20" s="181" t="n">
        <f aca="false">AI20-AA20</f>
        <v>30660</v>
      </c>
      <c r="AK20" s="157"/>
      <c r="AN20" s="193"/>
    </row>
    <row r="21" customFormat="false" ht="24.95" hidden="false" customHeight="true" outlineLevel="0" collapsed="false">
      <c r="A21" s="171" t="n">
        <v>44077</v>
      </c>
      <c r="B21" s="172" t="s">
        <v>304</v>
      </c>
      <c r="C21" s="173" t="s">
        <v>305</v>
      </c>
      <c r="D21" s="174" t="s">
        <v>278</v>
      </c>
      <c r="E21" s="174" t="s">
        <v>287</v>
      </c>
      <c r="F21" s="175" t="n">
        <v>0.421527777777778</v>
      </c>
      <c r="G21" s="176" t="n">
        <v>30.32</v>
      </c>
      <c r="H21" s="177"/>
      <c r="I21" s="178" t="n">
        <v>44092</v>
      </c>
      <c r="J21" s="179" t="n">
        <f aca="false">SUMIFS($G$4:$G$1089,$A$4:$A$1089,$I21,$D$4:$D$1089,J$3)*1000</f>
        <v>0</v>
      </c>
      <c r="K21" s="179" t="n">
        <f aca="false">SUMIFS($G$4:$G$1089,$A$4:$A$1089,$I21,$D$4:$D$1089,K$3)*1000</f>
        <v>31480</v>
      </c>
      <c r="L21" s="179" t="n">
        <f aca="false">SUMIFS($G$4:$G$1089,$A$4:$A$1089,$I21,$D$4:$D$1089,L$3)*1000</f>
        <v>0</v>
      </c>
      <c r="M21" s="179" t="n">
        <f aca="false">SUMIFS($G$4:$G$1089,$A$4:$A$1089,$I21,$D$4:$D$1089,M$3)*1000</f>
        <v>0</v>
      </c>
      <c r="N21" s="179" t="n">
        <f aca="false">SUMIFS($G$4:$G$1089,$A$4:$A$1089,$I21,$D$4:$D$1089,N$3)*1000</f>
        <v>0</v>
      </c>
      <c r="O21" s="179" t="n">
        <f aca="false">SUMIFS($G$4:$G$1089,$A$4:$A$1089,$I21,$D$4:$D$1089,O$3)*1000</f>
        <v>28940</v>
      </c>
      <c r="P21" s="179" t="n">
        <f aca="false">SUMIFS($G$4:$G$1089,$A$4:$A$1089,$I21,$D$4:$D$1089,P$3)*1000</f>
        <v>102580</v>
      </c>
      <c r="Q21" s="179" t="n">
        <f aca="false">SUMIFS($G$4:$G$1089,$A$4:$A$1089,$I21,$D$4:$D$1089,Q$3)*1000</f>
        <v>106880</v>
      </c>
      <c r="R21" s="179" t="n">
        <f aca="false">SUMIFS($G$4:$G$1089,$A$4:$A$1089,$I21,$D$4:$D$1089,R$3)*1000</f>
        <v>0</v>
      </c>
      <c r="S21" s="179" t="n">
        <f aca="false">SUMIFS($G$4:$G$1089,$A$4:$A$1089,$I21,$D$4:$D$1089,S$3)*1000</f>
        <v>0</v>
      </c>
      <c r="T21" s="179" t="n">
        <f aca="false">SUMIFS($G$4:$G$1089,$A$4:$A$1089,$I21,$D$4:$D$1089,T$3)*1000</f>
        <v>0</v>
      </c>
      <c r="U21" s="179" t="n">
        <f aca="false">SUMIFS($G$4:$G$1089,$A$4:$A$1089,$I21,$D$4:$D$1089,U$3)*1000</f>
        <v>0</v>
      </c>
      <c r="V21" s="179" t="n">
        <f aca="false">SUMIFS($G$4:$G$1089,$A$4:$A$1089,$I21,$D$4:$D$1089,V$3)*1000</f>
        <v>0</v>
      </c>
      <c r="W21" s="179" t="n">
        <f aca="false">SUMIFS($G$4:$G$1089,$A$4:$A$1089,$I21,$D$4:$D$1089,W$3)*1000</f>
        <v>0</v>
      </c>
      <c r="X21" s="179" t="n">
        <f aca="false">SUMIFS($G$4:$G$1089,$A$4:$A$1089,$I21,$D$4:$D$1089,X$3)*1000</f>
        <v>15560</v>
      </c>
      <c r="Y21" s="179" t="n">
        <f aca="false">SUMIFS($G$4:$G$1089,$A$4:$A$1089,$I21,$D$4:$D$1089,Y$3)*1000</f>
        <v>0</v>
      </c>
      <c r="Z21" s="179" t="n">
        <f aca="false">SUMIFS($G$4:$G$1089,$A$4:$A$1089,$I21,$D$4:$D$1089,Z$3)*1000</f>
        <v>0</v>
      </c>
      <c r="AA21" s="179" t="n">
        <f aca="false">SUM(J21:Z21)</f>
        <v>285440</v>
      </c>
      <c r="AB21" s="161" t="n">
        <f aca="false">AA21-AI21</f>
        <v>0</v>
      </c>
      <c r="AC21" s="180" t="n">
        <v>44092</v>
      </c>
      <c r="AD21" s="179" t="n">
        <f aca="false">SUMIFS($G$4:$G$1089,$A$4:$A$1089,$AC21,$E$4:$E$1089,AD$3)*1000</f>
        <v>0</v>
      </c>
      <c r="AE21" s="179" t="n">
        <f aca="false">SUMIFS($G$4:$G$1089,$A$4:$A$1089,$AC21,$E$4:$E$1089,AE$3)*1000</f>
        <v>75980</v>
      </c>
      <c r="AF21" s="179" t="n">
        <f aca="false">SUMIFS($G$4:$G$1089,$A$4:$A$1089,$AC21,$E$4:$E$1089,AF$3)*1000</f>
        <v>0</v>
      </c>
      <c r="AG21" s="179" t="n">
        <f aca="false">SUMIFS($G$4:$G$1089,$A$4:$A$1089,$AC21,$E$4:$E$1089,AG$3)*1000</f>
        <v>209460</v>
      </c>
      <c r="AH21" s="179" t="n">
        <f aca="false">SUMIFS($G$4:$G$1089,$A$4:$A$1089,$AC21,$E$4:$E$1089,AH$3)*1000</f>
        <v>0</v>
      </c>
      <c r="AI21" s="179" t="n">
        <f aca="false">SUM(AD21:AH21)</f>
        <v>285440</v>
      </c>
      <c r="AJ21" s="181" t="n">
        <f aca="false">AI21-AA21</f>
        <v>0</v>
      </c>
      <c r="AK21" s="157"/>
      <c r="AN21" s="193"/>
    </row>
    <row r="22" customFormat="false" ht="24.95" hidden="false" customHeight="true" outlineLevel="0" collapsed="false">
      <c r="A22" s="171" t="n">
        <v>44077</v>
      </c>
      <c r="B22" s="172" t="s">
        <v>306</v>
      </c>
      <c r="C22" s="173" t="s">
        <v>305</v>
      </c>
      <c r="D22" s="174" t="s">
        <v>274</v>
      </c>
      <c r="E22" s="174" t="s">
        <v>101</v>
      </c>
      <c r="F22" s="175" t="n">
        <v>0.425694444444444</v>
      </c>
      <c r="G22" s="176" t="n">
        <v>33.6</v>
      </c>
      <c r="H22" s="194"/>
      <c r="I22" s="178" t="n">
        <v>44093</v>
      </c>
      <c r="J22" s="179" t="n">
        <f aca="false">SUMIFS($G$4:$G$1089,$A$4:$A$1089,$I22,$D$4:$D$1089,J$3)*1000</f>
        <v>41900</v>
      </c>
      <c r="K22" s="179" t="n">
        <f aca="false">SUMIFS($G$4:$G$1089,$A$4:$A$1089,$I22,$D$4:$D$1089,K$3)*1000</f>
        <v>0</v>
      </c>
      <c r="L22" s="179" t="n">
        <f aca="false">SUMIFS($G$4:$G$1089,$A$4:$A$1089,$I22,$D$4:$D$1089,L$3)*1000</f>
        <v>0</v>
      </c>
      <c r="M22" s="179" t="n">
        <f aca="false">SUMIFS($G$4:$G$1089,$A$4:$A$1089,$I22,$D$4:$D$1089,M$3)*1000</f>
        <v>31520</v>
      </c>
      <c r="N22" s="179" t="n">
        <f aca="false">SUMIFS($G$4:$G$1089,$A$4:$A$1089,$I22,$D$4:$D$1089,N$3)*1000</f>
        <v>0</v>
      </c>
      <c r="O22" s="179" t="n">
        <f aca="false">SUMIFS($G$4:$G$1089,$A$4:$A$1089,$I22,$D$4:$D$1089,O$3)*1000</f>
        <v>0</v>
      </c>
      <c r="P22" s="179" t="n">
        <f aca="false">SUMIFS($G$4:$G$1089,$A$4:$A$1089,$I22,$D$4:$D$1089,P$3)*1000</f>
        <v>0</v>
      </c>
      <c r="Q22" s="179" t="n">
        <f aca="false">SUMIFS($G$4:$G$1089,$A$4:$A$1089,$I22,$D$4:$D$1089,Q$3)*1000</f>
        <v>150240</v>
      </c>
      <c r="R22" s="179" t="n">
        <f aca="false">SUMIFS($G$4:$G$1089,$A$4:$A$1089,$I22,$D$4:$D$1089,R$3)*1000</f>
        <v>0</v>
      </c>
      <c r="S22" s="179" t="n">
        <f aca="false">SUMIFS($G$4:$G$1089,$A$4:$A$1089,$I22,$D$4:$D$1089,S$3)*1000</f>
        <v>0</v>
      </c>
      <c r="T22" s="179" t="n">
        <f aca="false">SUMIFS($G$4:$G$1089,$A$4:$A$1089,$I22,$D$4:$D$1089,T$3)*1000</f>
        <v>0</v>
      </c>
      <c r="U22" s="179" t="n">
        <f aca="false">SUMIFS($G$4:$G$1089,$A$4:$A$1089,$I22,$D$4:$D$1089,U$3)*1000</f>
        <v>0</v>
      </c>
      <c r="V22" s="179" t="n">
        <f aca="false">SUMIFS($G$4:$G$1089,$A$4:$A$1089,$I22,$D$4:$D$1089,V$3)*1000</f>
        <v>0</v>
      </c>
      <c r="W22" s="179" t="n">
        <f aca="false">SUMIFS($G$4:$G$1089,$A$4:$A$1089,$I22,$D$4:$D$1089,W$3)*1000</f>
        <v>37060</v>
      </c>
      <c r="X22" s="179" t="n">
        <f aca="false">SUMIFS($G$4:$G$1089,$A$4:$A$1089,$I22,$D$4:$D$1089,X$3)*1000</f>
        <v>0</v>
      </c>
      <c r="Y22" s="179" t="n">
        <f aca="false">SUMIFS($G$4:$G$1089,$A$4:$A$1089,$I22,$D$4:$D$1089,Y$3)*1000</f>
        <v>0</v>
      </c>
      <c r="Z22" s="179" t="n">
        <f aca="false">SUMIFS($G$4:$G$1089,$A$4:$A$1089,$I22,$D$4:$D$1089,Z$3)*1000</f>
        <v>0</v>
      </c>
      <c r="AA22" s="179" t="n">
        <f aca="false">SUM(J22:Z22)</f>
        <v>260720</v>
      </c>
      <c r="AB22" s="161" t="n">
        <f aca="false">AA22-AI22</f>
        <v>0</v>
      </c>
      <c r="AC22" s="180" t="n">
        <v>44093</v>
      </c>
      <c r="AD22" s="179" t="n">
        <f aca="false">SUMIFS($G$4:$G$1089,$A$4:$A$1089,$AC22,$E$4:$E$1089,AD$3)*1000</f>
        <v>0</v>
      </c>
      <c r="AE22" s="179" t="n">
        <f aca="false">SUMIFS($G$4:$G$1089,$A$4:$A$1089,$AC22,$E$4:$E$1089,AE$3)*1000</f>
        <v>110480</v>
      </c>
      <c r="AF22" s="179" t="n">
        <f aca="false">SUMIFS($G$4:$G$1089,$A$4:$A$1089,$AC22,$E$4:$E$1089,AF$3)*1000</f>
        <v>0</v>
      </c>
      <c r="AG22" s="179" t="n">
        <f aca="false">SUMIFS($G$4:$G$1089,$A$4:$A$1089,$AC22,$E$4:$E$1089,AG$3)*1000</f>
        <v>150240</v>
      </c>
      <c r="AH22" s="179" t="n">
        <f aca="false">SUMIFS($G$4:$G$1089,$A$4:$A$1089,$AC22,$E$4:$E$1089,AH$3)*1000</f>
        <v>0</v>
      </c>
      <c r="AI22" s="179" t="n">
        <f aca="false">SUM(AD22:AH22)</f>
        <v>260720</v>
      </c>
      <c r="AJ22" s="181" t="n">
        <f aca="false">AI22-AA22</f>
        <v>0</v>
      </c>
      <c r="AK22" s="157"/>
      <c r="AM22" s="187"/>
      <c r="AN22" s="193"/>
    </row>
    <row r="23" customFormat="false" ht="24.95" hidden="false" customHeight="true" outlineLevel="0" collapsed="false">
      <c r="A23" s="171" t="n">
        <v>44077</v>
      </c>
      <c r="B23" s="172" t="s">
        <v>307</v>
      </c>
      <c r="C23" s="173" t="s">
        <v>305</v>
      </c>
      <c r="D23" s="172" t="s">
        <v>275</v>
      </c>
      <c r="E23" s="172" t="s">
        <v>101</v>
      </c>
      <c r="F23" s="188" t="n">
        <v>0.467361111111111</v>
      </c>
      <c r="G23" s="189" t="n">
        <v>35.8</v>
      </c>
      <c r="H23" s="177"/>
      <c r="I23" s="178" t="n">
        <v>44094</v>
      </c>
      <c r="J23" s="179" t="n">
        <f aca="false">SUMIFS($G$4:$G$1089,$A$4:$A$1089,$I23,$D$4:$D$1089,J$3)*1000</f>
        <v>0</v>
      </c>
      <c r="K23" s="179" t="n">
        <f aca="false">SUMIFS($G$4:$G$1089,$A$4:$A$1089,$I23,$D$4:$D$1089,K$3)*1000</f>
        <v>0</v>
      </c>
      <c r="L23" s="179" t="n">
        <f aca="false">SUMIFS($G$4:$G$1089,$A$4:$A$1089,$I23,$D$4:$D$1089,L$3)*1000</f>
        <v>0</v>
      </c>
      <c r="M23" s="179" t="n">
        <f aca="false">SUMIFS($G$4:$G$1089,$A$4:$A$1089,$I23,$D$4:$D$1089,M$3)*1000</f>
        <v>0</v>
      </c>
      <c r="N23" s="179" t="n">
        <f aca="false">SUMIFS($G$4:$G$1089,$A$4:$A$1089,$I23,$D$4:$D$1089,N$3)*1000</f>
        <v>0</v>
      </c>
      <c r="O23" s="179" t="n">
        <f aca="false">SUMIFS($G$4:$G$1089,$A$4:$A$1089,$I23,$D$4:$D$1089,O$3)*1000</f>
        <v>0</v>
      </c>
      <c r="P23" s="179" t="n">
        <f aca="false">SUMIFS($G$4:$G$1089,$A$4:$A$1089,$I23,$D$4:$D$1089,P$3)*1000</f>
        <v>0</v>
      </c>
      <c r="Q23" s="179" t="n">
        <f aca="false">SUMIFS($G$4:$G$1089,$A$4:$A$1089,$I23,$D$4:$D$1089,Q$3)*1000</f>
        <v>0</v>
      </c>
      <c r="R23" s="179" t="n">
        <f aca="false">SUMIFS($G$4:$G$1089,$A$4:$A$1089,$I23,$D$4:$D$1089,R$3)*1000</f>
        <v>0</v>
      </c>
      <c r="S23" s="179" t="n">
        <f aca="false">SUMIFS($G$4:$G$1089,$A$4:$A$1089,$I23,$D$4:$D$1089,S$3)*1000</f>
        <v>0</v>
      </c>
      <c r="T23" s="179" t="n">
        <f aca="false">SUMIFS($G$4:$G$1089,$A$4:$A$1089,$I23,$D$4:$D$1089,T$3)*1000</f>
        <v>0</v>
      </c>
      <c r="U23" s="179" t="n">
        <f aca="false">SUMIFS($G$4:$G$1089,$A$4:$A$1089,$I23,$D$4:$D$1089,U$3)*1000</f>
        <v>0</v>
      </c>
      <c r="V23" s="179" t="n">
        <f aca="false">SUMIFS($G$4:$G$1089,$A$4:$A$1089,$I23,$D$4:$D$1089,V$3)*1000</f>
        <v>0</v>
      </c>
      <c r="W23" s="179" t="n">
        <f aca="false">SUMIFS($G$4:$G$1089,$A$4:$A$1089,$I23,$D$4:$D$1089,W$3)*1000</f>
        <v>0</v>
      </c>
      <c r="X23" s="179" t="n">
        <f aca="false">SUMIFS($G$4:$G$1089,$A$4:$A$1089,$I23,$D$4:$D$1089,X$3)*1000</f>
        <v>0</v>
      </c>
      <c r="Y23" s="179" t="n">
        <f aca="false">SUMIFS($G$4:$G$1089,$A$4:$A$1089,$I23,$D$4:$D$1089,Y$3)*1000</f>
        <v>0</v>
      </c>
      <c r="Z23" s="179" t="n">
        <f aca="false">SUMIFS($G$4:$G$1089,$A$4:$A$1089,$I23,$D$4:$D$1089,Z$3)*1000</f>
        <v>0</v>
      </c>
      <c r="AA23" s="179" t="n">
        <f aca="false">SUM(J23:Z23)</f>
        <v>0</v>
      </c>
      <c r="AB23" s="161" t="n">
        <f aca="false">AA23-AI23</f>
        <v>0</v>
      </c>
      <c r="AC23" s="180" t="n">
        <v>44094</v>
      </c>
      <c r="AD23" s="179" t="n">
        <f aca="false">SUMIFS($G$4:$G$1089,$A$4:$A$1089,$AC23,$E$4:$E$1089,AD$3)*1000</f>
        <v>0</v>
      </c>
      <c r="AE23" s="179" t="n">
        <f aca="false">SUMIFS($G$4:$G$1089,$A$4:$A$1089,$AC23,$E$4:$E$1089,AE$3)*1000</f>
        <v>0</v>
      </c>
      <c r="AF23" s="179" t="n">
        <f aca="false">SUMIFS($G$4:$G$1089,$A$4:$A$1089,$AC23,$E$4:$E$1089,AF$3)*1000</f>
        <v>0</v>
      </c>
      <c r="AG23" s="179" t="n">
        <f aca="false">SUMIFS($G$4:$G$1089,$A$4:$A$1089,$AC23,$E$4:$E$1089,AG$3)*1000</f>
        <v>0</v>
      </c>
      <c r="AH23" s="179" t="n">
        <f aca="false">SUMIFS($G$4:$G$1089,$A$4:$A$1089,$AC23,$E$4:$E$1089,AH$3)*1000</f>
        <v>0</v>
      </c>
      <c r="AI23" s="179" t="n">
        <f aca="false">SUM(AD23:AH23)</f>
        <v>0</v>
      </c>
      <c r="AJ23" s="181" t="n">
        <f aca="false">AI23-AA23</f>
        <v>0</v>
      </c>
      <c r="AK23" s="157"/>
    </row>
    <row r="24" customFormat="false" ht="24.95" hidden="false" customHeight="true" outlineLevel="0" collapsed="false">
      <c r="A24" s="171" t="n">
        <v>44077</v>
      </c>
      <c r="B24" s="172" t="s">
        <v>308</v>
      </c>
      <c r="C24" s="173" t="s">
        <v>305</v>
      </c>
      <c r="D24" s="172" t="s">
        <v>309</v>
      </c>
      <c r="E24" s="172" t="s">
        <v>287</v>
      </c>
      <c r="F24" s="188" t="n">
        <v>0.510416666666667</v>
      </c>
      <c r="G24" s="189" t="n">
        <v>30.96</v>
      </c>
      <c r="H24" s="177"/>
      <c r="I24" s="178" t="n">
        <v>44095</v>
      </c>
      <c r="J24" s="179" t="n">
        <f aca="false">SUMIFS($G$4:$G$1089,$A$4:$A$1089,$I24,$D$4:$D$1089,J$3)*1000</f>
        <v>57300</v>
      </c>
      <c r="K24" s="179" t="n">
        <f aca="false">SUMIFS($G$4:$G$1089,$A$4:$A$1089,$I24,$D$4:$D$1089,K$3)*1000</f>
        <v>0</v>
      </c>
      <c r="L24" s="179" t="n">
        <f aca="false">SUMIFS($G$4:$G$1089,$A$4:$A$1089,$I24,$D$4:$D$1089,L$3)*1000</f>
        <v>0</v>
      </c>
      <c r="M24" s="179" t="n">
        <f aca="false">SUMIFS($G$4:$G$1089,$A$4:$A$1089,$I24,$D$4:$D$1089,M$3)*1000</f>
        <v>0</v>
      </c>
      <c r="N24" s="179" t="n">
        <f aca="false">SUMIFS($G$4:$G$1089,$A$4:$A$1089,$I24,$D$4:$D$1089,N$3)*1000</f>
        <v>0</v>
      </c>
      <c r="O24" s="179" t="n">
        <f aca="false">SUMIFS($G$4:$G$1089,$A$4:$A$1089,$I24,$D$4:$D$1089,O$3)*1000</f>
        <v>0</v>
      </c>
      <c r="P24" s="179" t="n">
        <f aca="false">SUMIFS($G$4:$G$1089,$A$4:$A$1089,$I24,$D$4:$D$1089,P$3)*1000</f>
        <v>0</v>
      </c>
      <c r="Q24" s="179" t="n">
        <f aca="false">SUMIFS($G$4:$G$1089,$A$4:$A$1089,$I24,$D$4:$D$1089,Q$3)*1000</f>
        <v>127400</v>
      </c>
      <c r="R24" s="179" t="n">
        <f aca="false">SUMIFS($G$4:$G$1089,$A$4:$A$1089,$I24,$D$4:$D$1089,R$3)*1000</f>
        <v>0</v>
      </c>
      <c r="S24" s="179" t="n">
        <f aca="false">SUMIFS($G$4:$G$1089,$A$4:$A$1089,$I24,$D$4:$D$1089,S$3)*1000</f>
        <v>0</v>
      </c>
      <c r="T24" s="179" t="n">
        <f aca="false">SUMIFS($G$4:$G$1089,$A$4:$A$1089,$I24,$D$4:$D$1089,T$3)*1000</f>
        <v>0</v>
      </c>
      <c r="U24" s="179" t="n">
        <f aca="false">SUMIFS($G$4:$G$1089,$A$4:$A$1089,$I24,$D$4:$D$1089,U$3)*1000</f>
        <v>0</v>
      </c>
      <c r="V24" s="179" t="n">
        <f aca="false">SUMIFS($G$4:$G$1089,$A$4:$A$1089,$I24,$D$4:$D$1089,V$3)*1000</f>
        <v>0</v>
      </c>
      <c r="W24" s="179" t="n">
        <f aca="false">SUMIFS($G$4:$G$1089,$A$4:$A$1089,$I24,$D$4:$D$1089,W$3)*1000</f>
        <v>0</v>
      </c>
      <c r="X24" s="179" t="n">
        <f aca="false">SUMIFS($G$4:$G$1089,$A$4:$A$1089,$I24,$D$4:$D$1089,X$3)*1000</f>
        <v>0</v>
      </c>
      <c r="Y24" s="179" t="n">
        <f aca="false">SUMIFS($G$4:$G$1089,$A$4:$A$1089,$I24,$D$4:$D$1089,Y$3)*1000</f>
        <v>0</v>
      </c>
      <c r="Z24" s="179" t="n">
        <f aca="false">SUMIFS($G$4:$G$1089,$A$4:$A$1089,$I24,$D$4:$D$1089,Z$3)*1000</f>
        <v>0</v>
      </c>
      <c r="AA24" s="179" t="n">
        <f aca="false">SUM(J24:Z24)</f>
        <v>184700</v>
      </c>
      <c r="AB24" s="161" t="n">
        <f aca="false">AA24-AI24</f>
        <v>-34460</v>
      </c>
      <c r="AC24" s="180" t="n">
        <v>44095</v>
      </c>
      <c r="AD24" s="179" t="n">
        <f aca="false">SUMIFS($G$4:$G$1089,$A$4:$A$1089,$AC24,$E$4:$E$1089,AD$3)*1000</f>
        <v>0</v>
      </c>
      <c r="AE24" s="179" t="n">
        <f aca="false">SUMIFS($G$4:$G$1089,$A$4:$A$1089,$AC24,$E$4:$E$1089,AE$3)*1000</f>
        <v>91760</v>
      </c>
      <c r="AF24" s="179" t="n">
        <f aca="false">SUMIFS($G$4:$G$1089,$A$4:$A$1089,$AC24,$E$4:$E$1089,AF$3)*1000</f>
        <v>0</v>
      </c>
      <c r="AG24" s="179" t="n">
        <f aca="false">SUMIFS($G$4:$G$1089,$A$4:$A$1089,$AC24,$E$4:$E$1089,AG$3)*1000</f>
        <v>127400</v>
      </c>
      <c r="AH24" s="179" t="n">
        <f aca="false">SUMIFS($G$4:$G$1089,$A$4:$A$1089,$AC24,$E$4:$E$1089,AH$3)*1000</f>
        <v>0</v>
      </c>
      <c r="AI24" s="179" t="n">
        <f aca="false">SUM(AD24:AH24)</f>
        <v>219160</v>
      </c>
      <c r="AJ24" s="181" t="n">
        <f aca="false">AI24-AA24</f>
        <v>34460</v>
      </c>
      <c r="AK24" s="157"/>
    </row>
    <row r="25" customFormat="false" ht="24.95" hidden="false" customHeight="true" outlineLevel="0" collapsed="false">
      <c r="A25" s="171" t="n">
        <v>44077</v>
      </c>
      <c r="B25" s="172" t="s">
        <v>302</v>
      </c>
      <c r="C25" s="173" t="s">
        <v>305</v>
      </c>
      <c r="D25" s="174" t="s">
        <v>268</v>
      </c>
      <c r="E25" s="174" t="s">
        <v>287</v>
      </c>
      <c r="F25" s="175" t="n">
        <v>0.605555555555555</v>
      </c>
      <c r="G25" s="176" t="n">
        <v>9.42</v>
      </c>
      <c r="H25" s="177"/>
      <c r="I25" s="178" t="n">
        <v>44096</v>
      </c>
      <c r="J25" s="179" t="n">
        <f aca="false">SUMIFS($G$4:$G$1089,$A$4:$A$1089,$I25,$D$4:$D$1089,J$3)*1000</f>
        <v>25460</v>
      </c>
      <c r="K25" s="179" t="n">
        <f aca="false">SUMIFS($G$4:$G$1089,$A$4:$A$1089,$I25,$D$4:$D$1089,K$3)*1000</f>
        <v>0</v>
      </c>
      <c r="L25" s="179" t="n">
        <f aca="false">SUMIFS($G$4:$G$1089,$A$4:$A$1089,$I25,$D$4:$D$1089,L$3)*1000</f>
        <v>0</v>
      </c>
      <c r="M25" s="179" t="n">
        <f aca="false">SUMIFS($G$4:$G$1089,$A$4:$A$1089,$I25,$D$4:$D$1089,M$3)*1000</f>
        <v>0</v>
      </c>
      <c r="N25" s="179" t="n">
        <f aca="false">SUMIFS($G$4:$G$1089,$A$4:$A$1089,$I25,$D$4:$D$1089,N$3)*1000</f>
        <v>0</v>
      </c>
      <c r="O25" s="179" t="n">
        <f aca="false">SUMIFS($G$4:$G$1089,$A$4:$A$1089,$I25,$D$4:$D$1089,O$3)*1000</f>
        <v>64900</v>
      </c>
      <c r="P25" s="179" t="n">
        <f aca="false">SUMIFS($G$4:$G$1089,$A$4:$A$1089,$I25,$D$4:$D$1089,P$3)*1000</f>
        <v>0</v>
      </c>
      <c r="Q25" s="179" t="n">
        <f aca="false">SUMIFS($G$4:$G$1089,$A$4:$A$1089,$I25,$D$4:$D$1089,Q$3)*1000</f>
        <v>0</v>
      </c>
      <c r="R25" s="179" t="n">
        <f aca="false">SUMIFS($G$4:$G$1089,$A$4:$A$1089,$I25,$D$4:$D$1089,R$3)*1000</f>
        <v>0</v>
      </c>
      <c r="S25" s="179" t="n">
        <f aca="false">SUMIFS($G$4:$G$1089,$A$4:$A$1089,$I25,$D$4:$D$1089,S$3)*1000</f>
        <v>0</v>
      </c>
      <c r="T25" s="179" t="n">
        <f aca="false">SUMIFS($G$4:$G$1089,$A$4:$A$1089,$I25,$D$4:$D$1089,T$3)*1000</f>
        <v>0</v>
      </c>
      <c r="U25" s="179" t="n">
        <f aca="false">SUMIFS($G$4:$G$1089,$A$4:$A$1089,$I25,$D$4:$D$1089,U$3)*1000</f>
        <v>0</v>
      </c>
      <c r="V25" s="179" t="n">
        <f aca="false">SUMIFS($G$4:$G$1089,$A$4:$A$1089,$I25,$D$4:$D$1089,V$3)*1000</f>
        <v>0</v>
      </c>
      <c r="W25" s="179" t="n">
        <f aca="false">SUMIFS($G$4:$G$1089,$A$4:$A$1089,$I25,$D$4:$D$1089,W$3)*1000</f>
        <v>0</v>
      </c>
      <c r="X25" s="179" t="n">
        <f aca="false">SUMIFS($G$4:$G$1089,$A$4:$A$1089,$I25,$D$4:$D$1089,X$3)*1000</f>
        <v>10940</v>
      </c>
      <c r="Y25" s="179" t="n">
        <f aca="false">SUMIFS($G$4:$G$1089,$A$4:$A$1089,$I25,$D$4:$D$1089,Y$3)*1000</f>
        <v>0</v>
      </c>
      <c r="Z25" s="179" t="n">
        <f aca="false">SUMIFS($G$4:$G$1089,$A$4:$A$1089,$I25,$D$4:$D$1089,Z$3)*1000</f>
        <v>0</v>
      </c>
      <c r="AA25" s="179" t="n">
        <f aca="false">SUM(J25:Z25)</f>
        <v>101300</v>
      </c>
      <c r="AB25" s="161" t="n">
        <f aca="false">AA25-AI25</f>
        <v>-64560</v>
      </c>
      <c r="AC25" s="180" t="n">
        <v>44096</v>
      </c>
      <c r="AD25" s="179" t="n">
        <f aca="false">SUMIFS($G$4:$G$1089,$A$4:$A$1089,$AC25,$E$4:$E$1089,AD$3)*1000</f>
        <v>0</v>
      </c>
      <c r="AE25" s="179" t="n">
        <f aca="false">SUMIFS($G$4:$G$1089,$A$4:$A$1089,$AC25,$E$4:$E$1089,AE$3)*1000</f>
        <v>121600</v>
      </c>
      <c r="AF25" s="179" t="n">
        <f aca="false">SUMIFS($G$4:$G$1089,$A$4:$A$1089,$AC25,$E$4:$E$1089,AF$3)*1000</f>
        <v>16620</v>
      </c>
      <c r="AG25" s="179" t="n">
        <f aca="false">SUMIFS($G$4:$G$1089,$A$4:$A$1089,$AC25,$E$4:$E$1089,AG$3)*1000</f>
        <v>27640</v>
      </c>
      <c r="AH25" s="179" t="n">
        <f aca="false">SUMIFS($G$4:$G$1089,$A$4:$A$1089,$AC25,$E$4:$E$1089,AH$3)*1000</f>
        <v>0</v>
      </c>
      <c r="AI25" s="179" t="n">
        <f aca="false">SUM(AD25:AH25)</f>
        <v>165860</v>
      </c>
      <c r="AJ25" s="181" t="n">
        <f aca="false">AI25-AA25</f>
        <v>64560</v>
      </c>
      <c r="AK25" s="157"/>
    </row>
    <row r="26" customFormat="false" ht="24.95" hidden="false" customHeight="true" outlineLevel="0" collapsed="false">
      <c r="A26" s="171" t="n">
        <v>44077</v>
      </c>
      <c r="B26" s="174" t="s">
        <v>310</v>
      </c>
      <c r="C26" s="173" t="s">
        <v>305</v>
      </c>
      <c r="D26" s="174" t="s">
        <v>269</v>
      </c>
      <c r="E26" s="174" t="s">
        <v>287</v>
      </c>
      <c r="F26" s="175" t="n">
        <v>0.700694444444444</v>
      </c>
      <c r="G26" s="176" t="n">
        <v>35.28</v>
      </c>
      <c r="H26" s="177"/>
      <c r="I26" s="178" t="n">
        <v>44097</v>
      </c>
      <c r="J26" s="179" t="n">
        <f aca="false">SUMIFS($G$4:$G$1089,$A$4:$A$1089,$I26,$D$4:$D$1089,J$3)*1000</f>
        <v>14400</v>
      </c>
      <c r="K26" s="179" t="n">
        <f aca="false">SUMIFS($G$4:$G$1089,$A$4:$A$1089,$I26,$D$4:$D$1089,K$3)*1000</f>
        <v>36580</v>
      </c>
      <c r="L26" s="179" t="n">
        <f aca="false">SUMIFS($G$4:$G$1089,$A$4:$A$1089,$I26,$D$4:$D$1089,L$3)*1000</f>
        <v>0</v>
      </c>
      <c r="M26" s="179" t="n">
        <f aca="false">SUMIFS($G$4:$G$1089,$A$4:$A$1089,$I26,$D$4:$D$1089,M$3)*1000</f>
        <v>0</v>
      </c>
      <c r="N26" s="179" t="n">
        <f aca="false">SUMIFS($G$4:$G$1089,$A$4:$A$1089,$I26,$D$4:$D$1089,N$3)*1000</f>
        <v>0</v>
      </c>
      <c r="O26" s="179" t="n">
        <f aca="false">SUMIFS($G$4:$G$1089,$A$4:$A$1089,$I26,$D$4:$D$1089,O$3)*1000</f>
        <v>30620</v>
      </c>
      <c r="P26" s="179" t="n">
        <f aca="false">SUMIFS($G$4:$G$1089,$A$4:$A$1089,$I26,$D$4:$D$1089,P$3)*1000</f>
        <v>0</v>
      </c>
      <c r="Q26" s="179" t="n">
        <f aca="false">SUMIFS($G$4:$G$1089,$A$4:$A$1089,$I26,$D$4:$D$1089,Q$3)*1000</f>
        <v>0</v>
      </c>
      <c r="R26" s="179" t="n">
        <f aca="false">SUMIFS($G$4:$G$1089,$A$4:$A$1089,$I26,$D$4:$D$1089,R$3)*1000</f>
        <v>0</v>
      </c>
      <c r="S26" s="179" t="n">
        <f aca="false">SUMIFS($G$4:$G$1089,$A$4:$A$1089,$I26,$D$4:$D$1089,S$3)*1000</f>
        <v>0</v>
      </c>
      <c r="T26" s="179" t="n">
        <f aca="false">SUMIFS($G$4:$G$1089,$A$4:$A$1089,$I26,$D$4:$D$1089,T$3)*1000</f>
        <v>0</v>
      </c>
      <c r="U26" s="179" t="n">
        <f aca="false">SUMIFS($G$4:$G$1089,$A$4:$A$1089,$I26,$D$4:$D$1089,U$3)*1000</f>
        <v>0</v>
      </c>
      <c r="V26" s="179" t="n">
        <f aca="false">SUMIFS($G$4:$G$1089,$A$4:$A$1089,$I26,$D$4:$D$1089,V$3)*1000</f>
        <v>0</v>
      </c>
      <c r="W26" s="179" t="n">
        <f aca="false">SUMIFS($G$4:$G$1089,$A$4:$A$1089,$I26,$D$4:$D$1089,W$3)*1000</f>
        <v>31220</v>
      </c>
      <c r="X26" s="179" t="n">
        <f aca="false">SUMIFS($G$4:$G$1089,$A$4:$A$1089,$I26,$D$4:$D$1089,X$3)*1000</f>
        <v>0</v>
      </c>
      <c r="Y26" s="179" t="n">
        <f aca="false">SUMIFS($G$4:$G$1089,$A$4:$A$1089,$I26,$D$4:$D$1089,Y$3)*1000</f>
        <v>0</v>
      </c>
      <c r="Z26" s="179" t="n">
        <f aca="false">SUMIFS($G$4:$G$1089,$A$4:$A$1089,$I26,$D$4:$D$1089,Z$3)*1000</f>
        <v>0</v>
      </c>
      <c r="AA26" s="179" t="n">
        <f aca="false">SUM(J26:Z26)</f>
        <v>112820</v>
      </c>
      <c r="AB26" s="161" t="n">
        <f aca="false">AA26-AI26</f>
        <v>-92380</v>
      </c>
      <c r="AC26" s="180" t="n">
        <v>44097</v>
      </c>
      <c r="AD26" s="179" t="n">
        <f aca="false">SUMIFS($G$4:$G$1089,$A$4:$A$1089,$AC26,$E$4:$E$1089,AD$3)*1000</f>
        <v>0</v>
      </c>
      <c r="AE26" s="179" t="n">
        <f aca="false">SUMIFS($G$4:$G$1089,$A$4:$A$1089,$AC26,$E$4:$E$1089,AE$3)*1000</f>
        <v>112820</v>
      </c>
      <c r="AF26" s="179" t="n">
        <f aca="false">SUMIFS($G$4:$G$1089,$A$4:$A$1089,$AC26,$E$4:$E$1089,AF$3)*1000</f>
        <v>0</v>
      </c>
      <c r="AG26" s="179" t="n">
        <f aca="false">SUMIFS($G$4:$G$1089,$A$4:$A$1089,$AC26,$E$4:$E$1089,AG$3)*1000</f>
        <v>92380</v>
      </c>
      <c r="AH26" s="179" t="n">
        <f aca="false">SUMIFS($G$4:$G$1089,$A$4:$A$1089,$AC26,$E$4:$E$1089,AH$3)*1000</f>
        <v>0</v>
      </c>
      <c r="AI26" s="179" t="n">
        <f aca="false">SUM(AD26:AH26)</f>
        <v>205200</v>
      </c>
      <c r="AJ26" s="181" t="n">
        <f aca="false">AI26-AA26</f>
        <v>92380</v>
      </c>
      <c r="AK26" s="157"/>
    </row>
    <row r="27" customFormat="false" ht="24.95" hidden="false" customHeight="true" outlineLevel="0" collapsed="false">
      <c r="A27" s="171" t="n">
        <v>44077</v>
      </c>
      <c r="B27" s="174" t="s">
        <v>293</v>
      </c>
      <c r="C27" s="173" t="s">
        <v>305</v>
      </c>
      <c r="D27" s="174" t="s">
        <v>268</v>
      </c>
      <c r="E27" s="174" t="s">
        <v>287</v>
      </c>
      <c r="F27" s="175" t="n">
        <v>0.674305555555556</v>
      </c>
      <c r="G27" s="176" t="n">
        <v>18.8</v>
      </c>
      <c r="H27" s="177"/>
      <c r="I27" s="178" t="n">
        <v>44098</v>
      </c>
      <c r="J27" s="179" t="n">
        <f aca="false">SUMIFS($G$4:$G$1089,$A$4:$A$1089,$I27,$D$4:$D$1089,J$3)*1000</f>
        <v>38340</v>
      </c>
      <c r="K27" s="179" t="n">
        <f aca="false">SUMIFS($G$4:$G$1089,$A$4:$A$1089,$I27,$D$4:$D$1089,K$3)*1000</f>
        <v>0</v>
      </c>
      <c r="L27" s="179" t="n">
        <f aca="false">SUMIFS($G$4:$G$1089,$A$4:$A$1089,$I27,$D$4:$D$1089,L$3)*1000</f>
        <v>0</v>
      </c>
      <c r="M27" s="179" t="n">
        <f aca="false">SUMIFS($G$4:$G$1089,$A$4:$A$1089,$I27,$D$4:$D$1089,M$3)*1000</f>
        <v>0</v>
      </c>
      <c r="N27" s="179" t="n">
        <f aca="false">SUMIFS($G$4:$G$1089,$A$4:$A$1089,$I27,$D$4:$D$1089,N$3)*1000</f>
        <v>0</v>
      </c>
      <c r="O27" s="179" t="n">
        <f aca="false">SUMIFS($G$4:$G$1089,$A$4:$A$1089,$I27,$D$4:$D$1089,O$3)*1000</f>
        <v>29200</v>
      </c>
      <c r="P27" s="179" t="n">
        <f aca="false">SUMIFS($G$4:$G$1089,$A$4:$A$1089,$I27,$D$4:$D$1089,P$3)*1000</f>
        <v>0</v>
      </c>
      <c r="Q27" s="179" t="n">
        <f aca="false">SUMIFS($G$4:$G$1089,$A$4:$A$1089,$I27,$D$4:$D$1089,Q$3)*1000</f>
        <v>95800</v>
      </c>
      <c r="R27" s="179" t="n">
        <f aca="false">SUMIFS($G$4:$G$1089,$A$4:$A$1089,$I27,$D$4:$D$1089,R$3)*1000</f>
        <v>0</v>
      </c>
      <c r="S27" s="179" t="n">
        <f aca="false">SUMIFS($G$4:$G$1089,$A$4:$A$1089,$I27,$D$4:$D$1089,S$3)*1000</f>
        <v>0</v>
      </c>
      <c r="T27" s="179" t="n">
        <f aca="false">SUMIFS($G$4:$G$1089,$A$4:$A$1089,$I27,$D$4:$D$1089,T$3)*1000</f>
        <v>29480</v>
      </c>
      <c r="U27" s="179" t="n">
        <f aca="false">SUMIFS($G$4:$G$1089,$A$4:$A$1089,$I27,$D$4:$D$1089,U$3)*1000</f>
        <v>0</v>
      </c>
      <c r="V27" s="179" t="n">
        <f aca="false">SUMIFS($G$4:$G$1089,$A$4:$A$1089,$I27,$D$4:$D$1089,V$3)*1000</f>
        <v>0</v>
      </c>
      <c r="W27" s="179" t="n">
        <f aca="false">SUMIFS($G$4:$G$1089,$A$4:$A$1089,$I27,$D$4:$D$1089,W$3)*1000</f>
        <v>0</v>
      </c>
      <c r="X27" s="179" t="n">
        <f aca="false">SUMIFS($G$4:$G$1089,$A$4:$A$1089,$I27,$D$4:$D$1089,X$3)*1000</f>
        <v>0</v>
      </c>
      <c r="Y27" s="179" t="n">
        <f aca="false">SUMIFS($G$4:$G$1089,$A$4:$A$1089,$I27,$D$4:$D$1089,Y$3)*1000</f>
        <v>0</v>
      </c>
      <c r="Z27" s="179" t="n">
        <f aca="false">SUMIFS($G$4:$G$1089,$A$4:$A$1089,$I27,$D$4:$D$1089,Z$3)*1000</f>
        <v>31040</v>
      </c>
      <c r="AA27" s="179" t="n">
        <f aca="false">SUM(J27:Z27)</f>
        <v>223860</v>
      </c>
      <c r="AB27" s="161" t="n">
        <f aca="false">AA27-AI27</f>
        <v>-36540</v>
      </c>
      <c r="AC27" s="180" t="n">
        <v>44098</v>
      </c>
      <c r="AD27" s="179" t="n">
        <f aca="false">SUMIFS($G$4:$G$1089,$A$4:$A$1089,$AC27,$E$4:$E$1089,AD$3)*1000</f>
        <v>0</v>
      </c>
      <c r="AE27" s="179" t="n">
        <f aca="false">SUMIFS($G$4:$G$1089,$A$4:$A$1089,$AC27,$E$4:$E$1089,AE$3)*1000</f>
        <v>110540</v>
      </c>
      <c r="AF27" s="179" t="n">
        <f aca="false">SUMIFS($G$4:$G$1089,$A$4:$A$1089,$AC27,$E$4:$E$1089,AF$3)*1000</f>
        <v>17520</v>
      </c>
      <c r="AG27" s="179" t="n">
        <f aca="false">SUMIFS($G$4:$G$1089,$A$4:$A$1089,$AC27,$E$4:$E$1089,AG$3)*1000</f>
        <v>132340</v>
      </c>
      <c r="AH27" s="179" t="n">
        <f aca="false">SUMIFS($G$4:$G$1089,$A$4:$A$1089,$AC27,$E$4:$E$1089,AH$3)*1000</f>
        <v>0</v>
      </c>
      <c r="AI27" s="179" t="n">
        <f aca="false">SUM(AD27:AH27)</f>
        <v>260400</v>
      </c>
      <c r="AJ27" s="181" t="n">
        <f aca="false">AI27-AA27</f>
        <v>36540</v>
      </c>
      <c r="AK27" s="157"/>
    </row>
    <row r="28" customFormat="false" ht="24.95" hidden="false" customHeight="true" outlineLevel="0" collapsed="false">
      <c r="A28" s="171" t="n">
        <v>44078</v>
      </c>
      <c r="B28" s="174" t="s">
        <v>311</v>
      </c>
      <c r="C28" s="173" t="s">
        <v>312</v>
      </c>
      <c r="D28" s="174" t="s">
        <v>274</v>
      </c>
      <c r="E28" s="174" t="s">
        <v>101</v>
      </c>
      <c r="F28" s="175" t="n">
        <v>0.39375</v>
      </c>
      <c r="G28" s="176" t="n">
        <v>30.58</v>
      </c>
      <c r="H28" s="177"/>
      <c r="I28" s="178" t="n">
        <v>44099</v>
      </c>
      <c r="J28" s="179" t="n">
        <f aca="false">SUMIFS($G$4:$G$1089,$A$4:$A$1089,$I28,$D$4:$D$1089,J$3)*1000</f>
        <v>0</v>
      </c>
      <c r="K28" s="179" t="n">
        <f aca="false">SUMIFS($G$4:$G$1089,$A$4:$A$1089,$I28,$D$4:$D$1089,K$3)*1000</f>
        <v>31900</v>
      </c>
      <c r="L28" s="179" t="n">
        <f aca="false">SUMIFS($G$4:$G$1089,$A$4:$A$1089,$I28,$D$4:$D$1089,L$3)*1000</f>
        <v>0</v>
      </c>
      <c r="M28" s="179" t="n">
        <f aca="false">SUMIFS($G$4:$G$1089,$A$4:$A$1089,$I28,$D$4:$D$1089,M$3)*1000</f>
        <v>0</v>
      </c>
      <c r="N28" s="179" t="n">
        <f aca="false">SUMIFS($G$4:$G$1089,$A$4:$A$1089,$I28,$D$4:$D$1089,N$3)*1000</f>
        <v>0</v>
      </c>
      <c r="O28" s="179" t="n">
        <f aca="false">SUMIFS($G$4:$G$1089,$A$4:$A$1089,$I28,$D$4:$D$1089,O$3)*1000</f>
        <v>31260</v>
      </c>
      <c r="P28" s="179" t="n">
        <f aca="false">SUMIFS($G$4:$G$1089,$A$4:$A$1089,$I28,$D$4:$D$1089,P$3)*1000</f>
        <v>0</v>
      </c>
      <c r="Q28" s="179" t="n">
        <f aca="false">SUMIFS($G$4:$G$1089,$A$4:$A$1089,$I28,$D$4:$D$1089,Q$3)*1000</f>
        <v>114940</v>
      </c>
      <c r="R28" s="179" t="n">
        <f aca="false">SUMIFS($G$4:$G$1089,$A$4:$A$1089,$I28,$D$4:$D$1089,R$3)*1000</f>
        <v>0</v>
      </c>
      <c r="S28" s="179" t="n">
        <f aca="false">SUMIFS($G$4:$G$1089,$A$4:$A$1089,$I28,$D$4:$D$1089,S$3)*1000</f>
        <v>0</v>
      </c>
      <c r="T28" s="179" t="n">
        <f aca="false">SUMIFS($G$4:$G$1089,$A$4:$A$1089,$I28,$D$4:$D$1089,T$3)*1000</f>
        <v>0</v>
      </c>
      <c r="U28" s="179" t="n">
        <f aca="false">SUMIFS($G$4:$G$1089,$A$4:$A$1089,$I28,$D$4:$D$1089,U$3)*1000</f>
        <v>0</v>
      </c>
      <c r="V28" s="179" t="n">
        <f aca="false">SUMIFS($G$4:$G$1089,$A$4:$A$1089,$I28,$D$4:$D$1089,V$3)*1000</f>
        <v>0</v>
      </c>
      <c r="W28" s="179" t="n">
        <f aca="false">SUMIFS($G$4:$G$1089,$A$4:$A$1089,$I28,$D$4:$D$1089,W$3)*1000</f>
        <v>32520</v>
      </c>
      <c r="X28" s="179" t="n">
        <f aca="false">SUMIFS($G$4:$G$1089,$A$4:$A$1089,$I28,$D$4:$D$1089,X$3)*1000</f>
        <v>0</v>
      </c>
      <c r="Y28" s="179" t="n">
        <f aca="false">SUMIFS($G$4:$G$1089,$A$4:$A$1089,$I28,$D$4:$D$1089,Y$3)*1000</f>
        <v>0</v>
      </c>
      <c r="Z28" s="179" t="n">
        <f aca="false">SUMIFS($G$4:$G$1089,$A$4:$A$1089,$I28,$D$4:$D$1089,Z$3)*1000</f>
        <v>0</v>
      </c>
      <c r="AA28" s="179" t="n">
        <f aca="false">SUM(J28:Z28)</f>
        <v>210620</v>
      </c>
      <c r="AB28" s="161" t="n">
        <f aca="false">AA28-AI28</f>
        <v>-34840</v>
      </c>
      <c r="AC28" s="180" t="n">
        <v>44099</v>
      </c>
      <c r="AD28" s="179" t="n">
        <f aca="false">SUMIFS($G$4:$G$1089,$A$4:$A$1089,$AC28,$E$4:$E$1089,AD$3)*1000</f>
        <v>0</v>
      </c>
      <c r="AE28" s="179" t="n">
        <f aca="false">SUMIFS($G$4:$G$1089,$A$4:$A$1089,$AC28,$E$4:$E$1089,AE$3)*1000</f>
        <v>95680</v>
      </c>
      <c r="AF28" s="179" t="n">
        <f aca="false">SUMIFS($G$4:$G$1089,$A$4:$A$1089,$AC28,$E$4:$E$1089,AF$3)*1000</f>
        <v>0</v>
      </c>
      <c r="AG28" s="179" t="n">
        <f aca="false">SUMIFS($G$4:$G$1089,$A$4:$A$1089,$AC28,$E$4:$E$1089,AG$3)*1000</f>
        <v>149780</v>
      </c>
      <c r="AH28" s="179" t="n">
        <f aca="false">SUMIFS($G$4:$G$1089,$A$4:$A$1089,$AC28,$E$4:$E$1089,AH$3)*1000</f>
        <v>0</v>
      </c>
      <c r="AI28" s="179" t="n">
        <f aca="false">SUM(AD28:AH28)</f>
        <v>245460</v>
      </c>
      <c r="AJ28" s="181" t="n">
        <f aca="false">AI28-AA28</f>
        <v>34840</v>
      </c>
      <c r="AK28" s="157"/>
    </row>
    <row r="29" customFormat="false" ht="24.95" hidden="false" customHeight="true" outlineLevel="0" collapsed="false">
      <c r="A29" s="171" t="n">
        <v>44078</v>
      </c>
      <c r="B29" s="174" t="s">
        <v>313</v>
      </c>
      <c r="C29" s="173" t="s">
        <v>312</v>
      </c>
      <c r="D29" s="174" t="s">
        <v>274</v>
      </c>
      <c r="E29" s="174" t="s">
        <v>101</v>
      </c>
      <c r="F29" s="175" t="n">
        <v>0.43125</v>
      </c>
      <c r="G29" s="176" t="n">
        <v>27.44</v>
      </c>
      <c r="H29" s="177"/>
      <c r="I29" s="178" t="n">
        <v>44100</v>
      </c>
      <c r="J29" s="179" t="n">
        <f aca="false">SUMIFS($G$4:$G$1089,$A$4:$A$1089,$I29,$D$4:$D$1089,J$3)*1000</f>
        <v>14860</v>
      </c>
      <c r="K29" s="179" t="n">
        <f aca="false">SUMIFS($G$4:$G$1089,$A$4:$A$1089,$I29,$D$4:$D$1089,K$3)*1000</f>
        <v>31240</v>
      </c>
      <c r="L29" s="179" t="n">
        <f aca="false">SUMIFS($G$4:$G$1089,$A$4:$A$1089,$I29,$D$4:$D$1089,L$3)*1000</f>
        <v>0</v>
      </c>
      <c r="M29" s="179" t="n">
        <f aca="false">SUMIFS($G$4:$G$1089,$A$4:$A$1089,$I29,$D$4:$D$1089,M$3)*1000</f>
        <v>0</v>
      </c>
      <c r="N29" s="179" t="n">
        <f aca="false">SUMIFS($G$4:$G$1089,$A$4:$A$1089,$I29,$D$4:$D$1089,N$3)*1000</f>
        <v>0</v>
      </c>
      <c r="O29" s="179" t="n">
        <f aca="false">SUMIFS($G$4:$G$1089,$A$4:$A$1089,$I29,$D$4:$D$1089,O$3)*1000</f>
        <v>0</v>
      </c>
      <c r="P29" s="179" t="n">
        <f aca="false">SUMIFS($G$4:$G$1089,$A$4:$A$1089,$I29,$D$4:$D$1089,P$3)*1000</f>
        <v>0</v>
      </c>
      <c r="Q29" s="179" t="n">
        <f aca="false">SUMIFS($G$4:$G$1089,$A$4:$A$1089,$I29,$D$4:$D$1089,Q$3)*1000</f>
        <v>168590</v>
      </c>
      <c r="R29" s="179" t="n">
        <f aca="false">SUMIFS($G$4:$G$1089,$A$4:$A$1089,$I29,$D$4:$D$1089,R$3)*1000</f>
        <v>0</v>
      </c>
      <c r="S29" s="179" t="n">
        <f aca="false">SUMIFS($G$4:$G$1089,$A$4:$A$1089,$I29,$D$4:$D$1089,S$3)*1000</f>
        <v>0</v>
      </c>
      <c r="T29" s="179" t="n">
        <f aca="false">SUMIFS($G$4:$G$1089,$A$4:$A$1089,$I29,$D$4:$D$1089,T$3)*1000</f>
        <v>0</v>
      </c>
      <c r="U29" s="179" t="n">
        <f aca="false">SUMIFS($G$4:$G$1089,$A$4:$A$1089,$I29,$D$4:$D$1089,U$3)*1000</f>
        <v>0</v>
      </c>
      <c r="V29" s="179" t="n">
        <f aca="false">SUMIFS($G$4:$G$1089,$A$4:$A$1089,$I29,$D$4:$D$1089,V$3)*1000</f>
        <v>0</v>
      </c>
      <c r="W29" s="179" t="n">
        <f aca="false">SUMIFS($G$4:$G$1089,$A$4:$A$1089,$I29,$D$4:$D$1089,W$3)*1000</f>
        <v>0</v>
      </c>
      <c r="X29" s="179" t="n">
        <f aca="false">SUMIFS($G$4:$G$1089,$A$4:$A$1089,$I29,$D$4:$D$1089,X$3)*1000</f>
        <v>0</v>
      </c>
      <c r="Y29" s="179" t="n">
        <f aca="false">SUMIFS($G$4:$G$1089,$A$4:$A$1089,$I29,$D$4:$D$1089,Y$3)*1000</f>
        <v>0</v>
      </c>
      <c r="Z29" s="179" t="n">
        <f aca="false">SUMIFS($G$4:$G$1089,$A$4:$A$1089,$I29,$D$4:$D$1089,Z$3)*1000</f>
        <v>0</v>
      </c>
      <c r="AA29" s="179" t="n">
        <f aca="false">SUM(J29:Z29)</f>
        <v>214690</v>
      </c>
      <c r="AB29" s="161" t="n">
        <f aca="false">AA29-AI29</f>
        <v>0</v>
      </c>
      <c r="AC29" s="180" t="n">
        <v>44100</v>
      </c>
      <c r="AD29" s="179" t="n">
        <f aca="false">SUMIFS($G$4:$G$1089,$A$4:$A$1089,$AC29,$E$4:$E$1089,AD$3)*1000</f>
        <v>0</v>
      </c>
      <c r="AE29" s="179" t="n">
        <f aca="false">SUMIFS($G$4:$G$1089,$A$4:$A$1089,$AC29,$E$4:$E$1089,AE$3)*1000</f>
        <v>46100</v>
      </c>
      <c r="AF29" s="179" t="n">
        <f aca="false">SUMIFS($G$4:$G$1089,$A$4:$A$1089,$AC29,$E$4:$E$1089,AF$3)*1000</f>
        <v>0</v>
      </c>
      <c r="AG29" s="179" t="n">
        <f aca="false">SUMIFS($G$4:$G$1089,$A$4:$A$1089,$AC29,$E$4:$E$1089,AG$3)*1000</f>
        <v>168590</v>
      </c>
      <c r="AH29" s="179" t="n">
        <f aca="false">SUMIFS($G$4:$G$1089,$A$4:$A$1089,$AC29,$E$4:$E$1089,AH$3)*1000</f>
        <v>0</v>
      </c>
      <c r="AI29" s="179" t="n">
        <f aca="false">SUM(AD29:AH29)</f>
        <v>214690</v>
      </c>
      <c r="AJ29" s="181" t="n">
        <f aca="false">AI29-AA29</f>
        <v>0</v>
      </c>
      <c r="AK29" s="157"/>
    </row>
    <row r="30" customFormat="false" ht="24.95" hidden="false" customHeight="true" outlineLevel="0" collapsed="false">
      <c r="A30" s="171" t="n">
        <v>44078</v>
      </c>
      <c r="B30" s="174" t="s">
        <v>314</v>
      </c>
      <c r="C30" s="173" t="s">
        <v>312</v>
      </c>
      <c r="D30" s="174" t="s">
        <v>273</v>
      </c>
      <c r="E30" s="174" t="s">
        <v>287</v>
      </c>
      <c r="F30" s="175" t="n">
        <v>0.493055555555556</v>
      </c>
      <c r="G30" s="176" t="n">
        <v>36.08</v>
      </c>
      <c r="H30" s="177"/>
      <c r="I30" s="178" t="n">
        <v>44101</v>
      </c>
      <c r="J30" s="179" t="n">
        <f aca="false">SUMIFS($G$4:$G$1089,$A$4:$A$1089,$I30,$D$4:$D$1089,J$3)*1000</f>
        <v>0</v>
      </c>
      <c r="K30" s="179" t="n">
        <f aca="false">SUMIFS($G$4:$G$1089,$A$4:$A$1089,$I30,$D$4:$D$1089,K$3)*1000</f>
        <v>0</v>
      </c>
      <c r="L30" s="179" t="n">
        <f aca="false">SUMIFS($G$4:$G$1089,$A$4:$A$1089,$I30,$D$4:$D$1089,L$3)*1000</f>
        <v>0</v>
      </c>
      <c r="M30" s="179" t="n">
        <f aca="false">SUMIFS($G$4:$G$1089,$A$4:$A$1089,$I30,$D$4:$D$1089,M$3)*1000</f>
        <v>0</v>
      </c>
      <c r="N30" s="179" t="n">
        <f aca="false">SUMIFS($G$4:$G$1089,$A$4:$A$1089,$I30,$D$4:$D$1089,N$3)*1000</f>
        <v>0</v>
      </c>
      <c r="O30" s="179" t="n">
        <f aca="false">SUMIFS($G$4:$G$1089,$A$4:$A$1089,$I30,$D$4:$D$1089,O$3)*1000</f>
        <v>0</v>
      </c>
      <c r="P30" s="179" t="n">
        <f aca="false">SUMIFS($G$4:$G$1089,$A$4:$A$1089,$I30,$D$4:$D$1089,P$3)*1000</f>
        <v>0</v>
      </c>
      <c r="Q30" s="179" t="n">
        <f aca="false">SUMIFS($G$4:$G$1089,$A$4:$A$1089,$I30,$D$4:$D$1089,Q$3)*1000</f>
        <v>0</v>
      </c>
      <c r="R30" s="179" t="n">
        <f aca="false">SUMIFS($G$4:$G$1089,$A$4:$A$1089,$I30,$D$4:$D$1089,R$3)*1000</f>
        <v>0</v>
      </c>
      <c r="S30" s="179" t="n">
        <f aca="false">SUMIFS($G$4:$G$1089,$A$4:$A$1089,$I30,$D$4:$D$1089,S$3)*1000</f>
        <v>0</v>
      </c>
      <c r="T30" s="179" t="n">
        <f aca="false">SUMIFS($G$4:$G$1089,$A$4:$A$1089,$I30,$D$4:$D$1089,T$3)*1000</f>
        <v>0</v>
      </c>
      <c r="U30" s="179" t="n">
        <f aca="false">SUMIFS($G$4:$G$1089,$A$4:$A$1089,$I30,$D$4:$D$1089,U$3)*1000</f>
        <v>0</v>
      </c>
      <c r="V30" s="179" t="n">
        <f aca="false">SUMIFS($G$4:$G$1089,$A$4:$A$1089,$I30,$D$4:$D$1089,V$3)*1000</f>
        <v>0</v>
      </c>
      <c r="W30" s="179" t="n">
        <f aca="false">SUMIFS($G$4:$G$1089,$A$4:$A$1089,$I30,$D$4:$D$1089,W$3)*1000</f>
        <v>0</v>
      </c>
      <c r="X30" s="179" t="n">
        <f aca="false">SUMIFS($G$4:$G$1089,$A$4:$A$1089,$I30,$D$4:$D$1089,X$3)*1000</f>
        <v>0</v>
      </c>
      <c r="Y30" s="179" t="n">
        <f aca="false">SUMIFS($G$4:$G$1089,$A$4:$A$1089,$I30,$D$4:$D$1089,Y$3)*1000</f>
        <v>0</v>
      </c>
      <c r="Z30" s="179" t="n">
        <f aca="false">SUMIFS($G$4:$G$1089,$A$4:$A$1089,$I30,$D$4:$D$1089,Z$3)*1000</f>
        <v>0</v>
      </c>
      <c r="AA30" s="179" t="n">
        <f aca="false">SUM(J30:Z30)</f>
        <v>0</v>
      </c>
      <c r="AB30" s="161" t="n">
        <f aca="false">AA30-AI30</f>
        <v>0</v>
      </c>
      <c r="AC30" s="180" t="n">
        <v>44101</v>
      </c>
      <c r="AD30" s="179" t="n">
        <f aca="false">SUMIFS($G$4:$G$1089,$A$4:$A$1089,$AC30,$E$4:$E$1089,AD$3)*1000</f>
        <v>0</v>
      </c>
      <c r="AE30" s="179" t="n">
        <f aca="false">SUMIFS($G$4:$G$1089,$A$4:$A$1089,$AC30,$E$4:$E$1089,AE$3)*1000</f>
        <v>0</v>
      </c>
      <c r="AF30" s="179" t="n">
        <f aca="false">SUMIFS($G$4:$G$1089,$A$4:$A$1089,$AC30,$E$4:$E$1089,AF$3)*1000</f>
        <v>0</v>
      </c>
      <c r="AG30" s="179" t="n">
        <f aca="false">SUMIFS($G$4:$G$1089,$A$4:$A$1089,$AC30,$E$4:$E$1089,AG$3)*1000</f>
        <v>0</v>
      </c>
      <c r="AH30" s="179" t="n">
        <f aca="false">SUMIFS($G$4:$G$1089,$A$4:$A$1089,$AC30,$E$4:$E$1089,AH$3)*1000</f>
        <v>0</v>
      </c>
      <c r="AI30" s="179" t="n">
        <f aca="false">SUM(AD30:AH30)</f>
        <v>0</v>
      </c>
      <c r="AJ30" s="181" t="n">
        <f aca="false">AI30-AA30</f>
        <v>0</v>
      </c>
      <c r="AK30" s="157"/>
    </row>
    <row r="31" customFormat="false" ht="24.95" hidden="false" customHeight="true" outlineLevel="0" collapsed="false">
      <c r="A31" s="171" t="n">
        <v>44078</v>
      </c>
      <c r="B31" s="174" t="s">
        <v>201</v>
      </c>
      <c r="C31" s="173" t="s">
        <v>312</v>
      </c>
      <c r="D31" s="174" t="s">
        <v>282</v>
      </c>
      <c r="E31" s="174" t="s">
        <v>287</v>
      </c>
      <c r="F31" s="175" t="n">
        <v>0.575694444444444</v>
      </c>
      <c r="G31" s="176" t="n">
        <v>11.46</v>
      </c>
      <c r="H31" s="177"/>
      <c r="I31" s="178" t="n">
        <v>44102</v>
      </c>
      <c r="J31" s="179" t="n">
        <f aca="false">SUMIFS($G$4:$G$1089,$A$4:$A$1089,$I31,$D$4:$D$1089,J$3)*1000</f>
        <v>0</v>
      </c>
      <c r="K31" s="179" t="n">
        <f aca="false">SUMIFS($G$4:$G$1089,$A$4:$A$1089,$I31,$D$4:$D$1089,K$3)*1000</f>
        <v>0</v>
      </c>
      <c r="L31" s="179" t="n">
        <f aca="false">SUMIFS($G$4:$G$1089,$A$4:$A$1089,$I31,$D$4:$D$1089,L$3)*1000</f>
        <v>0</v>
      </c>
      <c r="M31" s="179" t="n">
        <f aca="false">SUMIFS($G$4:$G$1089,$A$4:$A$1089,$I31,$D$4:$D$1089,M$3)*1000</f>
        <v>0</v>
      </c>
      <c r="N31" s="179" t="n">
        <f aca="false">SUMIFS($G$4:$G$1089,$A$4:$A$1089,$I31,$D$4:$D$1089,N$3)*1000</f>
        <v>0</v>
      </c>
      <c r="O31" s="179" t="n">
        <f aca="false">SUMIFS($G$4:$G$1089,$A$4:$A$1089,$I31,$D$4:$D$1089,O$3)*1000</f>
        <v>0</v>
      </c>
      <c r="P31" s="179" t="n">
        <f aca="false">SUMIFS($G$4:$G$1089,$A$4:$A$1089,$I31,$D$4:$D$1089,P$3)*1000</f>
        <v>0</v>
      </c>
      <c r="Q31" s="179" t="n">
        <f aca="false">SUMIFS($G$4:$G$1089,$A$4:$A$1089,$I31,$D$4:$D$1089,Q$3)*1000</f>
        <v>0</v>
      </c>
      <c r="R31" s="179" t="n">
        <f aca="false">SUMIFS($G$4:$G$1089,$A$4:$A$1089,$I31,$D$4:$D$1089,R$3)*1000</f>
        <v>0</v>
      </c>
      <c r="S31" s="179" t="n">
        <f aca="false">SUMIFS($G$4:$G$1089,$A$4:$A$1089,$I31,$D$4:$D$1089,S$3)*1000</f>
        <v>0</v>
      </c>
      <c r="T31" s="179" t="n">
        <f aca="false">SUMIFS($G$4:$G$1089,$A$4:$A$1089,$I31,$D$4:$D$1089,T$3)*1000</f>
        <v>0</v>
      </c>
      <c r="U31" s="179" t="n">
        <f aca="false">SUMIFS($G$4:$G$1089,$A$4:$A$1089,$I31,$D$4:$D$1089,U$3)*1000</f>
        <v>0</v>
      </c>
      <c r="V31" s="179" t="n">
        <f aca="false">SUMIFS($G$4:$G$1089,$A$4:$A$1089,$I31,$D$4:$D$1089,V$3)*1000</f>
        <v>0</v>
      </c>
      <c r="W31" s="179" t="n">
        <f aca="false">SUMIFS($G$4:$G$1089,$A$4:$A$1089,$I31,$D$4:$D$1089,W$3)*1000</f>
        <v>0</v>
      </c>
      <c r="X31" s="179" t="n">
        <f aca="false">SUMIFS($G$4:$G$1089,$A$4:$A$1089,$I31,$D$4:$D$1089,X$3)*1000</f>
        <v>0</v>
      </c>
      <c r="Y31" s="179" t="n">
        <f aca="false">SUMIFS($G$4:$G$1089,$A$4:$A$1089,$I31,$D$4:$D$1089,Y$3)*1000</f>
        <v>0</v>
      </c>
      <c r="Z31" s="179" t="n">
        <f aca="false">SUMIFS($G$4:$G$1089,$A$4:$A$1089,$I31,$D$4:$D$1089,Z$3)*1000</f>
        <v>0</v>
      </c>
      <c r="AA31" s="179" t="n">
        <f aca="false">SUM(J31:Z31)</f>
        <v>0</v>
      </c>
      <c r="AB31" s="161" t="n">
        <f aca="false">AA31-AI31</f>
        <v>0</v>
      </c>
      <c r="AC31" s="180" t="n">
        <v>44102</v>
      </c>
      <c r="AD31" s="179" t="n">
        <f aca="false">SUMIFS($G$4:$G$1089,$A$4:$A$1089,$AC31,$E$4:$E$1089,AD$3)*1000</f>
        <v>0</v>
      </c>
      <c r="AE31" s="179" t="n">
        <f aca="false">SUMIFS($G$4:$G$1089,$A$4:$A$1089,$AC31,$E$4:$E$1089,AE$3)*1000</f>
        <v>0</v>
      </c>
      <c r="AF31" s="179" t="n">
        <f aca="false">SUMIFS($G$4:$G$1089,$A$4:$A$1089,$AC31,$E$4:$E$1089,AF$3)*1000</f>
        <v>0</v>
      </c>
      <c r="AG31" s="179" t="n">
        <f aca="false">SUMIFS($G$4:$G$1089,$A$4:$A$1089,$AC31,$E$4:$E$1089,AG$3)*1000</f>
        <v>0</v>
      </c>
      <c r="AH31" s="179" t="n">
        <f aca="false">SUMIFS($G$4:$G$1089,$A$4:$A$1089,$AC31,$E$4:$E$1089,AH$3)*1000</f>
        <v>0</v>
      </c>
      <c r="AI31" s="179" t="n">
        <f aca="false">SUM(AD31:AH31)</f>
        <v>0</v>
      </c>
      <c r="AJ31" s="181" t="n">
        <f aca="false">AI31-AA31</f>
        <v>0</v>
      </c>
      <c r="AK31" s="157"/>
    </row>
    <row r="32" customFormat="false" ht="24.95" hidden="false" customHeight="true" outlineLevel="0" collapsed="false">
      <c r="A32" s="171" t="n">
        <v>44078</v>
      </c>
      <c r="B32" s="174" t="s">
        <v>315</v>
      </c>
      <c r="C32" s="173" t="s">
        <v>312</v>
      </c>
      <c r="D32" s="174" t="s">
        <v>268</v>
      </c>
      <c r="E32" s="174" t="s">
        <v>287</v>
      </c>
      <c r="F32" s="175" t="n">
        <v>0.690972222222222</v>
      </c>
      <c r="G32" s="176" t="n">
        <v>30.94</v>
      </c>
      <c r="H32" s="177"/>
      <c r="I32" s="178" t="n">
        <v>44103</v>
      </c>
      <c r="J32" s="179" t="n">
        <f aca="false">SUMIFS($G$4:$G$1089,$A$4:$A$1089,$I32,$D$4:$D$1089,J$3)*1000</f>
        <v>0</v>
      </c>
      <c r="K32" s="179" t="n">
        <f aca="false">SUMIFS($G$4:$G$1089,$A$4:$A$1089,$I32,$D$4:$D$1089,K$3)*1000</f>
        <v>0</v>
      </c>
      <c r="L32" s="179" t="n">
        <f aca="false">SUMIFS($G$4:$G$1089,$A$4:$A$1089,$I32,$D$4:$D$1089,L$3)*1000</f>
        <v>0</v>
      </c>
      <c r="M32" s="179" t="n">
        <f aca="false">SUMIFS($G$4:$G$1089,$A$4:$A$1089,$I32,$D$4:$D$1089,M$3)*1000</f>
        <v>0</v>
      </c>
      <c r="N32" s="179" t="n">
        <f aca="false">SUMIFS($G$4:$G$1089,$A$4:$A$1089,$I32,$D$4:$D$1089,N$3)*1000</f>
        <v>0</v>
      </c>
      <c r="O32" s="179" t="n">
        <f aca="false">SUMIFS($G$4:$G$1089,$A$4:$A$1089,$I32,$D$4:$D$1089,O$3)*1000</f>
        <v>0</v>
      </c>
      <c r="P32" s="179" t="n">
        <f aca="false">SUMIFS($G$4:$G$1089,$A$4:$A$1089,$I32,$D$4:$D$1089,P$3)*1000</f>
        <v>0</v>
      </c>
      <c r="Q32" s="179" t="n">
        <f aca="false">SUMIFS($G$4:$G$1089,$A$4:$A$1089,$I32,$D$4:$D$1089,Q$3)*1000</f>
        <v>0</v>
      </c>
      <c r="R32" s="179" t="n">
        <f aca="false">SUMIFS($G$4:$G$1089,$A$4:$A$1089,$I32,$D$4:$D$1089,R$3)*1000</f>
        <v>0</v>
      </c>
      <c r="S32" s="179" t="n">
        <f aca="false">SUMIFS($G$4:$G$1089,$A$4:$A$1089,$I32,$D$4:$D$1089,S$3)*1000</f>
        <v>0</v>
      </c>
      <c r="T32" s="179" t="n">
        <f aca="false">SUMIFS($G$4:$G$1089,$A$4:$A$1089,$I32,$D$4:$D$1089,T$3)*1000</f>
        <v>0</v>
      </c>
      <c r="U32" s="179" t="n">
        <f aca="false">SUMIFS($G$4:$G$1089,$A$4:$A$1089,$I32,$D$4:$D$1089,U$3)*1000</f>
        <v>0</v>
      </c>
      <c r="V32" s="179" t="n">
        <f aca="false">SUMIFS($G$4:$G$1089,$A$4:$A$1089,$I32,$D$4:$D$1089,V$3)*1000</f>
        <v>0</v>
      </c>
      <c r="W32" s="179" t="n">
        <f aca="false">SUMIFS($G$4:$G$1089,$A$4:$A$1089,$I32,$D$4:$D$1089,W$3)*1000</f>
        <v>0</v>
      </c>
      <c r="X32" s="179" t="n">
        <f aca="false">SUMIFS($G$4:$G$1089,$A$4:$A$1089,$I32,$D$4:$D$1089,X$3)*1000</f>
        <v>0</v>
      </c>
      <c r="Y32" s="179" t="n">
        <f aca="false">SUMIFS($G$4:$G$1089,$A$4:$A$1089,$I32,$D$4:$D$1089,Y$3)*1000</f>
        <v>0</v>
      </c>
      <c r="Z32" s="179" t="n">
        <f aca="false">SUMIFS($G$4:$G$1089,$A$4:$A$1089,$I32,$D$4:$D$1089,Z$3)*1000</f>
        <v>0</v>
      </c>
      <c r="AA32" s="179" t="n">
        <f aca="false">SUM(J32:Z32)</f>
        <v>0</v>
      </c>
      <c r="AB32" s="161" t="n">
        <f aca="false">AA32-AI32</f>
        <v>0</v>
      </c>
      <c r="AC32" s="180" t="n">
        <v>44103</v>
      </c>
      <c r="AD32" s="179" t="n">
        <f aca="false">SUMIFS($G$4:$G$1089,$A$4:$A$1089,$AC32,$E$4:$E$1089,AD$3)*1000</f>
        <v>0</v>
      </c>
      <c r="AE32" s="179" t="n">
        <f aca="false">SUMIFS($G$4:$G$1089,$A$4:$A$1089,$AC32,$E$4:$E$1089,AE$3)*1000</f>
        <v>0</v>
      </c>
      <c r="AF32" s="179" t="n">
        <f aca="false">SUMIFS($G$4:$G$1089,$A$4:$A$1089,$AC32,$E$4:$E$1089,AF$3)*1000</f>
        <v>0</v>
      </c>
      <c r="AG32" s="179" t="n">
        <f aca="false">SUMIFS($G$4:$G$1089,$A$4:$A$1089,$AC32,$E$4:$E$1089,AG$3)*1000</f>
        <v>0</v>
      </c>
      <c r="AH32" s="179" t="n">
        <f aca="false">SUMIFS($G$4:$G$1089,$A$4:$A$1089,$AC32,$E$4:$E$1089,AH$3)*1000</f>
        <v>0</v>
      </c>
      <c r="AI32" s="179" t="n">
        <f aca="false">SUM(AD32:AH32)</f>
        <v>0</v>
      </c>
      <c r="AJ32" s="181" t="n">
        <f aca="false">AI32-AA32</f>
        <v>0</v>
      </c>
      <c r="AK32" s="157"/>
    </row>
    <row r="33" customFormat="false" ht="24.95" hidden="false" customHeight="true" outlineLevel="0" collapsed="false">
      <c r="A33" s="171" t="n">
        <v>44078</v>
      </c>
      <c r="B33" s="174" t="s">
        <v>293</v>
      </c>
      <c r="C33" s="173" t="s">
        <v>316</v>
      </c>
      <c r="D33" s="174" t="s">
        <v>268</v>
      </c>
      <c r="E33" s="174" t="s">
        <v>287</v>
      </c>
      <c r="F33" s="175" t="n">
        <v>0.8125</v>
      </c>
      <c r="G33" s="176" t="n">
        <v>16.46</v>
      </c>
      <c r="H33" s="177"/>
      <c r="I33" s="178" t="n">
        <v>44104</v>
      </c>
      <c r="J33" s="179" t="n">
        <f aca="false">SUMIFS($G$4:$G$1089,$A$4:$A$1089,$I33,$D$4:$D$1089,J$3)*1000</f>
        <v>0</v>
      </c>
      <c r="K33" s="179" t="n">
        <f aca="false">SUMIFS($G$4:$G$1089,$A$4:$A$1089,$I33,$D$4:$D$1089,K$3)*1000</f>
        <v>0</v>
      </c>
      <c r="L33" s="179" t="n">
        <f aca="false">SUMIFS($G$4:$G$1089,$A$4:$A$1089,$I33,$D$4:$D$1089,L$3)*1000</f>
        <v>0</v>
      </c>
      <c r="M33" s="179" t="n">
        <f aca="false">SUMIFS($G$4:$G$1089,$A$4:$A$1089,$I33,$D$4:$D$1089,M$3)*1000</f>
        <v>0</v>
      </c>
      <c r="N33" s="179" t="n">
        <f aca="false">SUMIFS($G$4:$G$1089,$A$4:$A$1089,$I33,$D$4:$D$1089,N$3)*1000</f>
        <v>0</v>
      </c>
      <c r="O33" s="179" t="n">
        <f aca="false">SUMIFS($G$4:$G$1089,$A$4:$A$1089,$I33,$D$4:$D$1089,O$3)*1000</f>
        <v>0</v>
      </c>
      <c r="P33" s="179" t="n">
        <f aca="false">SUMIFS($G$4:$G$1089,$A$4:$A$1089,$I33,$D$4:$D$1089,P$3)*1000</f>
        <v>0</v>
      </c>
      <c r="Q33" s="179" t="n">
        <f aca="false">SUMIFS($G$4:$G$1089,$A$4:$A$1089,$I33,$D$4:$D$1089,Q$3)*1000</f>
        <v>0</v>
      </c>
      <c r="R33" s="179" t="n">
        <f aca="false">SUMIFS($G$4:$G$1089,$A$4:$A$1089,$I33,$D$4:$D$1089,R$3)*1000</f>
        <v>0</v>
      </c>
      <c r="S33" s="179" t="n">
        <f aca="false">SUMIFS($G$4:$G$1089,$A$4:$A$1089,$I33,$D$4:$D$1089,S$3)*1000</f>
        <v>0</v>
      </c>
      <c r="T33" s="179" t="n">
        <f aca="false">SUMIFS($G$4:$G$1089,$A$4:$A$1089,$I33,$D$4:$D$1089,T$3)*1000</f>
        <v>0</v>
      </c>
      <c r="U33" s="179" t="n">
        <f aca="false">SUMIFS($G$4:$G$1089,$A$4:$A$1089,$I33,$D$4:$D$1089,U$3)*1000</f>
        <v>0</v>
      </c>
      <c r="V33" s="179" t="n">
        <f aca="false">SUMIFS($G$4:$G$1089,$A$4:$A$1089,$I33,$D$4:$D$1089,V$3)*1000</f>
        <v>0</v>
      </c>
      <c r="W33" s="179" t="n">
        <f aca="false">SUMIFS($G$4:$G$1089,$A$4:$A$1089,$I33,$D$4:$D$1089,W$3)*1000</f>
        <v>0</v>
      </c>
      <c r="X33" s="179" t="n">
        <f aca="false">SUMIFS($G$4:$G$1089,$A$4:$A$1089,$I33,$D$4:$D$1089,X$3)*1000</f>
        <v>0</v>
      </c>
      <c r="Y33" s="179" t="n">
        <f aca="false">SUMIFS($G$4:$G$1089,$A$4:$A$1089,$I33,$D$4:$D$1089,Y$3)*1000</f>
        <v>0</v>
      </c>
      <c r="Z33" s="179" t="n">
        <f aca="false">SUMIFS($G$4:$G$1089,$A$4:$A$1089,$I33,$D$4:$D$1089,Z$3)*1000</f>
        <v>0</v>
      </c>
      <c r="AA33" s="179" t="n">
        <f aca="false">SUM(J33:Z33)</f>
        <v>0</v>
      </c>
      <c r="AB33" s="161" t="n">
        <f aca="false">AA33-AI33</f>
        <v>0</v>
      </c>
      <c r="AC33" s="180" t="n">
        <v>44104</v>
      </c>
      <c r="AD33" s="179" t="n">
        <f aca="false">SUMIFS($G$4:$G$1089,$A$4:$A$1089,$AC33,$E$4:$E$1089,AD$3)*1000</f>
        <v>0</v>
      </c>
      <c r="AE33" s="179" t="n">
        <f aca="false">SUMIFS($G$4:$G$1089,$A$4:$A$1089,$AC33,$E$4:$E$1089,AE$3)*1000</f>
        <v>0</v>
      </c>
      <c r="AF33" s="179" t="n">
        <f aca="false">SUMIFS($G$4:$G$1089,$A$4:$A$1089,$AC33,$E$4:$E$1089,AF$3)*1000</f>
        <v>0</v>
      </c>
      <c r="AG33" s="179" t="n">
        <f aca="false">SUMIFS($G$4:$G$1089,$A$4:$A$1089,$AC33,$E$4:$E$1089,AG$3)*1000</f>
        <v>0</v>
      </c>
      <c r="AH33" s="179" t="n">
        <f aca="false">SUMIFS($G$4:$G$1089,$A$4:$A$1089,$AC33,$E$4:$E$1089,AH$3)*1000</f>
        <v>0</v>
      </c>
      <c r="AI33" s="179" t="n">
        <f aca="false">SUM(AD33:AH33)</f>
        <v>0</v>
      </c>
      <c r="AJ33" s="181" t="n">
        <f aca="false">AI33-AA33</f>
        <v>0</v>
      </c>
      <c r="AK33" s="157"/>
    </row>
    <row r="34" customFormat="false" ht="24.95" hidden="false" customHeight="true" outlineLevel="0" collapsed="false">
      <c r="A34" s="171" t="n">
        <v>44079</v>
      </c>
      <c r="B34" s="174" t="s">
        <v>293</v>
      </c>
      <c r="C34" s="173" t="s">
        <v>316</v>
      </c>
      <c r="D34" s="174" t="s">
        <v>268</v>
      </c>
      <c r="E34" s="174" t="s">
        <v>287</v>
      </c>
      <c r="F34" s="175" t="n">
        <v>0.230555555555556</v>
      </c>
      <c r="G34" s="176" t="n">
        <v>13.94</v>
      </c>
      <c r="H34" s="177"/>
      <c r="I34" s="180"/>
      <c r="J34" s="179" t="n">
        <f aca="false">SUMIFS($G$4:$G$1089,$A$4:$A$1089,$I34,$D$4:$D$1089,J$3)*1000</f>
        <v>0</v>
      </c>
      <c r="K34" s="179" t="n">
        <f aca="false">SUMIFS($G$4:$G$1089,$A$4:$A$1089,$I34,$D$4:$D$1089,K$3)*1000</f>
        <v>0</v>
      </c>
      <c r="L34" s="179" t="n">
        <f aca="false">SUMIFS($G$4:$G$1089,$A$4:$A$1089,$I34,$D$4:$D$1089,L$3)*1000</f>
        <v>0</v>
      </c>
      <c r="M34" s="179" t="n">
        <f aca="false">SUMIFS($G$4:$G$1089,$A$4:$A$1089,$I34,$D$4:$D$1089,M$3)*1000</f>
        <v>0</v>
      </c>
      <c r="N34" s="179" t="n">
        <f aca="false">SUMIFS($G$4:$G$1089,$A$4:$A$1089,$I34,$D$4:$D$1089,N$3)*1000</f>
        <v>0</v>
      </c>
      <c r="O34" s="179" t="n">
        <f aca="false">SUMIFS($G$4:$G$1089,$A$4:$A$1089,$I34,$D$4:$D$1089,O$3)*1000</f>
        <v>0</v>
      </c>
      <c r="P34" s="179" t="n">
        <f aca="false">SUMIFS($G$4:$G$1089,$A$4:$A$1089,$I34,$D$4:$D$1089,P$3)*1000</f>
        <v>0</v>
      </c>
      <c r="Q34" s="179" t="n">
        <f aca="false">SUMIFS($G$4:$G$1089,$A$4:$A$1089,$I34,$D$4:$D$1089,Q$3)*1000</f>
        <v>0</v>
      </c>
      <c r="R34" s="179" t="n">
        <f aca="false">SUMIFS($G$4:$G$1089,$A$4:$A$1089,$I34,$D$4:$D$1089,R$3)*1000</f>
        <v>0</v>
      </c>
      <c r="S34" s="179" t="n">
        <f aca="false">SUMIFS($G$4:$G$1089,$A$4:$A$1089,$I34,$D$4:$D$1089,S$3)*1000</f>
        <v>0</v>
      </c>
      <c r="T34" s="179" t="n">
        <f aca="false">SUMIFS($G$4:$G$1089,$A$4:$A$1089,$I34,$D$4:$D$1089,T$3)*1000</f>
        <v>0</v>
      </c>
      <c r="U34" s="179" t="n">
        <f aca="false">SUMIFS($G$4:$G$1089,$A$4:$A$1089,$I34,$D$4:$D$1089,U$3)*1000</f>
        <v>0</v>
      </c>
      <c r="V34" s="179" t="n">
        <f aca="false">SUMIFS($G$4:$G$1089,$A$4:$A$1089,$I34,$D$4:$D$1089,V$3)*1000</f>
        <v>0</v>
      </c>
      <c r="W34" s="179" t="n">
        <f aca="false">SUMIFS($G$4:$G$1089,$A$4:$A$1089,$I34,$D$4:$D$1089,W$3)*1000</f>
        <v>0</v>
      </c>
      <c r="X34" s="179" t="n">
        <f aca="false">SUMIFS($G$4:$G$1089,$A$4:$A$1089,$I34,$D$4:$D$1089,X$3)*1000</f>
        <v>0</v>
      </c>
      <c r="Y34" s="179" t="n">
        <f aca="false">SUMIFS($G$4:$G$1089,$A$4:$A$1089,$I34,$D$4:$D$1089,Y$3)*1000</f>
        <v>0</v>
      </c>
      <c r="Z34" s="179" t="n">
        <f aca="false">SUMIFS($G$4:$G$1089,$A$4:$A$1089,$I34,$D$4:$D$1089,Z$3)*1000</f>
        <v>0</v>
      </c>
      <c r="AA34" s="179" t="n">
        <f aca="false">SUM(J34:Z34)</f>
        <v>0</v>
      </c>
      <c r="AB34" s="161"/>
      <c r="AC34" s="180"/>
      <c r="AD34" s="179" t="n">
        <f aca="false">SUMIFS($G$4:$G$1089,$A$4:$A$1089,$AC34,$E$4:$E$1089,AD$3)*1000</f>
        <v>0</v>
      </c>
      <c r="AE34" s="179" t="n">
        <f aca="false">SUMIFS($G$4:$G$1089,$A$4:$A$1089,$AC34,$E$4:$E$1089,AE$3)*1000</f>
        <v>0</v>
      </c>
      <c r="AF34" s="179" t="n">
        <f aca="false">SUMIFS($G$4:$G$1089,$A$4:$A$1089,$AC34,$E$4:$E$1089,AF$3)*1000</f>
        <v>0</v>
      </c>
      <c r="AG34" s="179" t="n">
        <f aca="false">SUMIFS($G$4:$G$1089,$A$4:$A$1089,$AC34,$E$4:$E$1089,AG$3)*1000</f>
        <v>0</v>
      </c>
      <c r="AH34" s="179" t="n">
        <f aca="false">SUMIFS($G$4:$G$1089,$A$4:$A$1089,$AC34,$E$4:$E$1089,AH$3)*1000</f>
        <v>0</v>
      </c>
      <c r="AI34" s="179" t="n">
        <f aca="false">SUM(AD34:AH34)</f>
        <v>0</v>
      </c>
      <c r="AJ34" s="181" t="n">
        <f aca="false">AI34-AA34</f>
        <v>0</v>
      </c>
      <c r="AK34" s="157"/>
    </row>
    <row r="35" customFormat="false" ht="24.95" hidden="false" customHeight="true" outlineLevel="0" collapsed="false">
      <c r="A35" s="171" t="n">
        <v>44079</v>
      </c>
      <c r="B35" s="174" t="s">
        <v>293</v>
      </c>
      <c r="C35" s="173" t="s">
        <v>316</v>
      </c>
      <c r="D35" s="174" t="s">
        <v>268</v>
      </c>
      <c r="E35" s="174" t="s">
        <v>287</v>
      </c>
      <c r="F35" s="175" t="n">
        <v>0.325</v>
      </c>
      <c r="G35" s="176" t="n">
        <v>18.34</v>
      </c>
      <c r="H35" s="177"/>
      <c r="I35" s="160" t="s">
        <v>172</v>
      </c>
      <c r="J35" s="195" t="n">
        <f aca="false">SUM(J4:J34)</f>
        <v>1197140</v>
      </c>
      <c r="K35" s="195" t="n">
        <f aca="false">SUM(K4:K34)</f>
        <v>166480</v>
      </c>
      <c r="L35" s="195" t="n">
        <f aca="false">SUM(L4:L34)</f>
        <v>0</v>
      </c>
      <c r="M35" s="195" t="n">
        <f aca="false">SUM(M4:M34)</f>
        <v>69560</v>
      </c>
      <c r="N35" s="195" t="n">
        <f aca="false">SUM(N4:N34)</f>
        <v>0</v>
      </c>
      <c r="O35" s="195" t="n">
        <f aca="false">SUM(O4:O34)</f>
        <v>354820</v>
      </c>
      <c r="P35" s="195" t="n">
        <f aca="false">SUM(P4:P34)</f>
        <v>495140</v>
      </c>
      <c r="Q35" s="195" t="n">
        <f aca="false">SUM(Q4:Q34)</f>
        <v>1479010</v>
      </c>
      <c r="R35" s="195" t="n">
        <f aca="false">SUM(R4:R34)</f>
        <v>32300</v>
      </c>
      <c r="S35" s="195" t="n">
        <f aca="false">SUM(S4:S34)</f>
        <v>20260</v>
      </c>
      <c r="T35" s="195" t="n">
        <f aca="false">SUM(T4:T34)</f>
        <v>151620</v>
      </c>
      <c r="U35" s="195" t="n">
        <f aca="false">SUM(U4:U34)</f>
        <v>57680</v>
      </c>
      <c r="V35" s="195" t="n">
        <f aca="false">SUM(V4:V34)</f>
        <v>0</v>
      </c>
      <c r="W35" s="195" t="n">
        <f aca="false">SUM(W4:W34)</f>
        <v>195760</v>
      </c>
      <c r="X35" s="195" t="n">
        <f aca="false">SUM(X4:X34)</f>
        <v>65680</v>
      </c>
      <c r="Y35" s="195" t="n">
        <f aca="false">SUM(Y4:Y34)</f>
        <v>32200</v>
      </c>
      <c r="Z35" s="195" t="n">
        <f aca="false">SUM(Z4:Z34)</f>
        <v>95660</v>
      </c>
      <c r="AA35" s="179" t="n">
        <f aca="false">J35+M35+O35+Q35+R35+V35+Y35+Z35</f>
        <v>3260690</v>
      </c>
      <c r="AC35" s="196" t="s">
        <v>172</v>
      </c>
      <c r="AD35" s="197" t="n">
        <f aca="false">SUM(AD4:AD33)</f>
        <v>0</v>
      </c>
      <c r="AE35" s="197" t="n">
        <f aca="false">SUM(AE4:AE33)</f>
        <v>2430640</v>
      </c>
      <c r="AF35" s="197" t="n">
        <f aca="false">SUM(AF4:AF33)</f>
        <v>171120</v>
      </c>
      <c r="AG35" s="197" t="n">
        <f aca="false">SUM(AG4:AG33)</f>
        <v>2165550</v>
      </c>
      <c r="AH35" s="197" t="n">
        <f aca="false">SUM(AH4:AH33)</f>
        <v>57680</v>
      </c>
      <c r="AI35" s="198" t="n">
        <f aca="false">AD35+AE35+AF35+AG35+AH35</f>
        <v>4824990</v>
      </c>
      <c r="AJ35" s="157"/>
      <c r="AK35" s="157"/>
    </row>
    <row r="36" customFormat="false" ht="24.95" hidden="false" customHeight="true" outlineLevel="0" collapsed="false">
      <c r="A36" s="171" t="n">
        <v>44079</v>
      </c>
      <c r="B36" s="174" t="s">
        <v>317</v>
      </c>
      <c r="C36" s="173" t="s">
        <v>316</v>
      </c>
      <c r="D36" s="174" t="s">
        <v>318</v>
      </c>
      <c r="E36" s="174" t="s">
        <v>287</v>
      </c>
      <c r="F36" s="175" t="n">
        <v>0.436111111111111</v>
      </c>
      <c r="G36" s="176" t="n">
        <v>37.56</v>
      </c>
      <c r="H36" s="177"/>
      <c r="AE36" s="157"/>
      <c r="AI36" s="181"/>
      <c r="AJ36" s="157"/>
      <c r="AK36" s="157"/>
    </row>
    <row r="37" customFormat="false" ht="24.95" hidden="false" customHeight="true" outlineLevel="0" collapsed="false">
      <c r="A37" s="171" t="n">
        <v>44079</v>
      </c>
      <c r="B37" s="174" t="s">
        <v>319</v>
      </c>
      <c r="C37" s="173" t="s">
        <v>320</v>
      </c>
      <c r="D37" s="174" t="s">
        <v>268</v>
      </c>
      <c r="E37" s="174" t="s">
        <v>287</v>
      </c>
      <c r="F37" s="175" t="n">
        <v>0.607638888888889</v>
      </c>
      <c r="G37" s="176" t="n">
        <v>23.36</v>
      </c>
      <c r="H37" s="177"/>
      <c r="AE37" s="157"/>
      <c r="AI37" s="181"/>
      <c r="AJ37" s="157"/>
      <c r="AK37" s="157"/>
    </row>
    <row r="38" customFormat="false" ht="24.75" hidden="false" customHeight="true" outlineLevel="0" collapsed="false">
      <c r="A38" s="171" t="n">
        <v>44082</v>
      </c>
      <c r="B38" s="174" t="s">
        <v>321</v>
      </c>
      <c r="C38" s="173" t="s">
        <v>322</v>
      </c>
      <c r="D38" s="174" t="s">
        <v>273</v>
      </c>
      <c r="E38" s="174" t="s">
        <v>287</v>
      </c>
      <c r="F38" s="175" t="n">
        <v>0.596527777777778</v>
      </c>
      <c r="G38" s="176" t="n">
        <v>32.04</v>
      </c>
      <c r="H38" s="177"/>
      <c r="AE38" s="157"/>
      <c r="AI38" s="181"/>
      <c r="AJ38" s="157"/>
      <c r="AK38" s="157"/>
    </row>
    <row r="39" customFormat="false" ht="24.75" hidden="false" customHeight="true" outlineLevel="0" collapsed="false">
      <c r="A39" s="171" t="n">
        <v>44082</v>
      </c>
      <c r="B39" s="172" t="s">
        <v>323</v>
      </c>
      <c r="C39" s="173" t="s">
        <v>322</v>
      </c>
      <c r="D39" s="174" t="s">
        <v>283</v>
      </c>
      <c r="E39" s="174" t="s">
        <v>287</v>
      </c>
      <c r="F39" s="175" t="n">
        <v>0.619444444444445</v>
      </c>
      <c r="G39" s="176" t="n">
        <v>32.2</v>
      </c>
      <c r="H39" s="177"/>
      <c r="AE39" s="157"/>
      <c r="AI39" s="181"/>
      <c r="AJ39" s="157"/>
      <c r="AK39" s="157"/>
    </row>
    <row r="40" customFormat="false" ht="24.75" hidden="false" customHeight="true" outlineLevel="0" collapsed="false">
      <c r="A40" s="171" t="n">
        <v>44082</v>
      </c>
      <c r="B40" s="174" t="s">
        <v>311</v>
      </c>
      <c r="C40" s="173" t="s">
        <v>322</v>
      </c>
      <c r="D40" s="174" t="s">
        <v>274</v>
      </c>
      <c r="E40" s="174" t="s">
        <v>101</v>
      </c>
      <c r="F40" s="175" t="n">
        <v>0.564583333333333</v>
      </c>
      <c r="G40" s="176" t="n">
        <v>30.54</v>
      </c>
      <c r="H40" s="177"/>
      <c r="AE40" s="157"/>
      <c r="AI40" s="181"/>
      <c r="AJ40" s="157"/>
      <c r="AK40" s="157"/>
    </row>
    <row r="41" customFormat="false" ht="24.75" hidden="false" customHeight="true" outlineLevel="0" collapsed="false">
      <c r="A41" s="171" t="n">
        <v>44082</v>
      </c>
      <c r="B41" s="174" t="s">
        <v>324</v>
      </c>
      <c r="C41" s="173" t="s">
        <v>322</v>
      </c>
      <c r="D41" s="174" t="s">
        <v>325</v>
      </c>
      <c r="E41" s="174" t="s">
        <v>287</v>
      </c>
      <c r="F41" s="175" t="n">
        <v>0.555555555555556</v>
      </c>
      <c r="G41" s="176" t="n">
        <v>13.44</v>
      </c>
      <c r="H41" s="177"/>
      <c r="AE41" s="157"/>
      <c r="AI41" s="181"/>
      <c r="AJ41" s="157"/>
      <c r="AK41" s="157"/>
    </row>
    <row r="42" customFormat="false" ht="24.95" hidden="false" customHeight="true" outlineLevel="0" collapsed="false">
      <c r="A42" s="199" t="n">
        <v>44082</v>
      </c>
      <c r="B42" s="174" t="s">
        <v>326</v>
      </c>
      <c r="C42" s="173" t="s">
        <v>322</v>
      </c>
      <c r="D42" s="174" t="s">
        <v>274</v>
      </c>
      <c r="E42" s="174" t="s">
        <v>101</v>
      </c>
      <c r="F42" s="175" t="n">
        <v>0.485416666666667</v>
      </c>
      <c r="G42" s="176" t="n">
        <v>30.8</v>
      </c>
      <c r="H42" s="177"/>
      <c r="AE42" s="157"/>
      <c r="AI42" s="181"/>
      <c r="AJ42" s="200"/>
      <c r="AK42" s="157"/>
    </row>
    <row r="43" customFormat="false" ht="24.95" hidden="false" customHeight="true" outlineLevel="0" collapsed="false">
      <c r="A43" s="199" t="n">
        <v>44082</v>
      </c>
      <c r="B43" s="174" t="s">
        <v>327</v>
      </c>
      <c r="C43" s="173" t="s">
        <v>322</v>
      </c>
      <c r="D43" s="174" t="s">
        <v>274</v>
      </c>
      <c r="E43" s="174" t="s">
        <v>101</v>
      </c>
      <c r="F43" s="175" t="n">
        <v>0.45625</v>
      </c>
      <c r="G43" s="176" t="n">
        <v>30.54</v>
      </c>
      <c r="H43" s="177"/>
      <c r="AE43" s="157"/>
      <c r="AI43" s="181"/>
      <c r="AJ43" s="201"/>
      <c r="AK43" s="200"/>
      <c r="AL43" s="157"/>
    </row>
    <row r="44" customFormat="false" ht="24.95" hidden="false" customHeight="true" outlineLevel="0" collapsed="false">
      <c r="A44" s="199" t="n">
        <v>44082</v>
      </c>
      <c r="B44" s="174" t="s">
        <v>315</v>
      </c>
      <c r="C44" s="173" t="s">
        <v>322</v>
      </c>
      <c r="D44" s="174" t="s">
        <v>268</v>
      </c>
      <c r="E44" s="174" t="s">
        <v>287</v>
      </c>
      <c r="F44" s="175" t="n">
        <v>0.368055555555556</v>
      </c>
      <c r="G44" s="176" t="n">
        <v>31.42</v>
      </c>
      <c r="AE44" s="157"/>
      <c r="AI44" s="181"/>
      <c r="AJ44" s="201"/>
      <c r="AK44" s="201"/>
    </row>
    <row r="45" customFormat="false" ht="24.95" hidden="false" customHeight="true" outlineLevel="0" collapsed="false">
      <c r="A45" s="171" t="n">
        <v>44082</v>
      </c>
      <c r="B45" s="172" t="s">
        <v>293</v>
      </c>
      <c r="C45" s="173" t="s">
        <v>322</v>
      </c>
      <c r="D45" s="174" t="s">
        <v>268</v>
      </c>
      <c r="E45" s="174" t="s">
        <v>287</v>
      </c>
      <c r="F45" s="175" t="n">
        <v>0.354166666666667</v>
      </c>
      <c r="G45" s="176" t="n">
        <v>12.1</v>
      </c>
      <c r="Z45" s="202"/>
      <c r="AA45" s="202" t="s">
        <v>67</v>
      </c>
      <c r="AB45" s="202" t="s">
        <v>101</v>
      </c>
      <c r="AC45" s="202" t="s">
        <v>90</v>
      </c>
      <c r="AD45" s="202" t="s">
        <v>288</v>
      </c>
      <c r="AJ45" s="201"/>
      <c r="AK45" s="201"/>
    </row>
    <row r="46" customFormat="false" ht="24.95" hidden="false" customHeight="true" outlineLevel="0" collapsed="false">
      <c r="A46" s="171" t="n">
        <v>44082</v>
      </c>
      <c r="B46" s="172" t="s">
        <v>293</v>
      </c>
      <c r="C46" s="173" t="s">
        <v>322</v>
      </c>
      <c r="D46" s="174" t="s">
        <v>268</v>
      </c>
      <c r="E46" s="174" t="s">
        <v>287</v>
      </c>
      <c r="F46" s="175" t="n">
        <v>0.346527777777778</v>
      </c>
      <c r="G46" s="176" t="n">
        <v>15.62</v>
      </c>
      <c r="Z46" s="202" t="s">
        <v>328</v>
      </c>
      <c r="AA46" s="203" t="n">
        <f aca="false">AD35+AE35</f>
        <v>2430640</v>
      </c>
      <c r="AB46" s="203" t="n">
        <f aca="false">AG35</f>
        <v>2165550</v>
      </c>
      <c r="AC46" s="203" t="n">
        <f aca="false">AF35</f>
        <v>171120</v>
      </c>
      <c r="AD46" s="203" t="n">
        <f aca="false">AH35</f>
        <v>57680</v>
      </c>
      <c r="AJ46" s="201"/>
      <c r="AK46" s="201"/>
    </row>
    <row r="47" customFormat="false" ht="24.95" hidden="false" customHeight="true" outlineLevel="0" collapsed="false">
      <c r="A47" s="199" t="n">
        <v>44082</v>
      </c>
      <c r="B47" s="174" t="s">
        <v>293</v>
      </c>
      <c r="C47" s="173" t="s">
        <v>322</v>
      </c>
      <c r="D47" s="174" t="s">
        <v>268</v>
      </c>
      <c r="E47" s="174" t="s">
        <v>90</v>
      </c>
      <c r="F47" s="175" t="n">
        <v>0.640277777777778</v>
      </c>
      <c r="G47" s="176" t="n">
        <v>13.82</v>
      </c>
      <c r="AJ47" s="201"/>
      <c r="AK47" s="201"/>
    </row>
    <row r="48" customFormat="false" ht="24.75" hidden="false" customHeight="true" outlineLevel="0" collapsed="false">
      <c r="A48" s="199" t="n">
        <v>44082</v>
      </c>
      <c r="B48" s="174" t="s">
        <v>319</v>
      </c>
      <c r="C48" s="173" t="s">
        <v>322</v>
      </c>
      <c r="D48" s="174" t="s">
        <v>268</v>
      </c>
      <c r="E48" s="174" t="s">
        <v>287</v>
      </c>
      <c r="F48" s="175" t="n">
        <v>0.607638888888889</v>
      </c>
      <c r="G48" s="176" t="n">
        <v>23.36</v>
      </c>
      <c r="AJ48" s="201"/>
      <c r="AK48" s="201"/>
    </row>
    <row r="49" customFormat="false" ht="24.95" hidden="false" customHeight="true" outlineLevel="0" collapsed="false">
      <c r="A49" s="199" t="n">
        <v>44082</v>
      </c>
      <c r="B49" s="174" t="s">
        <v>329</v>
      </c>
      <c r="C49" s="173" t="s">
        <v>322</v>
      </c>
      <c r="D49" s="174" t="s">
        <v>268</v>
      </c>
      <c r="E49" s="174" t="s">
        <v>287</v>
      </c>
      <c r="F49" s="175" t="n">
        <v>0.763888888888889</v>
      </c>
      <c r="G49" s="176" t="n">
        <v>13.18</v>
      </c>
      <c r="AK49" s="201"/>
    </row>
    <row r="50" customFormat="false" ht="24.95" hidden="false" customHeight="true" outlineLevel="0" collapsed="false">
      <c r="A50" s="199" t="n">
        <v>44082</v>
      </c>
      <c r="B50" s="174" t="s">
        <v>293</v>
      </c>
      <c r="C50" s="173" t="s">
        <v>322</v>
      </c>
      <c r="D50" s="174" t="s">
        <v>268</v>
      </c>
      <c r="E50" s="174" t="s">
        <v>287</v>
      </c>
      <c r="F50" s="175" t="n">
        <v>0.861805555555556</v>
      </c>
      <c r="G50" s="176" t="n">
        <v>20.42</v>
      </c>
    </row>
    <row r="51" customFormat="false" ht="24.95" hidden="false" customHeight="true" outlineLevel="0" collapsed="false">
      <c r="A51" s="199" t="n">
        <v>44082</v>
      </c>
      <c r="B51" s="174" t="s">
        <v>293</v>
      </c>
      <c r="C51" s="173" t="s">
        <v>322</v>
      </c>
      <c r="D51" s="174" t="s">
        <v>268</v>
      </c>
      <c r="E51" s="174" t="s">
        <v>287</v>
      </c>
      <c r="F51" s="175" t="n">
        <v>0.172222222222222</v>
      </c>
      <c r="G51" s="176" t="n">
        <v>14.48</v>
      </c>
    </row>
    <row r="52" customFormat="false" ht="24.95" hidden="false" customHeight="true" outlineLevel="0" collapsed="false">
      <c r="A52" s="199" t="n">
        <v>44083</v>
      </c>
      <c r="B52" s="174" t="s">
        <v>330</v>
      </c>
      <c r="C52" s="173" t="s">
        <v>331</v>
      </c>
      <c r="D52" s="174" t="s">
        <v>275</v>
      </c>
      <c r="E52" s="174" t="s">
        <v>101</v>
      </c>
      <c r="F52" s="175" t="n">
        <v>0.414583333333333</v>
      </c>
      <c r="G52" s="176" t="n">
        <v>35.86</v>
      </c>
      <c r="AN52" s="157"/>
      <c r="AO52" s="157"/>
      <c r="AP52" s="157"/>
      <c r="AQ52" s="157"/>
    </row>
    <row r="53" customFormat="false" ht="24.95" hidden="false" customHeight="true" outlineLevel="0" collapsed="false">
      <c r="A53" s="199" t="n">
        <v>44083</v>
      </c>
      <c r="B53" s="174" t="s">
        <v>332</v>
      </c>
      <c r="C53" s="173" t="s">
        <v>331</v>
      </c>
      <c r="D53" s="174" t="s">
        <v>275</v>
      </c>
      <c r="E53" s="174" t="s">
        <v>101</v>
      </c>
      <c r="F53" s="175" t="n">
        <v>0.553472222222222</v>
      </c>
      <c r="G53" s="176" t="n">
        <v>47.12</v>
      </c>
      <c r="AN53" s="204"/>
    </row>
    <row r="54" customFormat="false" ht="24.95" hidden="false" customHeight="true" outlineLevel="0" collapsed="false">
      <c r="A54" s="199" t="n">
        <v>44083</v>
      </c>
      <c r="B54" s="174" t="s">
        <v>293</v>
      </c>
      <c r="C54" s="173" t="s">
        <v>331</v>
      </c>
      <c r="D54" s="174" t="s">
        <v>268</v>
      </c>
      <c r="E54" s="174" t="s">
        <v>287</v>
      </c>
      <c r="F54" s="175" t="n">
        <v>0.425</v>
      </c>
      <c r="G54" s="176" t="n">
        <v>15.72</v>
      </c>
    </row>
    <row r="55" customFormat="false" ht="24.95" hidden="false" customHeight="true" outlineLevel="0" collapsed="false">
      <c r="A55" s="199" t="n">
        <v>44083</v>
      </c>
      <c r="B55" s="174" t="s">
        <v>293</v>
      </c>
      <c r="C55" s="173" t="s">
        <v>331</v>
      </c>
      <c r="D55" s="174" t="s">
        <v>268</v>
      </c>
      <c r="E55" s="174" t="s">
        <v>287</v>
      </c>
      <c r="F55" s="175" t="n">
        <v>0.697222222222222</v>
      </c>
      <c r="G55" s="176" t="n">
        <v>15.06</v>
      </c>
    </row>
    <row r="56" customFormat="false" ht="24.95" hidden="false" customHeight="true" outlineLevel="0" collapsed="false">
      <c r="A56" s="199" t="n">
        <v>44083</v>
      </c>
      <c r="B56" s="174" t="s">
        <v>293</v>
      </c>
      <c r="C56" s="173" t="s">
        <v>331</v>
      </c>
      <c r="D56" s="174" t="s">
        <v>268</v>
      </c>
      <c r="E56" s="174" t="s">
        <v>90</v>
      </c>
      <c r="F56" s="175" t="n">
        <v>0.716666666666667</v>
      </c>
      <c r="G56" s="176" t="n">
        <v>18.5</v>
      </c>
    </row>
    <row r="57" customFormat="false" ht="24.95" hidden="false" customHeight="true" outlineLevel="0" collapsed="false">
      <c r="A57" s="199" t="n">
        <v>44083</v>
      </c>
      <c r="B57" s="174" t="s">
        <v>293</v>
      </c>
      <c r="C57" s="173" t="s">
        <v>331</v>
      </c>
      <c r="D57" s="174" t="s">
        <v>268</v>
      </c>
      <c r="E57" s="174" t="s">
        <v>287</v>
      </c>
      <c r="F57" s="175" t="n">
        <v>0.825</v>
      </c>
      <c r="G57" s="176" t="n">
        <v>14.78</v>
      </c>
    </row>
    <row r="58" customFormat="false" ht="24.95" hidden="false" customHeight="true" outlineLevel="0" collapsed="false">
      <c r="A58" s="199" t="n">
        <v>44084</v>
      </c>
      <c r="B58" s="174" t="s">
        <v>333</v>
      </c>
      <c r="C58" s="173" t="s">
        <v>334</v>
      </c>
      <c r="D58" s="174" t="s">
        <v>268</v>
      </c>
      <c r="E58" s="174" t="s">
        <v>287</v>
      </c>
      <c r="F58" s="175" t="n">
        <v>0.411805555555556</v>
      </c>
      <c r="G58" s="176" t="n">
        <v>29.94</v>
      </c>
    </row>
    <row r="59" customFormat="false" ht="24.95" hidden="false" customHeight="true" outlineLevel="0" collapsed="false">
      <c r="A59" s="199" t="n">
        <v>44084</v>
      </c>
      <c r="B59" s="174" t="s">
        <v>329</v>
      </c>
      <c r="C59" s="173" t="s">
        <v>334</v>
      </c>
      <c r="D59" s="174" t="s">
        <v>268</v>
      </c>
      <c r="E59" s="174" t="s">
        <v>287</v>
      </c>
      <c r="F59" s="175" t="n">
        <v>0.469444444444444</v>
      </c>
      <c r="G59" s="176" t="n">
        <v>14.86</v>
      </c>
    </row>
    <row r="60" customFormat="false" ht="24.95" hidden="false" customHeight="true" outlineLevel="0" collapsed="false">
      <c r="A60" s="199" t="n">
        <v>44084</v>
      </c>
      <c r="B60" s="174" t="s">
        <v>335</v>
      </c>
      <c r="C60" s="173" t="s">
        <v>334</v>
      </c>
      <c r="D60" s="174" t="s">
        <v>281</v>
      </c>
      <c r="E60" s="174" t="s">
        <v>287</v>
      </c>
      <c r="F60" s="175" t="n">
        <v>0.522222222222222</v>
      </c>
      <c r="G60" s="176" t="n">
        <v>32.56</v>
      </c>
    </row>
    <row r="61" customFormat="false" ht="24.95" hidden="false" customHeight="true" outlineLevel="0" collapsed="false">
      <c r="A61" s="199" t="n">
        <v>44084</v>
      </c>
      <c r="B61" s="174" t="s">
        <v>336</v>
      </c>
      <c r="C61" s="173" t="s">
        <v>334</v>
      </c>
      <c r="D61" s="174" t="s">
        <v>274</v>
      </c>
      <c r="E61" s="174" t="s">
        <v>101</v>
      </c>
      <c r="F61" s="175" t="n">
        <v>0.53125</v>
      </c>
      <c r="G61" s="176" t="n">
        <v>46.16</v>
      </c>
    </row>
    <row r="62" customFormat="false" ht="24.95" hidden="false" customHeight="true" outlineLevel="0" collapsed="false">
      <c r="A62" s="199" t="n">
        <v>44084</v>
      </c>
      <c r="B62" s="174" t="s">
        <v>337</v>
      </c>
      <c r="C62" s="173" t="s">
        <v>334</v>
      </c>
      <c r="D62" s="174" t="s">
        <v>268</v>
      </c>
      <c r="E62" s="174" t="s">
        <v>287</v>
      </c>
      <c r="F62" s="175" t="n">
        <v>0.583333333333333</v>
      </c>
      <c r="G62" s="176" t="n">
        <v>23.2</v>
      </c>
    </row>
    <row r="63" customFormat="false" ht="24.75" hidden="false" customHeight="true" outlineLevel="0" collapsed="false">
      <c r="A63" s="199" t="n">
        <v>44084</v>
      </c>
      <c r="B63" s="174" t="s">
        <v>338</v>
      </c>
      <c r="C63" s="173" t="s">
        <v>334</v>
      </c>
      <c r="D63" s="174" t="s">
        <v>275</v>
      </c>
      <c r="E63" s="174" t="s">
        <v>101</v>
      </c>
      <c r="F63" s="175" t="n">
        <v>0.595833333333333</v>
      </c>
      <c r="G63" s="176" t="n">
        <v>35.38</v>
      </c>
    </row>
    <row r="64" customFormat="false" ht="24.75" hidden="false" customHeight="true" outlineLevel="0" collapsed="false">
      <c r="A64" s="199" t="n">
        <v>44084</v>
      </c>
      <c r="B64" s="174" t="s">
        <v>339</v>
      </c>
      <c r="C64" s="173" t="s">
        <v>334</v>
      </c>
      <c r="D64" s="174" t="s">
        <v>275</v>
      </c>
      <c r="E64" s="174" t="s">
        <v>101</v>
      </c>
      <c r="F64" s="175" t="n">
        <v>0.690972222222222</v>
      </c>
      <c r="G64" s="176" t="n">
        <v>36.28</v>
      </c>
    </row>
    <row r="65" customFormat="false" ht="24.95" hidden="false" customHeight="true" outlineLevel="0" collapsed="false">
      <c r="A65" s="199" t="n">
        <v>44084</v>
      </c>
      <c r="B65" s="174" t="s">
        <v>340</v>
      </c>
      <c r="C65" s="173" t="s">
        <v>334</v>
      </c>
      <c r="D65" s="174" t="s">
        <v>275</v>
      </c>
      <c r="E65" s="174" t="s">
        <v>101</v>
      </c>
      <c r="F65" s="175" t="n">
        <v>0.652083333333333</v>
      </c>
      <c r="G65" s="176" t="n">
        <v>35.34</v>
      </c>
    </row>
    <row r="66" customFormat="false" ht="24.95" hidden="false" customHeight="true" outlineLevel="0" collapsed="false">
      <c r="A66" s="199" t="n">
        <v>44084</v>
      </c>
      <c r="B66" s="174" t="s">
        <v>293</v>
      </c>
      <c r="C66" s="173" t="s">
        <v>334</v>
      </c>
      <c r="D66" s="174" t="s">
        <v>268</v>
      </c>
      <c r="E66" s="174" t="s">
        <v>287</v>
      </c>
      <c r="F66" s="175" t="n">
        <v>0.0333333333333333</v>
      </c>
      <c r="G66" s="176" t="n">
        <v>16.46</v>
      </c>
    </row>
    <row r="67" customFormat="false" ht="24.95" hidden="false" customHeight="true" outlineLevel="0" collapsed="false">
      <c r="A67" s="199" t="n">
        <v>44084</v>
      </c>
      <c r="B67" s="174" t="s">
        <v>293</v>
      </c>
      <c r="C67" s="173" t="s">
        <v>334</v>
      </c>
      <c r="D67" s="174" t="s">
        <v>268</v>
      </c>
      <c r="E67" s="174" t="s">
        <v>287</v>
      </c>
      <c r="F67" s="175" t="n">
        <v>0.213194444444444</v>
      </c>
      <c r="G67" s="176" t="n">
        <v>12.2</v>
      </c>
    </row>
    <row r="68" customFormat="false" ht="24.95" hidden="false" customHeight="true" outlineLevel="0" collapsed="false">
      <c r="A68" s="199" t="n">
        <v>44085</v>
      </c>
      <c r="B68" s="174" t="s">
        <v>337</v>
      </c>
      <c r="C68" s="173" t="s">
        <v>341</v>
      </c>
      <c r="D68" s="174" t="s">
        <v>268</v>
      </c>
      <c r="E68" s="174" t="s">
        <v>287</v>
      </c>
      <c r="F68" s="175" t="n">
        <v>0.338194444444444</v>
      </c>
      <c r="G68" s="176" t="n">
        <v>23.08</v>
      </c>
    </row>
    <row r="69" customFormat="false" ht="24.95" hidden="false" customHeight="true" outlineLevel="0" collapsed="false">
      <c r="A69" s="199" t="n">
        <v>44085</v>
      </c>
      <c r="B69" s="174" t="s">
        <v>342</v>
      </c>
      <c r="C69" s="173" t="s">
        <v>341</v>
      </c>
      <c r="D69" s="174" t="s">
        <v>278</v>
      </c>
      <c r="E69" s="174" t="s">
        <v>287</v>
      </c>
      <c r="F69" s="175" t="n">
        <v>0.465972222222222</v>
      </c>
      <c r="G69" s="176" t="n">
        <v>29.02</v>
      </c>
    </row>
    <row r="70" customFormat="false" ht="24.95" hidden="false" customHeight="true" outlineLevel="0" collapsed="false">
      <c r="A70" s="199" t="n">
        <v>44085</v>
      </c>
      <c r="B70" s="174" t="s">
        <v>293</v>
      </c>
      <c r="C70" s="173" t="s">
        <v>341</v>
      </c>
      <c r="D70" s="174" t="s">
        <v>268</v>
      </c>
      <c r="E70" s="174" t="s">
        <v>90</v>
      </c>
      <c r="F70" s="175" t="n">
        <v>0.467361111111111</v>
      </c>
      <c r="G70" s="176" t="n">
        <v>17.36</v>
      </c>
    </row>
    <row r="71" customFormat="false" ht="24.95" hidden="false" customHeight="true" outlineLevel="0" collapsed="false">
      <c r="A71" s="199" t="n">
        <v>44085</v>
      </c>
      <c r="B71" s="174" t="s">
        <v>333</v>
      </c>
      <c r="C71" s="173" t="s">
        <v>341</v>
      </c>
      <c r="D71" s="174" t="s">
        <v>268</v>
      </c>
      <c r="E71" s="174" t="s">
        <v>287</v>
      </c>
      <c r="F71" s="175" t="n">
        <v>0.621527777777778</v>
      </c>
      <c r="G71" s="176" t="n">
        <v>25.54</v>
      </c>
    </row>
    <row r="72" customFormat="false" ht="24.95" hidden="false" customHeight="true" outlineLevel="0" collapsed="false">
      <c r="A72" s="199" t="n">
        <v>44085</v>
      </c>
      <c r="B72" s="174" t="s">
        <v>302</v>
      </c>
      <c r="C72" s="173" t="s">
        <v>341</v>
      </c>
      <c r="D72" s="174" t="s">
        <v>282</v>
      </c>
      <c r="E72" s="174" t="s">
        <v>287</v>
      </c>
      <c r="F72" s="175" t="n">
        <v>0.636805555555555</v>
      </c>
      <c r="G72" s="176" t="n">
        <v>7.9</v>
      </c>
    </row>
    <row r="73" customFormat="false" ht="24.95" hidden="false" customHeight="true" outlineLevel="0" collapsed="false">
      <c r="A73" s="199" t="n">
        <v>44085</v>
      </c>
      <c r="B73" s="174" t="s">
        <v>293</v>
      </c>
      <c r="C73" s="173" t="s">
        <v>341</v>
      </c>
      <c r="D73" s="174" t="s">
        <v>268</v>
      </c>
      <c r="E73" s="174" t="s">
        <v>287</v>
      </c>
      <c r="F73" s="175" t="n">
        <v>0.665972222222222</v>
      </c>
      <c r="G73" s="176" t="n">
        <v>20</v>
      </c>
    </row>
    <row r="74" customFormat="false" ht="24.95" hidden="false" customHeight="true" outlineLevel="0" collapsed="false">
      <c r="A74" s="199" t="n">
        <v>44086</v>
      </c>
      <c r="B74" s="174" t="s">
        <v>343</v>
      </c>
      <c r="C74" s="173" t="s">
        <v>344</v>
      </c>
      <c r="D74" s="174" t="s">
        <v>275</v>
      </c>
      <c r="E74" s="174" t="s">
        <v>101</v>
      </c>
      <c r="F74" s="175"/>
      <c r="G74" s="176" t="n">
        <v>29.88</v>
      </c>
    </row>
    <row r="75" customFormat="false" ht="24.95" hidden="false" customHeight="true" outlineLevel="0" collapsed="false">
      <c r="A75" s="199" t="n">
        <v>44086</v>
      </c>
      <c r="B75" s="174" t="s">
        <v>345</v>
      </c>
      <c r="C75" s="173" t="s">
        <v>344</v>
      </c>
      <c r="D75" s="174" t="s">
        <v>271</v>
      </c>
      <c r="E75" s="174" t="s">
        <v>287</v>
      </c>
      <c r="F75" s="175" t="n">
        <v>0.427777777777778</v>
      </c>
      <c r="G75" s="176" t="n">
        <v>38.04</v>
      </c>
    </row>
    <row r="76" customFormat="false" ht="24.95" hidden="false" customHeight="true" outlineLevel="0" collapsed="false">
      <c r="A76" s="199" t="n">
        <v>44086</v>
      </c>
      <c r="B76" s="174" t="s">
        <v>346</v>
      </c>
      <c r="C76" s="173" t="s">
        <v>344</v>
      </c>
      <c r="D76" s="174" t="s">
        <v>274</v>
      </c>
      <c r="E76" s="174" t="s">
        <v>101</v>
      </c>
      <c r="F76" s="175" t="n">
        <v>0.463194444444444</v>
      </c>
      <c r="G76" s="176" t="n">
        <v>35.56</v>
      </c>
    </row>
    <row r="77" customFormat="false" ht="24.95" hidden="false" customHeight="true" outlineLevel="0" collapsed="false">
      <c r="A77" s="199" t="n">
        <v>44086</v>
      </c>
      <c r="B77" s="174" t="s">
        <v>347</v>
      </c>
      <c r="C77" s="173" t="s">
        <v>344</v>
      </c>
      <c r="D77" s="174" t="s">
        <v>268</v>
      </c>
      <c r="E77" s="174" t="s">
        <v>287</v>
      </c>
      <c r="F77" s="175" t="n">
        <v>0.910416666666667</v>
      </c>
      <c r="G77" s="176" t="n">
        <v>22.46</v>
      </c>
    </row>
    <row r="78" customFormat="false" ht="24.95" hidden="false" customHeight="true" outlineLevel="0" collapsed="false">
      <c r="A78" s="199" t="n">
        <v>44086</v>
      </c>
      <c r="B78" s="174" t="s">
        <v>293</v>
      </c>
      <c r="C78" s="173" t="s">
        <v>344</v>
      </c>
      <c r="D78" s="174" t="s">
        <v>268</v>
      </c>
      <c r="E78" s="174" t="s">
        <v>287</v>
      </c>
      <c r="F78" s="175" t="n">
        <v>0.475694444444444</v>
      </c>
      <c r="G78" s="176" t="n">
        <v>16.96</v>
      </c>
      <c r="AF78" s="157"/>
      <c r="AG78" s="204"/>
      <c r="AH78" s="157"/>
      <c r="AI78" s="157"/>
    </row>
    <row r="79" customFormat="false" ht="24.95" hidden="false" customHeight="true" outlineLevel="0" collapsed="false">
      <c r="A79" s="199" t="n">
        <v>44086</v>
      </c>
      <c r="B79" s="174" t="s">
        <v>337</v>
      </c>
      <c r="C79" s="173" t="s">
        <v>344</v>
      </c>
      <c r="D79" s="174" t="s">
        <v>268</v>
      </c>
      <c r="E79" s="174" t="s">
        <v>287</v>
      </c>
      <c r="F79" s="175" t="n">
        <v>0.484722222222222</v>
      </c>
      <c r="G79" s="176" t="n">
        <v>22.72</v>
      </c>
      <c r="AF79" s="1"/>
      <c r="AG79" s="1"/>
      <c r="AH79" s="1"/>
      <c r="AI79" s="1"/>
    </row>
    <row r="80" customFormat="false" ht="24.95" hidden="false" customHeight="true" outlineLevel="0" collapsed="false">
      <c r="A80" s="199" t="n">
        <v>44086</v>
      </c>
      <c r="B80" s="174" t="s">
        <v>293</v>
      </c>
      <c r="C80" s="173" t="s">
        <v>344</v>
      </c>
      <c r="D80" s="174" t="s">
        <v>268</v>
      </c>
      <c r="E80" s="174" t="s">
        <v>287</v>
      </c>
      <c r="F80" s="175" t="n">
        <v>0.496527777777778</v>
      </c>
      <c r="G80" s="176" t="n">
        <v>16.28</v>
      </c>
    </row>
    <row r="81" customFormat="false" ht="24.95" hidden="false" customHeight="true" outlineLevel="0" collapsed="false">
      <c r="A81" s="199" t="n">
        <v>44086</v>
      </c>
      <c r="B81" s="174" t="s">
        <v>293</v>
      </c>
      <c r="C81" s="173" t="s">
        <v>344</v>
      </c>
      <c r="D81" s="174" t="s">
        <v>268</v>
      </c>
      <c r="E81" s="174" t="s">
        <v>287</v>
      </c>
      <c r="F81" s="175" t="n">
        <v>0.480555555555556</v>
      </c>
      <c r="G81" s="176" t="n">
        <v>16.14</v>
      </c>
      <c r="H81" s="177"/>
    </row>
    <row r="82" customFormat="false" ht="24.95" hidden="false" customHeight="true" outlineLevel="0" collapsed="false">
      <c r="A82" s="199" t="n">
        <v>44086</v>
      </c>
      <c r="B82" s="174" t="s">
        <v>293</v>
      </c>
      <c r="C82" s="173" t="s">
        <v>344</v>
      </c>
      <c r="D82" s="174" t="s">
        <v>268</v>
      </c>
      <c r="E82" s="174" t="s">
        <v>287</v>
      </c>
      <c r="F82" s="175" t="n">
        <v>0.501388888888889</v>
      </c>
      <c r="G82" s="176" t="n">
        <v>17.16</v>
      </c>
      <c r="H82" s="177"/>
    </row>
    <row r="83" customFormat="false" ht="24.95" hidden="false" customHeight="true" outlineLevel="0" collapsed="false">
      <c r="A83" s="199" t="n">
        <v>44088</v>
      </c>
      <c r="B83" s="174" t="s">
        <v>311</v>
      </c>
      <c r="C83" s="173" t="s">
        <v>348</v>
      </c>
      <c r="D83" s="174" t="s">
        <v>274</v>
      </c>
      <c r="E83" s="174" t="s">
        <v>101</v>
      </c>
      <c r="F83" s="175" t="n">
        <v>0.499305555555555</v>
      </c>
      <c r="G83" s="176" t="n">
        <v>30.26</v>
      </c>
      <c r="H83" s="177"/>
    </row>
    <row r="84" customFormat="false" ht="24.95" hidden="false" customHeight="true" outlineLevel="0" collapsed="false">
      <c r="A84" s="199" t="n">
        <v>44088</v>
      </c>
      <c r="B84" s="174" t="s">
        <v>349</v>
      </c>
      <c r="C84" s="173" t="s">
        <v>348</v>
      </c>
      <c r="D84" s="174" t="s">
        <v>279</v>
      </c>
      <c r="E84" s="174" t="s">
        <v>288</v>
      </c>
      <c r="F84" s="175" t="n">
        <v>0.502777777777778</v>
      </c>
      <c r="G84" s="176" t="n">
        <v>33.86</v>
      </c>
      <c r="H84" s="177"/>
    </row>
    <row r="85" customFormat="false" ht="24.95" hidden="false" customHeight="true" outlineLevel="0" collapsed="false">
      <c r="A85" s="199" t="n">
        <v>44088</v>
      </c>
      <c r="B85" s="174" t="s">
        <v>326</v>
      </c>
      <c r="C85" s="173" t="s">
        <v>348</v>
      </c>
      <c r="D85" s="174" t="s">
        <v>275</v>
      </c>
      <c r="E85" s="174" t="s">
        <v>101</v>
      </c>
      <c r="F85" s="175" t="n">
        <v>0.526388888888889</v>
      </c>
      <c r="G85" s="176" t="n">
        <v>29.14</v>
      </c>
      <c r="H85" s="177"/>
    </row>
    <row r="86" customFormat="false" ht="24.95" hidden="false" customHeight="true" outlineLevel="0" collapsed="false">
      <c r="A86" s="199" t="n">
        <v>44088</v>
      </c>
      <c r="B86" s="174" t="s">
        <v>313</v>
      </c>
      <c r="C86" s="173" t="s">
        <v>348</v>
      </c>
      <c r="D86" s="174" t="s">
        <v>275</v>
      </c>
      <c r="E86" s="174" t="s">
        <v>101</v>
      </c>
      <c r="F86" s="175" t="n">
        <v>0.547222222222222</v>
      </c>
      <c r="G86" s="176" t="n">
        <v>27.82</v>
      </c>
      <c r="H86" s="177"/>
    </row>
    <row r="87" customFormat="false" ht="24.95" hidden="false" customHeight="true" outlineLevel="0" collapsed="false">
      <c r="A87" s="199" t="n">
        <v>44088</v>
      </c>
      <c r="B87" s="174" t="s">
        <v>350</v>
      </c>
      <c r="C87" s="173" t="s">
        <v>348</v>
      </c>
      <c r="D87" s="174" t="s">
        <v>351</v>
      </c>
      <c r="E87" s="174" t="s">
        <v>287</v>
      </c>
      <c r="F87" s="175" t="n">
        <v>0.564583333333333</v>
      </c>
      <c r="G87" s="176" t="n">
        <v>36.28</v>
      </c>
      <c r="H87" s="177"/>
    </row>
    <row r="88" customFormat="false" ht="24.95" hidden="false" customHeight="true" outlineLevel="0" collapsed="false">
      <c r="A88" s="199" t="n">
        <v>44088</v>
      </c>
      <c r="B88" s="174" t="s">
        <v>307</v>
      </c>
      <c r="C88" s="173" t="s">
        <v>348</v>
      </c>
      <c r="D88" s="174" t="s">
        <v>275</v>
      </c>
      <c r="E88" s="174" t="s">
        <v>101</v>
      </c>
      <c r="F88" s="175" t="n">
        <v>0.570138888888889</v>
      </c>
      <c r="G88" s="176" t="n">
        <v>35.58</v>
      </c>
      <c r="H88" s="177"/>
    </row>
    <row r="89" customFormat="false" ht="24.95" hidden="false" customHeight="true" outlineLevel="0" collapsed="false">
      <c r="A89" s="199" t="n">
        <v>44088</v>
      </c>
      <c r="B89" s="174" t="s">
        <v>293</v>
      </c>
      <c r="C89" s="173" t="s">
        <v>348</v>
      </c>
      <c r="D89" s="174" t="s">
        <v>268</v>
      </c>
      <c r="E89" s="174" t="s">
        <v>287</v>
      </c>
      <c r="F89" s="175"/>
      <c r="G89" s="176" t="n">
        <v>16.96</v>
      </c>
      <c r="H89" s="177"/>
      <c r="AF89" s="0" t="s">
        <v>352</v>
      </c>
      <c r="AG89" s="0" t="s">
        <v>353</v>
      </c>
      <c r="AH89" s="0" t="s">
        <v>354</v>
      </c>
      <c r="AI89" s="0" t="s">
        <v>90</v>
      </c>
    </row>
    <row r="90" customFormat="false" ht="24.95" hidden="false" customHeight="true" outlineLevel="0" collapsed="false">
      <c r="A90" s="199" t="n">
        <v>44088</v>
      </c>
      <c r="B90" s="174" t="s">
        <v>337</v>
      </c>
      <c r="C90" s="173" t="s">
        <v>348</v>
      </c>
      <c r="D90" s="174" t="s">
        <v>268</v>
      </c>
      <c r="E90" s="174" t="s">
        <v>287</v>
      </c>
      <c r="F90" s="175"/>
      <c r="G90" s="176" t="n">
        <v>22.72</v>
      </c>
      <c r="H90" s="177"/>
      <c r="AE90" s="0" t="s">
        <v>355</v>
      </c>
      <c r="AF90" s="204" t="n">
        <v>39460</v>
      </c>
      <c r="AJ90" s="205"/>
    </row>
    <row r="91" customFormat="false" ht="24.95" hidden="false" customHeight="true" outlineLevel="0" collapsed="false">
      <c r="A91" s="199" t="n">
        <v>44088</v>
      </c>
      <c r="B91" s="174" t="s">
        <v>293</v>
      </c>
      <c r="C91" s="173" t="s">
        <v>348</v>
      </c>
      <c r="D91" s="174" t="s">
        <v>268</v>
      </c>
      <c r="E91" s="174" t="s">
        <v>90</v>
      </c>
      <c r="F91" s="175"/>
      <c r="G91" s="176" t="n">
        <v>16.28</v>
      </c>
      <c r="H91" s="177"/>
      <c r="AK91" s="205"/>
      <c r="AL91" s="205"/>
      <c r="AM91" s="206"/>
    </row>
    <row r="92" customFormat="false" ht="24.95" hidden="false" customHeight="true" outlineLevel="0" collapsed="false">
      <c r="A92" s="199" t="n">
        <v>44088</v>
      </c>
      <c r="B92" s="174" t="s">
        <v>293</v>
      </c>
      <c r="C92" s="173" t="s">
        <v>348</v>
      </c>
      <c r="D92" s="174" t="s">
        <v>268</v>
      </c>
      <c r="E92" s="174" t="s">
        <v>287</v>
      </c>
      <c r="F92" s="175"/>
      <c r="G92" s="176" t="n">
        <v>16.14</v>
      </c>
      <c r="H92" s="177"/>
      <c r="AM92" s="204"/>
    </row>
    <row r="93" customFormat="false" ht="24.95" hidden="false" customHeight="true" outlineLevel="0" collapsed="false">
      <c r="A93" s="199" t="n">
        <v>44088</v>
      </c>
      <c r="B93" s="174" t="s">
        <v>293</v>
      </c>
      <c r="C93" s="173" t="s">
        <v>348</v>
      </c>
      <c r="D93" s="174" t="s">
        <v>268</v>
      </c>
      <c r="E93" s="174" t="s">
        <v>287</v>
      </c>
      <c r="F93" s="175"/>
      <c r="G93" s="176" t="n">
        <v>17.16</v>
      </c>
      <c r="H93" s="177"/>
      <c r="AJ93" s="157"/>
      <c r="AM93" s="1"/>
    </row>
    <row r="94" customFormat="false" ht="24.95" hidden="false" customHeight="true" outlineLevel="0" collapsed="false">
      <c r="A94" s="199" t="n">
        <v>44088</v>
      </c>
      <c r="B94" s="174" t="s">
        <v>293</v>
      </c>
      <c r="C94" s="173" t="s">
        <v>348</v>
      </c>
      <c r="D94" s="174" t="s">
        <v>268</v>
      </c>
      <c r="E94" s="174" t="s">
        <v>287</v>
      </c>
      <c r="F94" s="175" t="n">
        <v>0.889583333333333</v>
      </c>
      <c r="G94" s="176" t="n">
        <v>15.4</v>
      </c>
      <c r="H94" s="177"/>
      <c r="AJ94" s="1"/>
      <c r="AK94" s="157"/>
    </row>
    <row r="95" customFormat="false" ht="24.95" hidden="false" customHeight="true" outlineLevel="0" collapsed="false">
      <c r="A95" s="199" t="n">
        <v>44088</v>
      </c>
      <c r="B95" s="174" t="s">
        <v>293</v>
      </c>
      <c r="C95" s="173" t="s">
        <v>348</v>
      </c>
      <c r="D95" s="174" t="s">
        <v>268</v>
      </c>
      <c r="E95" s="174" t="s">
        <v>287</v>
      </c>
      <c r="F95" s="175" t="n">
        <v>0.408333333333333</v>
      </c>
      <c r="G95" s="176" t="n">
        <v>17.34</v>
      </c>
      <c r="H95" s="177"/>
      <c r="AK95" s="1"/>
    </row>
    <row r="96" customFormat="false" ht="24.95" hidden="false" customHeight="true" outlineLevel="0" collapsed="false">
      <c r="A96" s="199" t="n">
        <v>44089</v>
      </c>
      <c r="B96" s="174" t="s">
        <v>349</v>
      </c>
      <c r="C96" s="173" t="s">
        <v>356</v>
      </c>
      <c r="D96" s="174" t="s">
        <v>279</v>
      </c>
      <c r="E96" s="174" t="s">
        <v>288</v>
      </c>
      <c r="F96" s="175" t="n">
        <v>0.418055555555556</v>
      </c>
      <c r="G96" s="176" t="n">
        <v>23.82</v>
      </c>
      <c r="H96" s="177"/>
    </row>
    <row r="97" customFormat="false" ht="24.95" hidden="false" customHeight="true" outlineLevel="0" collapsed="false">
      <c r="A97" s="199" t="n">
        <v>44089</v>
      </c>
      <c r="B97" s="174" t="s">
        <v>357</v>
      </c>
      <c r="C97" s="173" t="s">
        <v>356</v>
      </c>
      <c r="D97" s="174" t="s">
        <v>275</v>
      </c>
      <c r="E97" s="174" t="s">
        <v>101</v>
      </c>
      <c r="F97" s="175" t="n">
        <v>0.475</v>
      </c>
      <c r="G97" s="176" t="n">
        <v>30.04</v>
      </c>
      <c r="H97" s="177"/>
    </row>
    <row r="98" customFormat="false" ht="24.95" hidden="false" customHeight="true" outlineLevel="0" collapsed="false">
      <c r="A98" s="199" t="n">
        <v>44089</v>
      </c>
      <c r="B98" s="174" t="s">
        <v>358</v>
      </c>
      <c r="C98" s="173" t="s">
        <v>356</v>
      </c>
      <c r="D98" s="174" t="s">
        <v>275</v>
      </c>
      <c r="E98" s="174" t="s">
        <v>101</v>
      </c>
      <c r="F98" s="175" t="n">
        <v>0.6125</v>
      </c>
      <c r="G98" s="176" t="n">
        <v>48.58</v>
      </c>
      <c r="H98" s="177"/>
    </row>
    <row r="99" customFormat="false" ht="24.95" hidden="false" customHeight="true" outlineLevel="0" collapsed="false">
      <c r="A99" s="199" t="n">
        <v>44089</v>
      </c>
      <c r="B99" s="174" t="s">
        <v>359</v>
      </c>
      <c r="C99" s="173" t="s">
        <v>356</v>
      </c>
      <c r="D99" s="174" t="s">
        <v>273</v>
      </c>
      <c r="E99" s="174" t="s">
        <v>287</v>
      </c>
      <c r="F99" s="175" t="n">
        <v>0.617361111111111</v>
      </c>
      <c r="G99" s="176" t="n">
        <v>30.82</v>
      </c>
      <c r="H99" s="177"/>
    </row>
    <row r="100" customFormat="false" ht="24.95" hidden="false" customHeight="true" outlineLevel="0" collapsed="false">
      <c r="A100" s="199" t="n">
        <v>44090</v>
      </c>
      <c r="B100" s="174" t="s">
        <v>293</v>
      </c>
      <c r="C100" s="173" t="s">
        <v>356</v>
      </c>
      <c r="D100" s="174" t="s">
        <v>268</v>
      </c>
      <c r="E100" s="174" t="s">
        <v>287</v>
      </c>
      <c r="F100" s="175" t="n">
        <v>0.567361111111111</v>
      </c>
      <c r="G100" s="176" t="n">
        <v>19.46</v>
      </c>
      <c r="H100" s="177"/>
    </row>
    <row r="101" customFormat="false" ht="24.95" hidden="false" customHeight="true" outlineLevel="0" collapsed="false">
      <c r="A101" s="199" t="n">
        <v>44090</v>
      </c>
      <c r="B101" s="174" t="s">
        <v>293</v>
      </c>
      <c r="C101" s="173" t="s">
        <v>356</v>
      </c>
      <c r="D101" s="174" t="s">
        <v>268</v>
      </c>
      <c r="E101" s="174" t="s">
        <v>90</v>
      </c>
      <c r="F101" s="175" t="n">
        <v>0.577777777777778</v>
      </c>
      <c r="G101" s="176" t="n">
        <v>17.86</v>
      </c>
      <c r="H101" s="177"/>
    </row>
    <row r="102" customFormat="false" ht="24.95" hidden="false" customHeight="true" outlineLevel="0" collapsed="false">
      <c r="A102" s="199" t="n">
        <v>44090</v>
      </c>
      <c r="B102" s="174" t="s">
        <v>337</v>
      </c>
      <c r="C102" s="173" t="s">
        <v>356</v>
      </c>
      <c r="D102" s="174" t="s">
        <v>268</v>
      </c>
      <c r="E102" s="174" t="s">
        <v>287</v>
      </c>
      <c r="F102" s="175" t="n">
        <v>0.707638888888889</v>
      </c>
      <c r="G102" s="176" t="n">
        <v>20.82</v>
      </c>
      <c r="H102" s="177"/>
    </row>
    <row r="103" customFormat="false" ht="24.95" hidden="false" customHeight="true" outlineLevel="0" collapsed="false">
      <c r="A103" s="199" t="n">
        <v>44090</v>
      </c>
      <c r="B103" s="174" t="s">
        <v>360</v>
      </c>
      <c r="C103" s="173" t="s">
        <v>361</v>
      </c>
      <c r="D103" s="174" t="s">
        <v>268</v>
      </c>
      <c r="E103" s="174" t="s">
        <v>287</v>
      </c>
      <c r="F103" s="175" t="n">
        <v>0.813194444444444</v>
      </c>
      <c r="G103" s="176" t="n">
        <v>16.34</v>
      </c>
      <c r="H103" s="177"/>
    </row>
    <row r="104" customFormat="false" ht="24.95" hidden="false" customHeight="true" outlineLevel="0" collapsed="false">
      <c r="A104" s="199" t="n">
        <v>44090</v>
      </c>
      <c r="B104" s="174" t="s">
        <v>360</v>
      </c>
      <c r="C104" s="173" t="s">
        <v>361</v>
      </c>
      <c r="D104" s="174" t="s">
        <v>268</v>
      </c>
      <c r="E104" s="174" t="s">
        <v>287</v>
      </c>
      <c r="F104" s="175" t="n">
        <v>0.368055555555556</v>
      </c>
      <c r="G104" s="176" t="n">
        <v>13.86</v>
      </c>
      <c r="H104" s="177"/>
    </row>
    <row r="105" customFormat="false" ht="24.95" hidden="false" customHeight="true" outlineLevel="0" collapsed="false">
      <c r="A105" s="199" t="n">
        <v>44090</v>
      </c>
      <c r="B105" s="174" t="s">
        <v>362</v>
      </c>
      <c r="C105" s="173" t="s">
        <v>361</v>
      </c>
      <c r="D105" s="174" t="s">
        <v>274</v>
      </c>
      <c r="E105" s="174" t="s">
        <v>101</v>
      </c>
      <c r="F105" s="175" t="n">
        <v>0.410416666666667</v>
      </c>
      <c r="G105" s="176" t="n">
        <v>35.82</v>
      </c>
      <c r="H105" s="177"/>
    </row>
    <row r="106" customFormat="false" ht="24.95" hidden="false" customHeight="true" outlineLevel="0" collapsed="false">
      <c r="A106" s="199" t="n">
        <v>44090</v>
      </c>
      <c r="B106" s="174" t="s">
        <v>363</v>
      </c>
      <c r="C106" s="173" t="s">
        <v>361</v>
      </c>
      <c r="D106" s="174" t="s">
        <v>281</v>
      </c>
      <c r="E106" s="174" t="s">
        <v>287</v>
      </c>
      <c r="F106" s="175" t="n">
        <v>0.452083333333333</v>
      </c>
      <c r="G106" s="176" t="n">
        <v>32.14</v>
      </c>
      <c r="H106" s="177"/>
    </row>
    <row r="107" customFormat="false" ht="24.95" hidden="false" customHeight="true" outlineLevel="0" collapsed="false">
      <c r="A107" s="199" t="n">
        <v>44090</v>
      </c>
      <c r="B107" s="174" t="s">
        <v>364</v>
      </c>
      <c r="C107" s="173" t="s">
        <v>361</v>
      </c>
      <c r="D107" s="174" t="s">
        <v>274</v>
      </c>
      <c r="E107" s="174" t="s">
        <v>101</v>
      </c>
      <c r="F107" s="175" t="n">
        <v>0.483333333333333</v>
      </c>
      <c r="G107" s="176" t="n">
        <v>25.82</v>
      </c>
      <c r="H107" s="177"/>
    </row>
    <row r="108" customFormat="false" ht="24.95" hidden="false" customHeight="true" outlineLevel="0" collapsed="false">
      <c r="A108" s="199" t="n">
        <v>44090</v>
      </c>
      <c r="B108" s="174" t="s">
        <v>327</v>
      </c>
      <c r="C108" s="173" t="s">
        <v>361</v>
      </c>
      <c r="D108" s="174" t="s">
        <v>275</v>
      </c>
      <c r="E108" s="174" t="s">
        <v>101</v>
      </c>
      <c r="F108" s="175" t="n">
        <v>0.545833333333333</v>
      </c>
      <c r="G108" s="176" t="n">
        <v>30.42</v>
      </c>
      <c r="H108" s="177"/>
    </row>
    <row r="109" customFormat="false" ht="24.95" hidden="false" customHeight="true" outlineLevel="0" collapsed="false">
      <c r="A109" s="199" t="n">
        <v>44090</v>
      </c>
      <c r="B109" s="174" t="s">
        <v>365</v>
      </c>
      <c r="C109" s="173" t="s">
        <v>361</v>
      </c>
      <c r="D109" s="174" t="s">
        <v>284</v>
      </c>
      <c r="E109" s="174" t="s">
        <v>287</v>
      </c>
      <c r="F109" s="175" t="n">
        <v>0.628472222222222</v>
      </c>
      <c r="G109" s="176" t="n">
        <v>32.6</v>
      </c>
      <c r="H109" s="177"/>
    </row>
    <row r="110" customFormat="false" ht="24.95" hidden="false" customHeight="true" outlineLevel="0" collapsed="false">
      <c r="A110" s="199" t="n">
        <v>44090</v>
      </c>
      <c r="B110" s="174" t="s">
        <v>329</v>
      </c>
      <c r="C110" s="173" t="s">
        <v>361</v>
      </c>
      <c r="D110" s="174" t="s">
        <v>268</v>
      </c>
      <c r="E110" s="174" t="s">
        <v>287</v>
      </c>
      <c r="F110" s="175" t="n">
        <v>0.703472222222222</v>
      </c>
      <c r="G110" s="176" t="n">
        <v>10.98</v>
      </c>
      <c r="H110" s="177"/>
    </row>
    <row r="111" customFormat="false" ht="24.95" hidden="false" customHeight="true" outlineLevel="0" collapsed="false">
      <c r="A111" s="199" t="n">
        <v>44090</v>
      </c>
      <c r="B111" s="174" t="s">
        <v>293</v>
      </c>
      <c r="C111" s="173" t="s">
        <v>366</v>
      </c>
      <c r="D111" s="174" t="s">
        <v>268</v>
      </c>
      <c r="E111" s="174" t="s">
        <v>287</v>
      </c>
      <c r="F111" s="175" t="n">
        <v>0.341666666666667</v>
      </c>
      <c r="G111" s="176" t="n">
        <v>18.1</v>
      </c>
      <c r="H111" s="207"/>
    </row>
    <row r="112" customFormat="false" ht="24.95" hidden="false" customHeight="true" outlineLevel="0" collapsed="false">
      <c r="A112" s="199" t="n">
        <v>44091</v>
      </c>
      <c r="B112" s="174" t="s">
        <v>336</v>
      </c>
      <c r="C112" s="173" t="s">
        <v>366</v>
      </c>
      <c r="D112" s="174" t="s">
        <v>275</v>
      </c>
      <c r="E112" s="174" t="s">
        <v>101</v>
      </c>
      <c r="F112" s="175" t="n">
        <v>0.398611111111111</v>
      </c>
      <c r="G112" s="176" t="n">
        <v>45.92</v>
      </c>
      <c r="H112" s="177"/>
      <c r="Q112" s="187"/>
    </row>
    <row r="113" customFormat="false" ht="24.95" hidden="false" customHeight="true" outlineLevel="0" collapsed="false">
      <c r="A113" s="199" t="n">
        <v>44091</v>
      </c>
      <c r="B113" s="174" t="s">
        <v>367</v>
      </c>
      <c r="C113" s="173" t="s">
        <v>366</v>
      </c>
      <c r="D113" s="174" t="s">
        <v>278</v>
      </c>
      <c r="E113" s="174" t="s">
        <v>287</v>
      </c>
      <c r="F113" s="175" t="n">
        <v>0.414583333333333</v>
      </c>
      <c r="G113" s="176" t="n">
        <v>31.04</v>
      </c>
      <c r="H113" s="177"/>
      <c r="Q113" s="187"/>
    </row>
    <row r="114" customFormat="false" ht="24.95" hidden="false" customHeight="true" outlineLevel="0" collapsed="false">
      <c r="A114" s="199" t="n">
        <v>44091</v>
      </c>
      <c r="B114" s="174" t="s">
        <v>338</v>
      </c>
      <c r="C114" s="173" t="s">
        <v>366</v>
      </c>
      <c r="D114" s="174" t="s">
        <v>275</v>
      </c>
      <c r="E114" s="174" t="s">
        <v>101</v>
      </c>
      <c r="F114" s="175" t="n">
        <v>0.427083333333333</v>
      </c>
      <c r="G114" s="176" t="n">
        <v>35.24</v>
      </c>
      <c r="H114" s="177"/>
      <c r="Q114" s="187"/>
    </row>
    <row r="115" customFormat="false" ht="24.95" hidden="false" customHeight="true" outlineLevel="0" collapsed="false">
      <c r="A115" s="199" t="n">
        <v>44091</v>
      </c>
      <c r="B115" s="174" t="s">
        <v>368</v>
      </c>
      <c r="C115" s="173" t="s">
        <v>366</v>
      </c>
      <c r="D115" s="174" t="s">
        <v>49</v>
      </c>
      <c r="E115" s="174" t="s">
        <v>287</v>
      </c>
      <c r="F115" s="175" t="n">
        <v>0.489583333333333</v>
      </c>
      <c r="G115" s="176" t="n">
        <v>0.1</v>
      </c>
      <c r="H115" s="177"/>
    </row>
    <row r="116" customFormat="false" ht="24.95" hidden="false" customHeight="true" outlineLevel="0" collapsed="false">
      <c r="A116" s="199" t="n">
        <v>44091</v>
      </c>
      <c r="B116" s="174" t="s">
        <v>369</v>
      </c>
      <c r="C116" s="173" t="s">
        <v>366</v>
      </c>
      <c r="D116" s="174" t="s">
        <v>273</v>
      </c>
      <c r="E116" s="174" t="s">
        <v>287</v>
      </c>
      <c r="F116" s="175" t="n">
        <v>0.532638888888889</v>
      </c>
      <c r="G116" s="176" t="n">
        <v>34.32</v>
      </c>
      <c r="H116" s="177"/>
    </row>
    <row r="117" customFormat="false" ht="24.95" hidden="false" customHeight="true" outlineLevel="0" collapsed="false">
      <c r="A117" s="199" t="n">
        <v>44091</v>
      </c>
      <c r="B117" s="174" t="s">
        <v>370</v>
      </c>
      <c r="C117" s="173" t="s">
        <v>366</v>
      </c>
      <c r="D117" s="174" t="s">
        <v>275</v>
      </c>
      <c r="E117" s="174" t="s">
        <v>101</v>
      </c>
      <c r="F117" s="175" t="n">
        <v>0.541666666666667</v>
      </c>
      <c r="G117" s="176" t="n">
        <v>36.06</v>
      </c>
      <c r="H117" s="177"/>
    </row>
    <row r="118" customFormat="false" ht="24.95" hidden="false" customHeight="true" outlineLevel="0" collapsed="false">
      <c r="A118" s="199" t="n">
        <v>44091</v>
      </c>
      <c r="B118" s="174" t="s">
        <v>293</v>
      </c>
      <c r="C118" s="173" t="s">
        <v>366</v>
      </c>
      <c r="D118" s="174" t="s">
        <v>268</v>
      </c>
      <c r="E118" s="174" t="s">
        <v>90</v>
      </c>
      <c r="F118" s="175" t="n">
        <v>0.613888888888889</v>
      </c>
      <c r="G118" s="176" t="n">
        <v>17.98</v>
      </c>
      <c r="H118" s="177"/>
    </row>
    <row r="119" customFormat="false" ht="24.95" hidden="false" customHeight="true" outlineLevel="0" collapsed="false">
      <c r="A119" s="199" t="n">
        <v>44091</v>
      </c>
      <c r="B119" s="174" t="s">
        <v>371</v>
      </c>
      <c r="C119" s="173" t="s">
        <v>366</v>
      </c>
      <c r="D119" s="174" t="s">
        <v>372</v>
      </c>
      <c r="E119" s="174" t="s">
        <v>287</v>
      </c>
      <c r="F119" s="175" t="n">
        <v>0.65625</v>
      </c>
      <c r="G119" s="176" t="n">
        <v>30.56</v>
      </c>
      <c r="H119" s="177"/>
    </row>
    <row r="120" customFormat="false" ht="24.95" hidden="false" customHeight="true" outlineLevel="0" collapsed="false">
      <c r="A120" s="199" t="n">
        <v>44091</v>
      </c>
      <c r="B120" s="174" t="s">
        <v>302</v>
      </c>
      <c r="C120" s="173" t="s">
        <v>366</v>
      </c>
      <c r="D120" s="174" t="s">
        <v>282</v>
      </c>
      <c r="E120" s="174" t="s">
        <v>287</v>
      </c>
      <c r="F120" s="175" t="n">
        <v>0.723611111111111</v>
      </c>
      <c r="G120" s="176" t="n">
        <v>10.76</v>
      </c>
      <c r="H120" s="177"/>
      <c r="AE120" s="208"/>
      <c r="AF120" s="208"/>
      <c r="AG120" s="208"/>
      <c r="AH120" s="208"/>
      <c r="AI120" s="208"/>
    </row>
    <row r="121" customFormat="false" ht="24.95" hidden="false" customHeight="true" outlineLevel="0" collapsed="false">
      <c r="A121" s="199" t="n">
        <v>44091</v>
      </c>
      <c r="B121" s="174" t="s">
        <v>329</v>
      </c>
      <c r="C121" s="173" t="s">
        <v>366</v>
      </c>
      <c r="D121" s="174" t="s">
        <v>268</v>
      </c>
      <c r="E121" s="174" t="s">
        <v>287</v>
      </c>
      <c r="F121" s="175" t="n">
        <v>0.796527777777778</v>
      </c>
      <c r="G121" s="176" t="n">
        <v>15.56</v>
      </c>
      <c r="H121" s="177"/>
    </row>
    <row r="122" customFormat="false" ht="24.95" hidden="false" customHeight="true" outlineLevel="0" collapsed="false">
      <c r="A122" s="199" t="n">
        <v>44091</v>
      </c>
      <c r="B122" s="174" t="s">
        <v>293</v>
      </c>
      <c r="C122" s="173" t="s">
        <v>373</v>
      </c>
      <c r="D122" s="174" t="s">
        <v>268</v>
      </c>
      <c r="E122" s="174" t="s">
        <v>287</v>
      </c>
      <c r="F122" s="175" t="n">
        <v>0.0208333333333333</v>
      </c>
      <c r="G122" s="176" t="n">
        <v>15.44</v>
      </c>
      <c r="H122" s="177"/>
    </row>
    <row r="123" customFormat="false" ht="24.95" hidden="false" customHeight="true" outlineLevel="0" collapsed="false">
      <c r="A123" s="199" t="n">
        <v>44092</v>
      </c>
      <c r="B123" s="174" t="s">
        <v>374</v>
      </c>
      <c r="C123" s="173" t="s">
        <v>373</v>
      </c>
      <c r="D123" s="174" t="s">
        <v>275</v>
      </c>
      <c r="E123" s="174" t="s">
        <v>101</v>
      </c>
      <c r="F123" s="175" t="n">
        <v>0.378472222222222</v>
      </c>
      <c r="G123" s="176" t="n">
        <v>34.08</v>
      </c>
      <c r="H123" s="177"/>
      <c r="AE123" s="209"/>
      <c r="AF123" s="209"/>
      <c r="AG123" s="209"/>
      <c r="AH123" s="209"/>
      <c r="AI123" s="209"/>
    </row>
    <row r="124" customFormat="false" ht="24.95" hidden="false" customHeight="true" outlineLevel="0" collapsed="false">
      <c r="A124" s="199" t="n">
        <v>44092</v>
      </c>
      <c r="B124" s="174" t="s">
        <v>375</v>
      </c>
      <c r="C124" s="173" t="s">
        <v>366</v>
      </c>
      <c r="D124" s="174" t="s">
        <v>275</v>
      </c>
      <c r="E124" s="174" t="s">
        <v>101</v>
      </c>
      <c r="F124" s="175" t="n">
        <v>0.715277777777778</v>
      </c>
      <c r="G124" s="176" t="n">
        <v>48.12</v>
      </c>
      <c r="H124" s="177"/>
      <c r="AE124" s="209"/>
      <c r="AF124" s="209"/>
      <c r="AG124" s="209"/>
      <c r="AH124" s="209"/>
      <c r="AI124" s="209"/>
    </row>
    <row r="125" customFormat="false" ht="24.95" hidden="false" customHeight="true" outlineLevel="0" collapsed="false">
      <c r="A125" s="199" t="n">
        <v>44092</v>
      </c>
      <c r="B125" s="174" t="s">
        <v>376</v>
      </c>
      <c r="C125" s="173" t="s">
        <v>373</v>
      </c>
      <c r="D125" s="174" t="s">
        <v>269</v>
      </c>
      <c r="E125" s="174" t="s">
        <v>287</v>
      </c>
      <c r="F125" s="175" t="n">
        <v>0.438194444444444</v>
      </c>
      <c r="G125" s="176" t="n">
        <v>31.48</v>
      </c>
      <c r="H125" s="177"/>
      <c r="AE125" s="209"/>
      <c r="AF125" s="209"/>
      <c r="AG125" s="209"/>
      <c r="AH125" s="209"/>
      <c r="AI125" s="209"/>
    </row>
    <row r="126" customFormat="false" ht="24.95" hidden="false" customHeight="true" outlineLevel="0" collapsed="false">
      <c r="A126" s="199" t="n">
        <v>44092</v>
      </c>
      <c r="B126" s="174" t="s">
        <v>377</v>
      </c>
      <c r="C126" s="173" t="s">
        <v>373</v>
      </c>
      <c r="D126" s="174" t="s">
        <v>274</v>
      </c>
      <c r="E126" s="174" t="s">
        <v>101</v>
      </c>
      <c r="F126" s="175" t="n">
        <v>0.458333333333333</v>
      </c>
      <c r="G126" s="176" t="n">
        <v>36.36</v>
      </c>
      <c r="H126" s="177"/>
      <c r="AE126" s="209"/>
      <c r="AF126" s="209"/>
      <c r="AG126" s="209"/>
      <c r="AH126" s="209"/>
      <c r="AI126" s="209"/>
    </row>
    <row r="127" customFormat="false" ht="24.95" hidden="false" customHeight="true" outlineLevel="0" collapsed="false">
      <c r="A127" s="199" t="n">
        <v>44092</v>
      </c>
      <c r="B127" s="174" t="s">
        <v>378</v>
      </c>
      <c r="C127" s="173" t="s">
        <v>373</v>
      </c>
      <c r="D127" s="174" t="s">
        <v>274</v>
      </c>
      <c r="E127" s="174" t="s">
        <v>101</v>
      </c>
      <c r="F127" s="175" t="n">
        <v>35.78</v>
      </c>
      <c r="G127" s="176" t="n">
        <v>35.78</v>
      </c>
      <c r="H127" s="177"/>
      <c r="AD127" s="208"/>
      <c r="AE127" s="209"/>
      <c r="AF127" s="209"/>
      <c r="AG127" s="209"/>
      <c r="AH127" s="209"/>
      <c r="AI127" s="209"/>
    </row>
    <row r="128" customFormat="false" ht="24.95" hidden="false" customHeight="true" outlineLevel="0" collapsed="false">
      <c r="A128" s="199" t="n">
        <v>44092</v>
      </c>
      <c r="B128" s="174" t="s">
        <v>379</v>
      </c>
      <c r="C128" s="173" t="s">
        <v>373</v>
      </c>
      <c r="D128" s="174" t="s">
        <v>275</v>
      </c>
      <c r="E128" s="174" t="s">
        <v>101</v>
      </c>
      <c r="F128" s="175" t="n">
        <v>0.540277777777778</v>
      </c>
      <c r="G128" s="176" t="n">
        <v>24.68</v>
      </c>
      <c r="H128" s="177"/>
      <c r="AE128" s="209"/>
      <c r="AF128" s="209"/>
      <c r="AG128" s="209"/>
      <c r="AH128" s="209"/>
      <c r="AI128" s="209"/>
    </row>
    <row r="129" customFormat="false" ht="22.5" hidden="false" customHeight="false" outlineLevel="0" collapsed="false">
      <c r="A129" s="199" t="n">
        <v>44092</v>
      </c>
      <c r="B129" s="174" t="s">
        <v>380</v>
      </c>
      <c r="C129" s="173" t="s">
        <v>373</v>
      </c>
      <c r="D129" s="174" t="s">
        <v>273</v>
      </c>
      <c r="E129" s="174" t="s">
        <v>287</v>
      </c>
      <c r="F129" s="175" t="n">
        <v>0.561805555555556</v>
      </c>
      <c r="G129" s="176" t="n">
        <v>28.94</v>
      </c>
      <c r="H129" s="177"/>
      <c r="AE129" s="209"/>
      <c r="AF129" s="209"/>
      <c r="AG129" s="209"/>
      <c r="AH129" s="209"/>
      <c r="AI129" s="209"/>
      <c r="AM129" s="208"/>
      <c r="AN129" s="208"/>
      <c r="AO129" s="208"/>
      <c r="AP129" s="208"/>
    </row>
    <row r="130" customFormat="false" ht="24.95" hidden="false" customHeight="true" outlineLevel="0" collapsed="false">
      <c r="A130" s="199" t="n">
        <v>44092</v>
      </c>
      <c r="B130" s="174" t="s">
        <v>329</v>
      </c>
      <c r="C130" s="173" t="s">
        <v>366</v>
      </c>
      <c r="D130" s="174" t="s">
        <v>282</v>
      </c>
      <c r="E130" s="174" t="s">
        <v>287</v>
      </c>
      <c r="F130" s="175" t="n">
        <v>0.558333333333333</v>
      </c>
      <c r="G130" s="176" t="n">
        <v>15.56</v>
      </c>
      <c r="H130" s="177"/>
      <c r="AD130" s="209"/>
      <c r="AE130" s="209"/>
      <c r="AF130" s="209"/>
      <c r="AG130" s="209"/>
      <c r="AH130" s="209"/>
      <c r="AI130" s="209"/>
    </row>
    <row r="131" customFormat="false" ht="24.95" hidden="false" customHeight="true" outlineLevel="0" collapsed="false">
      <c r="A131" s="199" t="n">
        <v>44092</v>
      </c>
      <c r="B131" s="174" t="s">
        <v>326</v>
      </c>
      <c r="C131" s="173" t="s">
        <v>381</v>
      </c>
      <c r="D131" s="174" t="s">
        <v>274</v>
      </c>
      <c r="E131" s="174" t="s">
        <v>101</v>
      </c>
      <c r="F131" s="175" t="n">
        <v>0.426388888888889</v>
      </c>
      <c r="G131" s="176" t="n">
        <v>30.44</v>
      </c>
      <c r="H131" s="177"/>
      <c r="AB131" s="208"/>
      <c r="AD131" s="209"/>
      <c r="AE131" s="209"/>
      <c r="AF131" s="209"/>
      <c r="AG131" s="209"/>
      <c r="AH131" s="209"/>
      <c r="AI131" s="209"/>
    </row>
    <row r="132" customFormat="false" ht="24.95" hidden="false" customHeight="true" outlineLevel="0" collapsed="false">
      <c r="A132" s="199" t="n">
        <v>44093</v>
      </c>
      <c r="B132" s="174" t="s">
        <v>311</v>
      </c>
      <c r="C132" s="173" t="s">
        <v>381</v>
      </c>
      <c r="D132" s="174" t="s">
        <v>275</v>
      </c>
      <c r="E132" s="174" t="s">
        <v>101</v>
      </c>
      <c r="F132" s="175" t="n">
        <v>0.347916666666667</v>
      </c>
      <c r="G132" s="176" t="n">
        <v>30.22</v>
      </c>
      <c r="H132" s="177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  <c r="S132" s="208"/>
      <c r="T132" s="208"/>
      <c r="U132" s="208"/>
      <c r="V132" s="208"/>
      <c r="W132" s="208"/>
      <c r="X132" s="208"/>
      <c r="Y132" s="208"/>
      <c r="Z132" s="208"/>
      <c r="AA132" s="208"/>
      <c r="AC132" s="208"/>
      <c r="AD132" s="209"/>
      <c r="AE132" s="209"/>
      <c r="AF132" s="209"/>
      <c r="AG132" s="209"/>
      <c r="AH132" s="209"/>
      <c r="AI132" s="209"/>
      <c r="AM132" s="209"/>
      <c r="AN132" s="209"/>
      <c r="AO132" s="209"/>
      <c r="AP132" s="209"/>
    </row>
    <row r="133" customFormat="false" ht="24.95" hidden="false" customHeight="true" outlineLevel="0" collapsed="false">
      <c r="A133" s="199" t="n">
        <v>44093</v>
      </c>
      <c r="B133" s="174" t="s">
        <v>293</v>
      </c>
      <c r="C133" s="173" t="s">
        <v>381</v>
      </c>
      <c r="D133" s="174" t="s">
        <v>268</v>
      </c>
      <c r="E133" s="174" t="s">
        <v>287</v>
      </c>
      <c r="F133" s="175" t="n">
        <v>0.360416666666667</v>
      </c>
      <c r="G133" s="176" t="n">
        <v>24.54</v>
      </c>
      <c r="H133" s="177"/>
      <c r="AD133" s="209"/>
      <c r="AE133" s="209"/>
      <c r="AF133" s="209"/>
      <c r="AG133" s="209"/>
      <c r="AH133" s="209"/>
      <c r="AI133" s="209"/>
      <c r="AM133" s="209"/>
      <c r="AN133" s="209"/>
      <c r="AO133" s="209"/>
      <c r="AP133" s="209"/>
    </row>
    <row r="134" customFormat="false" ht="24.95" hidden="false" customHeight="true" outlineLevel="0" collapsed="false">
      <c r="A134" s="199" t="n">
        <v>44093</v>
      </c>
      <c r="B134" s="174" t="s">
        <v>382</v>
      </c>
      <c r="C134" s="173" t="s">
        <v>381</v>
      </c>
      <c r="D134" s="174" t="s">
        <v>275</v>
      </c>
      <c r="E134" s="174" t="s">
        <v>101</v>
      </c>
      <c r="F134" s="175" t="n">
        <v>0.403472222222222</v>
      </c>
      <c r="G134" s="176" t="n">
        <v>48.22</v>
      </c>
      <c r="H134" s="177"/>
      <c r="AB134" s="209"/>
      <c r="AD134" s="209"/>
      <c r="AE134" s="209"/>
      <c r="AF134" s="209"/>
      <c r="AG134" s="209"/>
      <c r="AH134" s="209"/>
      <c r="AI134" s="209"/>
      <c r="AM134" s="209"/>
      <c r="AN134" s="209"/>
      <c r="AO134" s="209"/>
      <c r="AP134" s="209"/>
    </row>
    <row r="135" customFormat="false" ht="24.95" hidden="false" customHeight="true" outlineLevel="0" collapsed="false">
      <c r="A135" s="199" t="n">
        <v>44093</v>
      </c>
      <c r="B135" s="174" t="s">
        <v>383</v>
      </c>
      <c r="C135" s="173" t="s">
        <v>381</v>
      </c>
      <c r="D135" s="174" t="s">
        <v>271</v>
      </c>
      <c r="E135" s="174" t="s">
        <v>287</v>
      </c>
      <c r="F135" s="175" t="n">
        <v>0.441666666666667</v>
      </c>
      <c r="G135" s="176" t="n">
        <v>31.52</v>
      </c>
      <c r="H135" s="177"/>
      <c r="I135" s="209"/>
      <c r="J135" s="209"/>
      <c r="K135" s="209"/>
      <c r="L135" s="209"/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  <c r="AA135" s="209"/>
      <c r="AB135" s="209"/>
      <c r="AC135" s="209"/>
      <c r="AD135" s="209"/>
      <c r="AE135" s="209"/>
      <c r="AF135" s="209"/>
      <c r="AG135" s="209"/>
      <c r="AH135" s="209"/>
      <c r="AI135" s="209"/>
      <c r="AJ135" s="208"/>
      <c r="AM135" s="209"/>
      <c r="AN135" s="209"/>
      <c r="AO135" s="209"/>
      <c r="AP135" s="209"/>
    </row>
    <row r="136" s="208" customFormat="true" ht="24.95" hidden="false" customHeight="true" outlineLevel="0" collapsed="false">
      <c r="A136" s="199" t="n">
        <v>44093</v>
      </c>
      <c r="B136" s="174" t="s">
        <v>293</v>
      </c>
      <c r="C136" s="173" t="s">
        <v>381</v>
      </c>
      <c r="D136" s="174" t="s">
        <v>268</v>
      </c>
      <c r="E136" s="174" t="s">
        <v>287</v>
      </c>
      <c r="F136" s="175" t="n">
        <v>0.443055555555556</v>
      </c>
      <c r="G136" s="176" t="n">
        <v>17.36</v>
      </c>
      <c r="H136" s="210"/>
      <c r="I136" s="209"/>
      <c r="J136" s="209"/>
      <c r="K136" s="209"/>
      <c r="L136" s="209"/>
      <c r="M136" s="209"/>
      <c r="N136" s="209"/>
      <c r="O136" s="209"/>
      <c r="P136" s="209"/>
      <c r="Q136" s="209"/>
      <c r="R136" s="209"/>
      <c r="S136" s="209"/>
      <c r="T136" s="209"/>
      <c r="U136" s="209"/>
      <c r="V136" s="209"/>
      <c r="W136" s="209"/>
      <c r="X136" s="209"/>
      <c r="Y136" s="209"/>
      <c r="Z136" s="209"/>
      <c r="AA136" s="209"/>
      <c r="AB136" s="209"/>
      <c r="AC136" s="209"/>
      <c r="AD136" s="209"/>
      <c r="AE136" s="209"/>
      <c r="AF136" s="209"/>
      <c r="AG136" s="209"/>
      <c r="AH136" s="209"/>
      <c r="AI136" s="209"/>
      <c r="AM136" s="209"/>
      <c r="AN136" s="209"/>
      <c r="AO136" s="209"/>
      <c r="AP136" s="209"/>
    </row>
    <row r="137" customFormat="false" ht="24.95" hidden="false" customHeight="true" outlineLevel="0" collapsed="false">
      <c r="A137" s="199" t="n">
        <v>44093</v>
      </c>
      <c r="B137" s="174" t="s">
        <v>339</v>
      </c>
      <c r="C137" s="173" t="s">
        <v>381</v>
      </c>
      <c r="D137" s="174" t="s">
        <v>275</v>
      </c>
      <c r="E137" s="174" t="s">
        <v>101</v>
      </c>
      <c r="F137" s="175" t="n">
        <v>0.45625</v>
      </c>
      <c r="G137" s="176" t="n">
        <v>36.18</v>
      </c>
      <c r="H137" s="177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209"/>
      <c r="Z137" s="209"/>
      <c r="AA137" s="209"/>
      <c r="AB137" s="209"/>
      <c r="AC137" s="209"/>
      <c r="AD137" s="209"/>
      <c r="AE137" s="209"/>
      <c r="AF137" s="209"/>
      <c r="AG137" s="209"/>
      <c r="AH137" s="209"/>
      <c r="AI137" s="209"/>
      <c r="AM137" s="209"/>
      <c r="AN137" s="209"/>
      <c r="AO137" s="209"/>
      <c r="AP137" s="209"/>
    </row>
    <row r="138" customFormat="false" ht="24.95" hidden="false" customHeight="true" outlineLevel="0" collapsed="false">
      <c r="A138" s="199" t="n">
        <v>44093</v>
      </c>
      <c r="B138" s="174" t="s">
        <v>384</v>
      </c>
      <c r="C138" s="173" t="s">
        <v>381</v>
      </c>
      <c r="D138" s="174" t="s">
        <v>281</v>
      </c>
      <c r="E138" s="174" t="s">
        <v>287</v>
      </c>
      <c r="F138" s="175" t="n">
        <v>0.51875</v>
      </c>
      <c r="G138" s="176" t="n">
        <v>37.06</v>
      </c>
      <c r="H138" s="177"/>
      <c r="I138" s="209"/>
      <c r="J138" s="209"/>
      <c r="K138" s="209"/>
      <c r="L138" s="209"/>
      <c r="M138" s="209"/>
      <c r="N138" s="209"/>
      <c r="O138" s="209"/>
      <c r="P138" s="209"/>
      <c r="Q138" s="209"/>
      <c r="R138" s="209"/>
      <c r="S138" s="209"/>
      <c r="T138" s="209"/>
      <c r="U138" s="209"/>
      <c r="V138" s="209"/>
      <c r="W138" s="209"/>
      <c r="X138" s="209"/>
      <c r="Y138" s="209"/>
      <c r="Z138" s="209"/>
      <c r="AA138" s="209"/>
      <c r="AB138" s="209"/>
      <c r="AC138" s="209"/>
      <c r="AD138" s="209"/>
      <c r="AE138" s="209"/>
      <c r="AF138" s="209"/>
      <c r="AG138" s="209"/>
      <c r="AH138" s="209"/>
      <c r="AI138" s="209"/>
      <c r="AM138" s="209"/>
      <c r="AN138" s="209"/>
      <c r="AO138" s="209"/>
      <c r="AP138" s="209"/>
    </row>
    <row r="139" customFormat="false" ht="24.95" hidden="false" customHeight="true" outlineLevel="0" collapsed="false">
      <c r="A139" s="199" t="n">
        <v>44093</v>
      </c>
      <c r="B139" s="174" t="s">
        <v>385</v>
      </c>
      <c r="C139" s="173" t="s">
        <v>381</v>
      </c>
      <c r="D139" s="174" t="s">
        <v>275</v>
      </c>
      <c r="E139" s="174" t="s">
        <v>101</v>
      </c>
      <c r="F139" s="175" t="n">
        <v>0.678472222222222</v>
      </c>
      <c r="G139" s="176" t="n">
        <v>35.62</v>
      </c>
      <c r="H139" s="177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209"/>
      <c r="AB139" s="209"/>
      <c r="AC139" s="209"/>
      <c r="AD139" s="209"/>
      <c r="AE139" s="209"/>
      <c r="AF139" s="209"/>
      <c r="AG139" s="209"/>
      <c r="AH139" s="209"/>
      <c r="AI139" s="209"/>
      <c r="AM139" s="209"/>
      <c r="AN139" s="209"/>
      <c r="AO139" s="209"/>
      <c r="AP139" s="209"/>
    </row>
    <row r="140" customFormat="false" ht="24.95" hidden="false" customHeight="true" outlineLevel="0" collapsed="false">
      <c r="A140" s="199" t="n">
        <v>44095</v>
      </c>
      <c r="B140" s="174" t="s">
        <v>293</v>
      </c>
      <c r="C140" s="173" t="s">
        <v>381</v>
      </c>
      <c r="D140" s="174" t="s">
        <v>268</v>
      </c>
      <c r="E140" s="174" t="s">
        <v>287</v>
      </c>
      <c r="F140" s="175" t="n">
        <v>0.397222222222222</v>
      </c>
      <c r="G140" s="176" t="n">
        <v>18.4</v>
      </c>
      <c r="H140" s="177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  <c r="AA140" s="209"/>
      <c r="AB140" s="209"/>
      <c r="AC140" s="209"/>
      <c r="AD140" s="209"/>
      <c r="AE140" s="209"/>
      <c r="AF140" s="209"/>
      <c r="AG140" s="209"/>
      <c r="AH140" s="209"/>
      <c r="AI140" s="209"/>
      <c r="AJ140" s="209"/>
      <c r="AM140" s="209"/>
      <c r="AN140" s="209"/>
      <c r="AO140" s="209"/>
      <c r="AP140" s="209"/>
    </row>
    <row r="141" s="209" customFormat="true" ht="24.95" hidden="false" customHeight="true" outlineLevel="0" collapsed="false">
      <c r="A141" s="199" t="n">
        <v>44095</v>
      </c>
      <c r="B141" s="174" t="s">
        <v>360</v>
      </c>
      <c r="C141" s="173" t="s">
        <v>381</v>
      </c>
      <c r="D141" s="174" t="s">
        <v>268</v>
      </c>
      <c r="E141" s="174" t="s">
        <v>287</v>
      </c>
      <c r="F141" s="175" t="n">
        <v>0.604166666666667</v>
      </c>
      <c r="G141" s="176" t="n">
        <v>21.66</v>
      </c>
      <c r="H141" s="177"/>
    </row>
    <row r="142" s="209" customFormat="true" ht="24.95" hidden="false" customHeight="true" outlineLevel="0" collapsed="false">
      <c r="A142" s="199" t="n">
        <v>44096</v>
      </c>
      <c r="B142" s="174" t="s">
        <v>293</v>
      </c>
      <c r="C142" s="173" t="s">
        <v>386</v>
      </c>
      <c r="D142" s="174" t="s">
        <v>268</v>
      </c>
      <c r="E142" s="174" t="s">
        <v>90</v>
      </c>
      <c r="F142" s="175" t="n">
        <v>0.625</v>
      </c>
      <c r="G142" s="176" t="n">
        <v>16.62</v>
      </c>
      <c r="H142" s="177"/>
    </row>
    <row r="143" s="209" customFormat="true" ht="24.95" hidden="false" customHeight="true" outlineLevel="0" collapsed="false">
      <c r="A143" s="199" t="n">
        <v>44095</v>
      </c>
      <c r="B143" s="174" t="s">
        <v>387</v>
      </c>
      <c r="C143" s="173" t="s">
        <v>386</v>
      </c>
      <c r="D143" s="174" t="s">
        <v>275</v>
      </c>
      <c r="E143" s="174" t="s">
        <v>101</v>
      </c>
      <c r="F143" s="175"/>
      <c r="G143" s="176" t="n">
        <v>48.38</v>
      </c>
      <c r="H143" s="177"/>
    </row>
    <row r="144" s="209" customFormat="true" ht="24.95" hidden="false" customHeight="true" outlineLevel="0" collapsed="false">
      <c r="A144" s="199" t="n">
        <v>44095</v>
      </c>
      <c r="B144" s="174" t="s">
        <v>350</v>
      </c>
      <c r="C144" s="173" t="s">
        <v>386</v>
      </c>
      <c r="D144" s="174" t="s">
        <v>351</v>
      </c>
      <c r="E144" s="174" t="s">
        <v>287</v>
      </c>
      <c r="F144" s="175" t="n">
        <v>0.532638888888889</v>
      </c>
      <c r="G144" s="176" t="n">
        <v>34.46</v>
      </c>
      <c r="H144" s="177"/>
    </row>
    <row r="145" s="209" customFormat="true" ht="24.95" hidden="false" customHeight="true" outlineLevel="0" collapsed="false">
      <c r="A145" s="199" t="n">
        <v>44095</v>
      </c>
      <c r="B145" s="174" t="s">
        <v>327</v>
      </c>
      <c r="C145" s="173" t="s">
        <v>386</v>
      </c>
      <c r="D145" s="174" t="s">
        <v>275</v>
      </c>
      <c r="E145" s="174" t="s">
        <v>101</v>
      </c>
      <c r="F145" s="175" t="n">
        <v>0.688194444444445</v>
      </c>
      <c r="G145" s="176" t="n">
        <v>31.08</v>
      </c>
      <c r="H145" s="177"/>
    </row>
    <row r="146" s="209" customFormat="true" ht="24.95" hidden="false" customHeight="true" outlineLevel="0" collapsed="false">
      <c r="A146" s="199" t="n">
        <v>44095</v>
      </c>
      <c r="B146" s="174" t="s">
        <v>388</v>
      </c>
      <c r="C146" s="173" t="s">
        <v>386</v>
      </c>
      <c r="D146" s="174" t="s">
        <v>275</v>
      </c>
      <c r="E146" s="174" t="s">
        <v>101</v>
      </c>
      <c r="F146" s="175" t="n">
        <v>0.730555555555556</v>
      </c>
      <c r="G146" s="176" t="n">
        <v>47.94</v>
      </c>
      <c r="H146" s="177"/>
    </row>
    <row r="147" s="209" customFormat="true" ht="24.95" hidden="false" customHeight="true" outlineLevel="0" collapsed="false">
      <c r="A147" s="199" t="n">
        <v>44095</v>
      </c>
      <c r="B147" s="174" t="s">
        <v>360</v>
      </c>
      <c r="C147" s="173" t="s">
        <v>386</v>
      </c>
      <c r="D147" s="174" t="s">
        <v>268</v>
      </c>
      <c r="E147" s="174" t="s">
        <v>287</v>
      </c>
      <c r="F147" s="175" t="n">
        <v>0.795833333333334</v>
      </c>
      <c r="G147" s="176" t="n">
        <v>17.24</v>
      </c>
      <c r="H147" s="177"/>
    </row>
    <row r="148" s="209" customFormat="true" ht="24.95" hidden="false" customHeight="true" outlineLevel="0" collapsed="false">
      <c r="A148" s="199" t="n">
        <v>44096</v>
      </c>
      <c r="B148" s="174" t="s">
        <v>389</v>
      </c>
      <c r="C148" s="173" t="s">
        <v>390</v>
      </c>
      <c r="D148" s="174" t="s">
        <v>273</v>
      </c>
      <c r="E148" s="174" t="s">
        <v>287</v>
      </c>
      <c r="F148" s="175"/>
      <c r="G148" s="176" t="n">
        <v>34.62</v>
      </c>
      <c r="H148" s="177"/>
    </row>
    <row r="149" s="209" customFormat="true" ht="24.95" hidden="false" customHeight="true" outlineLevel="0" collapsed="false">
      <c r="A149" s="199" t="n">
        <v>44097</v>
      </c>
      <c r="B149" s="174" t="s">
        <v>360</v>
      </c>
      <c r="C149" s="173" t="s">
        <v>390</v>
      </c>
      <c r="D149" s="174" t="s">
        <v>268</v>
      </c>
      <c r="E149" s="174" t="s">
        <v>287</v>
      </c>
      <c r="F149" s="175" t="n">
        <v>0.477083333333333</v>
      </c>
      <c r="G149" s="176" t="n">
        <v>14.4</v>
      </c>
      <c r="H149" s="177"/>
    </row>
    <row r="150" s="209" customFormat="true" ht="24.95" hidden="false" customHeight="true" outlineLevel="0" collapsed="false">
      <c r="A150" s="199" t="n">
        <v>44096</v>
      </c>
      <c r="B150" s="174" t="s">
        <v>391</v>
      </c>
      <c r="C150" s="173" t="s">
        <v>390</v>
      </c>
      <c r="D150" s="174" t="s">
        <v>309</v>
      </c>
      <c r="E150" s="174" t="s">
        <v>287</v>
      </c>
      <c r="F150" s="175" t="n">
        <v>0.440972222222222</v>
      </c>
      <c r="G150" s="176" t="n">
        <v>36.92</v>
      </c>
      <c r="H150" s="177"/>
    </row>
    <row r="151" s="209" customFormat="true" ht="24.95" hidden="false" customHeight="true" outlineLevel="0" collapsed="false">
      <c r="A151" s="199" t="n">
        <v>44096</v>
      </c>
      <c r="B151" s="174" t="s">
        <v>392</v>
      </c>
      <c r="C151" s="173" t="s">
        <v>390</v>
      </c>
      <c r="D151" s="174" t="s">
        <v>282</v>
      </c>
      <c r="E151" s="174" t="s">
        <v>287</v>
      </c>
      <c r="F151" s="175"/>
      <c r="G151" s="176" t="n">
        <v>10.94</v>
      </c>
      <c r="H151" s="177"/>
    </row>
    <row r="152" s="209" customFormat="true" ht="24.95" hidden="false" customHeight="true" outlineLevel="0" collapsed="false">
      <c r="A152" s="199" t="n">
        <v>44096</v>
      </c>
      <c r="B152" s="174" t="s">
        <v>313</v>
      </c>
      <c r="C152" s="173" t="s">
        <v>390</v>
      </c>
      <c r="D152" s="174" t="s">
        <v>393</v>
      </c>
      <c r="E152" s="174" t="s">
        <v>101</v>
      </c>
      <c r="F152" s="175" t="n">
        <v>0.478472222222222</v>
      </c>
      <c r="G152" s="176" t="n">
        <v>27.64</v>
      </c>
      <c r="H152" s="177"/>
    </row>
    <row r="153" s="209" customFormat="true" ht="24.95" hidden="false" customHeight="true" outlineLevel="0" collapsed="false">
      <c r="A153" s="199" t="n">
        <v>44096</v>
      </c>
      <c r="B153" s="174" t="s">
        <v>302</v>
      </c>
      <c r="C153" s="173" t="s">
        <v>390</v>
      </c>
      <c r="D153" s="174" t="s">
        <v>268</v>
      </c>
      <c r="E153" s="174" t="s">
        <v>287</v>
      </c>
      <c r="F153" s="175" t="n">
        <v>0.501388888888889</v>
      </c>
      <c r="G153" s="176" t="n">
        <v>8.84</v>
      </c>
      <c r="H153" s="177"/>
    </row>
    <row r="154" s="209" customFormat="true" ht="24.95" hidden="false" customHeight="true" outlineLevel="0" collapsed="false">
      <c r="A154" s="199" t="n">
        <v>44096</v>
      </c>
      <c r="B154" s="174" t="s">
        <v>394</v>
      </c>
      <c r="C154" s="173" t="s">
        <v>390</v>
      </c>
      <c r="D154" s="174" t="s">
        <v>273</v>
      </c>
      <c r="E154" s="174" t="s">
        <v>287</v>
      </c>
      <c r="F154" s="175"/>
      <c r="G154" s="176" t="n">
        <v>30.28</v>
      </c>
      <c r="H154" s="177"/>
    </row>
    <row r="155" s="209" customFormat="true" ht="24.95" hidden="false" customHeight="true" outlineLevel="0" collapsed="false">
      <c r="A155" s="199" t="n">
        <v>44097</v>
      </c>
      <c r="B155" s="174" t="s">
        <v>395</v>
      </c>
      <c r="C155" s="173" t="s">
        <v>396</v>
      </c>
      <c r="D155" s="174" t="s">
        <v>397</v>
      </c>
      <c r="E155" s="174" t="s">
        <v>101</v>
      </c>
      <c r="F155" s="175" t="n">
        <v>0.406944444444444</v>
      </c>
      <c r="G155" s="176" t="n">
        <v>26.6</v>
      </c>
      <c r="H155" s="177"/>
    </row>
    <row r="156" s="209" customFormat="true" ht="24.95" hidden="false" customHeight="true" outlineLevel="0" collapsed="false">
      <c r="A156" s="199" t="n">
        <v>44097</v>
      </c>
      <c r="B156" s="174" t="s">
        <v>398</v>
      </c>
      <c r="C156" s="173" t="s">
        <v>396</v>
      </c>
      <c r="D156" s="174" t="s">
        <v>281</v>
      </c>
      <c r="E156" s="174" t="s">
        <v>287</v>
      </c>
      <c r="F156" s="175" t="n">
        <v>0.410416666666667</v>
      </c>
      <c r="G156" s="176" t="n">
        <v>31.22</v>
      </c>
      <c r="H156" s="177"/>
    </row>
    <row r="157" s="209" customFormat="true" ht="24.95" hidden="false" customHeight="true" outlineLevel="0" collapsed="false">
      <c r="A157" s="199" t="n">
        <v>44097</v>
      </c>
      <c r="B157" s="174" t="s">
        <v>311</v>
      </c>
      <c r="C157" s="173" t="s">
        <v>396</v>
      </c>
      <c r="D157" s="174" t="s">
        <v>397</v>
      </c>
      <c r="E157" s="174" t="s">
        <v>101</v>
      </c>
      <c r="F157" s="175" t="n">
        <v>0.458333333333333</v>
      </c>
      <c r="G157" s="176" t="n">
        <v>30.6</v>
      </c>
      <c r="H157" s="177"/>
    </row>
    <row r="158" s="209" customFormat="true" ht="24.95" hidden="false" customHeight="true" outlineLevel="0" collapsed="false">
      <c r="A158" s="199" t="n">
        <v>44097</v>
      </c>
      <c r="B158" s="174" t="s">
        <v>399</v>
      </c>
      <c r="C158" s="173" t="s">
        <v>396</v>
      </c>
      <c r="D158" s="174" t="s">
        <v>269</v>
      </c>
      <c r="E158" s="174" t="s">
        <v>287</v>
      </c>
      <c r="F158" s="175" t="n">
        <v>0.490277777777778</v>
      </c>
      <c r="G158" s="176" t="n">
        <v>36.58</v>
      </c>
      <c r="H158" s="177"/>
    </row>
    <row r="159" s="209" customFormat="true" ht="24.95" hidden="false" customHeight="true" outlineLevel="0" collapsed="false">
      <c r="A159" s="199" t="n">
        <v>44097</v>
      </c>
      <c r="B159" s="174" t="s">
        <v>400</v>
      </c>
      <c r="C159" s="173" t="s">
        <v>396</v>
      </c>
      <c r="D159" s="174" t="s">
        <v>397</v>
      </c>
      <c r="E159" s="174" t="s">
        <v>101</v>
      </c>
      <c r="F159" s="175" t="n">
        <v>0.645138888888889</v>
      </c>
      <c r="G159" s="176" t="n">
        <v>35.18</v>
      </c>
      <c r="H159" s="177"/>
      <c r="I159" s="211"/>
      <c r="J159" s="211"/>
      <c r="K159" s="211"/>
      <c r="L159" s="211"/>
      <c r="M159" s="211"/>
      <c r="N159" s="211"/>
      <c r="O159" s="211"/>
      <c r="P159" s="211"/>
      <c r="Q159" s="211"/>
      <c r="R159" s="211"/>
      <c r="S159" s="211"/>
      <c r="T159" s="211"/>
      <c r="U159" s="211"/>
      <c r="V159" s="211"/>
      <c r="W159" s="211"/>
      <c r="X159" s="211"/>
      <c r="Y159" s="211"/>
    </row>
    <row r="160" s="209" customFormat="true" ht="24.95" hidden="false" customHeight="true" outlineLevel="0" collapsed="false">
      <c r="A160" s="199" t="n">
        <v>44097</v>
      </c>
      <c r="B160" s="174" t="s">
        <v>401</v>
      </c>
      <c r="C160" s="173" t="s">
        <v>396</v>
      </c>
      <c r="D160" s="174" t="s">
        <v>273</v>
      </c>
      <c r="E160" s="174" t="s">
        <v>287</v>
      </c>
      <c r="F160" s="175" t="n">
        <v>0.0277777777777778</v>
      </c>
      <c r="G160" s="176" t="n">
        <v>30.62</v>
      </c>
      <c r="H160" s="177"/>
      <c r="I160" s="211"/>
      <c r="J160" s="211"/>
      <c r="K160" s="211"/>
      <c r="L160" s="211"/>
      <c r="M160" s="211"/>
      <c r="N160" s="211"/>
      <c r="O160" s="211"/>
      <c r="P160" s="211"/>
      <c r="Q160" s="211"/>
      <c r="R160" s="211"/>
      <c r="S160" s="211"/>
      <c r="T160" s="211"/>
      <c r="U160" s="211"/>
      <c r="V160" s="211"/>
      <c r="W160" s="211"/>
      <c r="X160" s="211"/>
      <c r="Y160" s="211"/>
    </row>
    <row r="161" s="209" customFormat="true" ht="24.95" hidden="false" customHeight="true" outlineLevel="0" collapsed="false">
      <c r="A161" s="199" t="n">
        <v>44098</v>
      </c>
      <c r="B161" s="174" t="s">
        <v>402</v>
      </c>
      <c r="C161" s="173" t="s">
        <v>396</v>
      </c>
      <c r="D161" s="174" t="s">
        <v>273</v>
      </c>
      <c r="E161" s="174" t="s">
        <v>287</v>
      </c>
      <c r="F161" s="175" t="n">
        <v>0.451388888888889</v>
      </c>
      <c r="G161" s="176" t="n">
        <v>29.2</v>
      </c>
      <c r="H161" s="177"/>
      <c r="I161" s="211"/>
      <c r="J161" s="211"/>
      <c r="K161" s="211"/>
      <c r="L161" s="211"/>
      <c r="M161" s="211"/>
      <c r="N161" s="211"/>
      <c r="O161" s="211"/>
      <c r="P161" s="211"/>
      <c r="Q161" s="211"/>
      <c r="R161" s="211"/>
      <c r="S161" s="211"/>
      <c r="T161" s="211"/>
      <c r="U161" s="211"/>
      <c r="V161" s="211"/>
      <c r="W161" s="211"/>
      <c r="X161" s="211"/>
      <c r="Y161" s="211"/>
    </row>
    <row r="162" s="209" customFormat="true" ht="24.95" hidden="false" customHeight="true" outlineLevel="0" collapsed="false">
      <c r="A162" s="199" t="n">
        <v>44098</v>
      </c>
      <c r="B162" s="174" t="s">
        <v>365</v>
      </c>
      <c r="C162" s="173" t="s">
        <v>396</v>
      </c>
      <c r="D162" s="174" t="s">
        <v>284</v>
      </c>
      <c r="E162" s="174" t="s">
        <v>287</v>
      </c>
      <c r="F162" s="175" t="n">
        <v>0.484027777777778</v>
      </c>
      <c r="G162" s="176" t="n">
        <v>31.04</v>
      </c>
      <c r="H162" s="177"/>
      <c r="I162" s="211"/>
      <c r="J162" s="211"/>
      <c r="K162" s="211"/>
      <c r="L162" s="211"/>
      <c r="M162" s="211"/>
      <c r="N162" s="211"/>
      <c r="O162" s="211"/>
      <c r="P162" s="211"/>
      <c r="Q162" s="211"/>
      <c r="R162" s="211"/>
      <c r="S162" s="211"/>
      <c r="T162" s="211"/>
      <c r="U162" s="211"/>
      <c r="V162" s="211"/>
      <c r="W162" s="211"/>
      <c r="X162" s="211"/>
      <c r="Y162" s="211"/>
    </row>
    <row r="163" s="209" customFormat="true" ht="24.95" hidden="false" customHeight="true" outlineLevel="0" collapsed="false">
      <c r="A163" s="199" t="n">
        <v>44098</v>
      </c>
      <c r="B163" s="174" t="s">
        <v>403</v>
      </c>
      <c r="C163" s="173" t="s">
        <v>396</v>
      </c>
      <c r="D163" s="174" t="s">
        <v>275</v>
      </c>
      <c r="E163" s="174" t="s">
        <v>101</v>
      </c>
      <c r="F163" s="175" t="n">
        <v>0.518055555555556</v>
      </c>
      <c r="G163" s="176" t="n">
        <v>48.22</v>
      </c>
      <c r="H163" s="177"/>
      <c r="I163" s="211"/>
      <c r="J163" s="211"/>
      <c r="K163" s="211"/>
      <c r="L163" s="211"/>
      <c r="M163" s="211"/>
      <c r="N163" s="211"/>
      <c r="O163" s="211"/>
      <c r="P163" s="211"/>
      <c r="Q163" s="211"/>
      <c r="R163" s="211"/>
      <c r="S163" s="211"/>
      <c r="T163" s="211"/>
      <c r="U163" s="211"/>
      <c r="V163" s="211"/>
      <c r="W163" s="211"/>
      <c r="X163" s="211"/>
      <c r="Y163" s="211"/>
    </row>
    <row r="164" s="209" customFormat="true" ht="24.95" hidden="false" customHeight="true" outlineLevel="0" collapsed="false">
      <c r="A164" s="199" t="n">
        <v>44098</v>
      </c>
      <c r="B164" s="174" t="s">
        <v>404</v>
      </c>
      <c r="C164" s="173" t="s">
        <v>396</v>
      </c>
      <c r="D164" s="174" t="s">
        <v>275</v>
      </c>
      <c r="E164" s="174" t="s">
        <v>101</v>
      </c>
      <c r="F164" s="175" t="n">
        <v>0.547916666666667</v>
      </c>
      <c r="G164" s="176" t="n">
        <v>47.58</v>
      </c>
      <c r="H164" s="177"/>
    </row>
    <row r="165" s="209" customFormat="true" ht="24.95" hidden="false" customHeight="true" outlineLevel="0" collapsed="false">
      <c r="A165" s="199" t="n">
        <v>44098</v>
      </c>
      <c r="B165" s="174" t="s">
        <v>405</v>
      </c>
      <c r="C165" s="173" t="s">
        <v>396</v>
      </c>
      <c r="D165" s="174" t="s">
        <v>393</v>
      </c>
      <c r="E165" s="174" t="s">
        <v>101</v>
      </c>
      <c r="F165" s="175" t="n">
        <v>0.616666666666667</v>
      </c>
      <c r="G165" s="176" t="n">
        <v>36.54</v>
      </c>
      <c r="H165" s="177"/>
    </row>
    <row r="166" s="209" customFormat="true" ht="24.95" hidden="false" customHeight="true" outlineLevel="0" collapsed="false">
      <c r="A166" s="199" t="n">
        <v>44098</v>
      </c>
      <c r="B166" s="174" t="s">
        <v>406</v>
      </c>
      <c r="C166" s="173" t="s">
        <v>396</v>
      </c>
      <c r="D166" s="174" t="s">
        <v>278</v>
      </c>
      <c r="E166" s="174" t="s">
        <v>287</v>
      </c>
      <c r="F166" s="175" t="n">
        <v>0.395833333333333</v>
      </c>
      <c r="G166" s="176" t="n">
        <v>29.48</v>
      </c>
      <c r="H166" s="177"/>
      <c r="I166" s="212"/>
      <c r="J166" s="212"/>
      <c r="K166" s="212"/>
      <c r="L166" s="212"/>
      <c r="M166" s="212"/>
      <c r="N166" s="212"/>
      <c r="O166" s="212"/>
      <c r="P166" s="212"/>
      <c r="Q166" s="212"/>
      <c r="R166" s="212"/>
      <c r="S166" s="212"/>
      <c r="T166" s="212"/>
      <c r="U166" s="212"/>
      <c r="V166" s="212"/>
      <c r="W166" s="212"/>
      <c r="X166" s="212"/>
      <c r="Y166" s="212"/>
    </row>
    <row r="167" s="209" customFormat="true" ht="24.95" hidden="false" customHeight="true" outlineLevel="0" collapsed="false">
      <c r="A167" s="199" t="n">
        <v>44098</v>
      </c>
      <c r="B167" s="174" t="s">
        <v>360</v>
      </c>
      <c r="C167" s="173" t="s">
        <v>396</v>
      </c>
      <c r="D167" s="174" t="s">
        <v>268</v>
      </c>
      <c r="E167" s="174" t="s">
        <v>287</v>
      </c>
      <c r="F167" s="175" t="n">
        <v>0.484722222222222</v>
      </c>
      <c r="G167" s="176" t="n">
        <v>20.82</v>
      </c>
      <c r="H167" s="177"/>
      <c r="I167" s="212"/>
      <c r="J167" s="212"/>
      <c r="K167" s="212"/>
      <c r="L167" s="212"/>
      <c r="M167" s="212"/>
      <c r="N167" s="212"/>
      <c r="O167" s="212"/>
      <c r="P167" s="212"/>
      <c r="Q167" s="212"/>
      <c r="R167" s="212"/>
      <c r="S167" s="212"/>
      <c r="T167" s="212"/>
      <c r="U167" s="212"/>
      <c r="V167" s="212"/>
      <c r="W167" s="212"/>
      <c r="X167" s="212"/>
      <c r="Y167" s="212"/>
    </row>
    <row r="168" customFormat="false" ht="24.95" hidden="false" customHeight="true" outlineLevel="0" collapsed="false">
      <c r="A168" s="199" t="n">
        <v>44098</v>
      </c>
      <c r="B168" s="174" t="s">
        <v>293</v>
      </c>
      <c r="C168" s="173" t="s">
        <v>396</v>
      </c>
      <c r="D168" s="174" t="s">
        <v>268</v>
      </c>
      <c r="E168" s="174" t="s">
        <v>90</v>
      </c>
      <c r="F168" s="175" t="n">
        <v>0.347222222222222</v>
      </c>
      <c r="G168" s="176" t="n">
        <v>17.52</v>
      </c>
      <c r="H168" s="177"/>
      <c r="I168" s="212"/>
      <c r="J168" s="212"/>
      <c r="K168" s="212"/>
      <c r="L168" s="212"/>
      <c r="M168" s="212"/>
      <c r="N168" s="212"/>
      <c r="O168" s="212"/>
      <c r="P168" s="212"/>
      <c r="Q168" s="212"/>
      <c r="R168" s="212"/>
      <c r="S168" s="212"/>
      <c r="T168" s="212"/>
      <c r="U168" s="212"/>
      <c r="V168" s="212"/>
      <c r="W168" s="212"/>
      <c r="X168" s="212"/>
      <c r="Y168" s="212"/>
    </row>
    <row r="169" customFormat="false" ht="24.95" hidden="false" customHeight="true" outlineLevel="0" collapsed="false">
      <c r="A169" s="199" t="n">
        <v>44099</v>
      </c>
      <c r="B169" s="174" t="s">
        <v>407</v>
      </c>
      <c r="C169" s="173" t="s">
        <v>408</v>
      </c>
      <c r="D169" s="174" t="s">
        <v>275</v>
      </c>
      <c r="E169" s="174" t="s">
        <v>101</v>
      </c>
      <c r="F169" s="175" t="n">
        <v>0.539583333333333</v>
      </c>
      <c r="G169" s="176" t="n">
        <v>47.74</v>
      </c>
      <c r="H169" s="177"/>
    </row>
    <row r="170" customFormat="false" ht="24.95" hidden="false" customHeight="true" outlineLevel="0" collapsed="false">
      <c r="A170" s="199" t="n">
        <v>44099</v>
      </c>
      <c r="B170" s="174" t="s">
        <v>409</v>
      </c>
      <c r="C170" s="173" t="s">
        <v>408</v>
      </c>
      <c r="D170" s="174" t="s">
        <v>281</v>
      </c>
      <c r="E170" s="174" t="s">
        <v>287</v>
      </c>
      <c r="F170" s="175" t="n">
        <v>0.542361111111111</v>
      </c>
      <c r="G170" s="176" t="n">
        <v>32.52</v>
      </c>
      <c r="H170" s="177"/>
    </row>
    <row r="171" customFormat="false" ht="24.95" hidden="false" customHeight="true" outlineLevel="0" collapsed="false">
      <c r="A171" s="199" t="n">
        <v>44099</v>
      </c>
      <c r="B171" s="174" t="s">
        <v>410</v>
      </c>
      <c r="C171" s="173" t="s">
        <v>408</v>
      </c>
      <c r="D171" s="174" t="s">
        <v>393</v>
      </c>
      <c r="E171" s="174" t="s">
        <v>101</v>
      </c>
      <c r="F171" s="175" t="n">
        <v>0.576388888888889</v>
      </c>
      <c r="G171" s="176" t="n">
        <v>34.84</v>
      </c>
      <c r="H171" s="177"/>
    </row>
    <row r="172" customFormat="false" ht="24.95" hidden="false" customHeight="true" outlineLevel="0" collapsed="false">
      <c r="A172" s="199" t="n">
        <v>44099</v>
      </c>
      <c r="B172" s="174" t="s">
        <v>291</v>
      </c>
      <c r="C172" s="173" t="s">
        <v>408</v>
      </c>
      <c r="D172" s="174" t="s">
        <v>273</v>
      </c>
      <c r="E172" s="174" t="s">
        <v>287</v>
      </c>
      <c r="F172" s="175" t="n">
        <v>0.6</v>
      </c>
      <c r="G172" s="176" t="n">
        <v>31.26</v>
      </c>
      <c r="H172" s="177"/>
    </row>
    <row r="173" customFormat="false" ht="24.95" hidden="false" customHeight="true" outlineLevel="0" collapsed="false">
      <c r="A173" s="199" t="n">
        <v>44099</v>
      </c>
      <c r="B173" s="174" t="s">
        <v>411</v>
      </c>
      <c r="C173" s="173" t="s">
        <v>408</v>
      </c>
      <c r="D173" s="174" t="s">
        <v>275</v>
      </c>
      <c r="E173" s="174" t="s">
        <v>101</v>
      </c>
      <c r="F173" s="175" t="n">
        <v>0.690277777777778</v>
      </c>
      <c r="G173" s="176" t="n">
        <v>33.62</v>
      </c>
      <c r="H173" s="177"/>
    </row>
    <row r="174" customFormat="false" ht="24.95" hidden="false" customHeight="true" outlineLevel="0" collapsed="false">
      <c r="A174" s="199" t="n">
        <v>44099</v>
      </c>
      <c r="B174" s="174" t="s">
        <v>412</v>
      </c>
      <c r="C174" s="173" t="s">
        <v>408</v>
      </c>
      <c r="D174" s="174" t="s">
        <v>275</v>
      </c>
      <c r="E174" s="174" t="s">
        <v>101</v>
      </c>
      <c r="F174" s="175" t="n">
        <v>0.445833333333333</v>
      </c>
      <c r="G174" s="176" t="n">
        <v>33.58</v>
      </c>
      <c r="H174" s="177"/>
    </row>
    <row r="175" customFormat="false" ht="24.95" hidden="false" customHeight="true" outlineLevel="0" collapsed="false">
      <c r="A175" s="199" t="n">
        <v>44099</v>
      </c>
      <c r="B175" s="174" t="s">
        <v>413</v>
      </c>
      <c r="C175" s="173" t="s">
        <v>408</v>
      </c>
      <c r="D175" s="174" t="s">
        <v>269</v>
      </c>
      <c r="E175" s="174" t="s">
        <v>287</v>
      </c>
      <c r="F175" s="175"/>
      <c r="G175" s="176" t="n">
        <v>31.9</v>
      </c>
      <c r="H175" s="177"/>
    </row>
    <row r="176" customFormat="false" ht="24.95" hidden="false" customHeight="true" outlineLevel="0" collapsed="false">
      <c r="A176" s="199" t="n">
        <v>44100</v>
      </c>
      <c r="B176" s="174" t="s">
        <v>414</v>
      </c>
      <c r="C176" s="173" t="s">
        <v>408</v>
      </c>
      <c r="D176" s="174" t="s">
        <v>275</v>
      </c>
      <c r="E176" s="174" t="s">
        <v>101</v>
      </c>
      <c r="F176" s="175"/>
      <c r="G176" s="176" t="n">
        <v>35.12</v>
      </c>
      <c r="H176" s="177"/>
    </row>
    <row r="177" customFormat="false" ht="24.95" hidden="false" customHeight="true" outlineLevel="0" collapsed="false">
      <c r="A177" s="199" t="n">
        <v>44100</v>
      </c>
      <c r="B177" s="174" t="s">
        <v>293</v>
      </c>
      <c r="C177" s="173" t="s">
        <v>415</v>
      </c>
      <c r="D177" s="174" t="s">
        <v>268</v>
      </c>
      <c r="E177" s="174" t="s">
        <v>287</v>
      </c>
      <c r="F177" s="175"/>
      <c r="G177" s="176" t="n">
        <v>14.86</v>
      </c>
      <c r="H177" s="177"/>
    </row>
    <row r="178" customFormat="false" ht="24.95" hidden="false" customHeight="true" outlineLevel="0" collapsed="false">
      <c r="A178" s="199" t="n">
        <v>44100</v>
      </c>
      <c r="B178" s="174" t="s">
        <v>326</v>
      </c>
      <c r="C178" s="173" t="s">
        <v>415</v>
      </c>
      <c r="D178" s="174" t="s">
        <v>275</v>
      </c>
      <c r="E178" s="174" t="s">
        <v>101</v>
      </c>
      <c r="F178" s="175"/>
      <c r="G178" s="176" t="n">
        <v>30.7</v>
      </c>
      <c r="H178" s="177"/>
    </row>
    <row r="179" customFormat="false" ht="24.95" hidden="false" customHeight="true" outlineLevel="0" collapsed="false">
      <c r="A179" s="199" t="n">
        <v>44100</v>
      </c>
      <c r="B179" s="174" t="s">
        <v>416</v>
      </c>
      <c r="C179" s="173" t="s">
        <v>415</v>
      </c>
      <c r="D179" s="174" t="s">
        <v>269</v>
      </c>
      <c r="E179" s="174" t="s">
        <v>287</v>
      </c>
      <c r="F179" s="175"/>
      <c r="G179" s="176" t="n">
        <v>31.24</v>
      </c>
      <c r="H179" s="177"/>
    </row>
    <row r="180" customFormat="false" ht="24.95" hidden="false" customHeight="true" outlineLevel="0" collapsed="false">
      <c r="A180" s="199" t="n">
        <v>44100</v>
      </c>
      <c r="B180" s="174" t="s">
        <v>417</v>
      </c>
      <c r="C180" s="173" t="s">
        <v>415</v>
      </c>
      <c r="D180" s="174" t="s">
        <v>275</v>
      </c>
      <c r="E180" s="174" t="s">
        <v>101</v>
      </c>
      <c r="F180" s="175"/>
      <c r="G180" s="176" t="n">
        <v>34.58</v>
      </c>
      <c r="H180" s="177"/>
    </row>
    <row r="181" customFormat="false" ht="24.95" hidden="false" customHeight="true" outlineLevel="0" collapsed="false">
      <c r="A181" s="199" t="n">
        <v>44100</v>
      </c>
      <c r="B181" s="174" t="s">
        <v>418</v>
      </c>
      <c r="C181" s="173" t="s">
        <v>415</v>
      </c>
      <c r="D181" s="174" t="s">
        <v>275</v>
      </c>
      <c r="E181" s="174" t="s">
        <v>101</v>
      </c>
      <c r="F181" s="175"/>
      <c r="G181" s="176" t="n">
        <v>32.02</v>
      </c>
      <c r="H181" s="177"/>
    </row>
    <row r="182" customFormat="false" ht="24.95" hidden="false" customHeight="true" outlineLevel="0" collapsed="false">
      <c r="A182" s="199" t="n">
        <v>44100</v>
      </c>
      <c r="B182" s="174" t="s">
        <v>419</v>
      </c>
      <c r="C182" s="173" t="s">
        <v>415</v>
      </c>
      <c r="D182" s="174" t="s">
        <v>275</v>
      </c>
      <c r="E182" s="174" t="s">
        <v>101</v>
      </c>
      <c r="F182" s="175"/>
      <c r="G182" s="176" t="n">
        <v>36.17</v>
      </c>
      <c r="H182" s="177"/>
    </row>
    <row r="183" customFormat="false" ht="24.95" hidden="false" customHeight="true" outlineLevel="0" collapsed="false">
      <c r="A183" s="199"/>
      <c r="B183" s="174"/>
      <c r="C183" s="173"/>
      <c r="D183" s="174"/>
      <c r="E183" s="174"/>
      <c r="F183" s="175"/>
      <c r="G183" s="213"/>
      <c r="H183" s="177"/>
    </row>
    <row r="184" customFormat="false" ht="24.95" hidden="false" customHeight="true" outlineLevel="0" collapsed="false">
      <c r="A184" s="199"/>
      <c r="B184" s="174"/>
      <c r="C184" s="173"/>
      <c r="D184" s="174"/>
      <c r="E184" s="174"/>
      <c r="F184" s="175"/>
      <c r="G184" s="213"/>
      <c r="H184" s="177"/>
    </row>
    <row r="185" customFormat="false" ht="24.95" hidden="false" customHeight="true" outlineLevel="0" collapsed="false">
      <c r="A185" s="199"/>
      <c r="B185" s="174"/>
      <c r="C185" s="173"/>
      <c r="D185" s="174"/>
      <c r="E185" s="174"/>
      <c r="F185" s="175"/>
      <c r="G185" s="213"/>
      <c r="H185" s="177"/>
    </row>
    <row r="186" customFormat="false" ht="24.95" hidden="false" customHeight="true" outlineLevel="0" collapsed="false">
      <c r="A186" s="199"/>
      <c r="B186" s="174"/>
      <c r="C186" s="173"/>
      <c r="D186" s="174"/>
      <c r="E186" s="174"/>
      <c r="F186" s="175"/>
      <c r="G186" s="176"/>
      <c r="H186" s="177"/>
    </row>
    <row r="187" customFormat="false" ht="24.95" hidden="false" customHeight="true" outlineLevel="0" collapsed="false">
      <c r="A187" s="199"/>
      <c r="B187" s="174"/>
      <c r="C187" s="173"/>
      <c r="D187" s="174"/>
      <c r="E187" s="174"/>
      <c r="F187" s="175"/>
      <c r="G187" s="176"/>
      <c r="H187" s="177"/>
    </row>
    <row r="188" customFormat="false" ht="24.95" hidden="false" customHeight="true" outlineLevel="0" collapsed="false">
      <c r="A188" s="199"/>
      <c r="B188" s="174"/>
      <c r="C188" s="173"/>
      <c r="D188" s="174"/>
      <c r="E188" s="174"/>
      <c r="F188" s="175"/>
      <c r="G188" s="176"/>
      <c r="H188" s="177"/>
    </row>
    <row r="189" customFormat="false" ht="24.95" hidden="false" customHeight="true" outlineLevel="0" collapsed="false">
      <c r="A189" s="199"/>
      <c r="B189" s="174"/>
      <c r="C189" s="173"/>
      <c r="D189" s="174"/>
      <c r="E189" s="174"/>
      <c r="F189" s="175"/>
      <c r="G189" s="176"/>
      <c r="H189" s="177"/>
    </row>
    <row r="190" customFormat="false" ht="24.95" hidden="false" customHeight="true" outlineLevel="0" collapsed="false">
      <c r="A190" s="199"/>
      <c r="B190" s="174"/>
      <c r="C190" s="173"/>
      <c r="D190" s="174"/>
      <c r="E190" s="174"/>
      <c r="F190" s="175"/>
      <c r="G190" s="176"/>
      <c r="H190" s="177"/>
    </row>
    <row r="191" customFormat="false" ht="24.95" hidden="false" customHeight="true" outlineLevel="0" collapsed="false">
      <c r="A191" s="199"/>
      <c r="B191" s="174"/>
      <c r="C191" s="173"/>
      <c r="D191" s="174"/>
      <c r="E191" s="174"/>
      <c r="F191" s="175"/>
      <c r="G191" s="176"/>
      <c r="H191" s="177"/>
    </row>
    <row r="192" customFormat="false" ht="24.95" hidden="false" customHeight="true" outlineLevel="0" collapsed="false">
      <c r="A192" s="199"/>
      <c r="B192" s="174"/>
      <c r="C192" s="173"/>
      <c r="D192" s="174"/>
      <c r="E192" s="174"/>
      <c r="F192" s="175"/>
      <c r="G192" s="176"/>
      <c r="H192" s="177"/>
      <c r="R192" s="187"/>
      <c r="S192" s="187"/>
      <c r="T192" s="187"/>
      <c r="U192" s="187"/>
    </row>
    <row r="193" customFormat="false" ht="24.95" hidden="false" customHeight="true" outlineLevel="0" collapsed="false">
      <c r="A193" s="199"/>
      <c r="B193" s="174"/>
      <c r="C193" s="173"/>
      <c r="D193" s="174"/>
      <c r="E193" s="174"/>
      <c r="F193" s="175"/>
      <c r="G193" s="176"/>
      <c r="H193" s="177"/>
    </row>
    <row r="194" customFormat="false" ht="24.95" hidden="false" customHeight="true" outlineLevel="0" collapsed="false">
      <c r="A194" s="199"/>
      <c r="B194" s="174"/>
      <c r="C194" s="173"/>
      <c r="D194" s="174"/>
      <c r="E194" s="174"/>
      <c r="F194" s="175"/>
      <c r="G194" s="176"/>
      <c r="H194" s="177"/>
    </row>
    <row r="195" customFormat="false" ht="24.95" hidden="false" customHeight="true" outlineLevel="0" collapsed="false">
      <c r="A195" s="199"/>
      <c r="B195" s="174"/>
      <c r="C195" s="173"/>
      <c r="D195" s="174"/>
      <c r="E195" s="174"/>
      <c r="F195" s="175"/>
      <c r="G195" s="176"/>
      <c r="H195" s="177"/>
    </row>
    <row r="196" customFormat="false" ht="24.95" hidden="false" customHeight="true" outlineLevel="0" collapsed="false">
      <c r="A196" s="199"/>
      <c r="B196" s="174"/>
      <c r="C196" s="173"/>
      <c r="D196" s="174"/>
      <c r="E196" s="174"/>
      <c r="F196" s="175"/>
      <c r="G196" s="176"/>
      <c r="H196" s="177"/>
    </row>
    <row r="197" customFormat="false" ht="24.95" hidden="false" customHeight="true" outlineLevel="0" collapsed="false">
      <c r="A197" s="199"/>
      <c r="B197" s="174"/>
      <c r="C197" s="173"/>
      <c r="D197" s="174"/>
      <c r="E197" s="174"/>
      <c r="F197" s="175"/>
      <c r="G197" s="176"/>
      <c r="H197" s="177"/>
    </row>
    <row r="198" customFormat="false" ht="24.95" hidden="false" customHeight="true" outlineLevel="0" collapsed="false">
      <c r="A198" s="199"/>
      <c r="B198" s="174"/>
      <c r="C198" s="173"/>
      <c r="D198" s="174"/>
      <c r="E198" s="174"/>
      <c r="F198" s="175"/>
      <c r="G198" s="176"/>
      <c r="H198" s="177"/>
    </row>
    <row r="199" customFormat="false" ht="24.95" hidden="false" customHeight="true" outlineLevel="0" collapsed="false">
      <c r="A199" s="199"/>
      <c r="B199" s="174"/>
      <c r="C199" s="173"/>
      <c r="D199" s="174"/>
      <c r="E199" s="174"/>
      <c r="F199" s="175"/>
      <c r="G199" s="176"/>
      <c r="H199" s="177"/>
    </row>
    <row r="200" customFormat="false" ht="24.95" hidden="false" customHeight="true" outlineLevel="0" collapsed="false">
      <c r="A200" s="199"/>
      <c r="B200" s="174"/>
      <c r="C200" s="173"/>
      <c r="D200" s="174"/>
      <c r="E200" s="174"/>
      <c r="F200" s="175"/>
      <c r="G200" s="176"/>
      <c r="H200" s="177"/>
    </row>
    <row r="201" customFormat="false" ht="24.95" hidden="false" customHeight="true" outlineLevel="0" collapsed="false">
      <c r="A201" s="199"/>
      <c r="B201" s="174"/>
      <c r="C201" s="173"/>
      <c r="D201" s="174"/>
      <c r="E201" s="174"/>
      <c r="F201" s="175"/>
      <c r="G201" s="176"/>
      <c r="H201" s="177"/>
    </row>
    <row r="202" customFormat="false" ht="24.95" hidden="false" customHeight="true" outlineLevel="0" collapsed="false">
      <c r="A202" s="199"/>
      <c r="B202" s="174"/>
      <c r="C202" s="173"/>
      <c r="D202" s="174"/>
      <c r="E202" s="174"/>
      <c r="F202" s="175"/>
      <c r="G202" s="176"/>
      <c r="H202" s="177"/>
      <c r="I202" s="177"/>
      <c r="J202" s="177"/>
      <c r="K202" s="177"/>
      <c r="L202" s="177"/>
      <c r="M202" s="177"/>
      <c r="N202" s="177"/>
      <c r="O202" s="177"/>
      <c r="P202" s="177"/>
    </row>
    <row r="203" customFormat="false" ht="24.95" hidden="false" customHeight="true" outlineLevel="0" collapsed="false">
      <c r="A203" s="199"/>
      <c r="B203" s="174"/>
      <c r="C203" s="173"/>
      <c r="D203" s="174"/>
      <c r="E203" s="174"/>
      <c r="F203" s="175"/>
      <c r="G203" s="176"/>
      <c r="H203" s="177"/>
    </row>
    <row r="204" customFormat="false" ht="24.95" hidden="false" customHeight="true" outlineLevel="0" collapsed="false">
      <c r="A204" s="199"/>
      <c r="B204" s="174"/>
      <c r="C204" s="173"/>
      <c r="D204" s="174"/>
      <c r="E204" s="174"/>
      <c r="F204" s="175"/>
      <c r="G204" s="176"/>
      <c r="H204" s="177"/>
    </row>
    <row r="205" customFormat="false" ht="24.95" hidden="false" customHeight="true" outlineLevel="0" collapsed="false">
      <c r="A205" s="199"/>
      <c r="B205" s="174"/>
      <c r="C205" s="173"/>
      <c r="D205" s="174"/>
      <c r="E205" s="174"/>
      <c r="F205" s="175"/>
      <c r="G205" s="176"/>
      <c r="H205" s="177"/>
    </row>
    <row r="206" customFormat="false" ht="24.95" hidden="false" customHeight="true" outlineLevel="0" collapsed="false">
      <c r="A206" s="199"/>
      <c r="B206" s="174"/>
      <c r="C206" s="173"/>
      <c r="D206" s="174"/>
      <c r="E206" s="174"/>
      <c r="F206" s="175"/>
      <c r="G206" s="176"/>
      <c r="H206" s="177"/>
    </row>
    <row r="207" customFormat="false" ht="24.95" hidden="false" customHeight="true" outlineLevel="0" collapsed="false">
      <c r="A207" s="199"/>
      <c r="B207" s="174"/>
      <c r="C207" s="173"/>
      <c r="D207" s="174"/>
      <c r="E207" s="174"/>
      <c r="F207" s="175"/>
      <c r="G207" s="176"/>
      <c r="H207" s="214"/>
    </row>
    <row r="208" customFormat="false" ht="24.95" hidden="false" customHeight="true" outlineLevel="0" collapsed="false">
      <c r="A208" s="199"/>
      <c r="B208" s="174"/>
      <c r="C208" s="173"/>
      <c r="D208" s="174"/>
      <c r="E208" s="174"/>
      <c r="F208" s="175"/>
      <c r="G208" s="176"/>
      <c r="H208" s="177"/>
    </row>
    <row r="209" customFormat="false" ht="24.95" hidden="false" customHeight="true" outlineLevel="0" collapsed="false">
      <c r="A209" s="199"/>
      <c r="B209" s="174"/>
      <c r="C209" s="173"/>
      <c r="D209" s="174"/>
      <c r="E209" s="174"/>
      <c r="F209" s="175"/>
      <c r="G209" s="176"/>
      <c r="H209" s="177"/>
    </row>
    <row r="210" customFormat="false" ht="24.95" hidden="false" customHeight="true" outlineLevel="0" collapsed="false">
      <c r="A210" s="199"/>
      <c r="B210" s="174"/>
      <c r="C210" s="173"/>
      <c r="D210" s="174"/>
      <c r="E210" s="174"/>
      <c r="F210" s="175"/>
      <c r="G210" s="176"/>
      <c r="H210" s="177"/>
    </row>
    <row r="211" customFormat="false" ht="24.95" hidden="false" customHeight="true" outlineLevel="0" collapsed="false">
      <c r="A211" s="199"/>
      <c r="B211" s="174"/>
      <c r="C211" s="173"/>
      <c r="D211" s="174"/>
      <c r="E211" s="174"/>
      <c r="F211" s="175"/>
      <c r="G211" s="176"/>
      <c r="H211" s="177"/>
    </row>
    <row r="212" customFormat="false" ht="24.95" hidden="false" customHeight="true" outlineLevel="0" collapsed="false">
      <c r="A212" s="199"/>
      <c r="B212" s="174"/>
      <c r="C212" s="173"/>
      <c r="D212" s="174"/>
      <c r="E212" s="174"/>
      <c r="F212" s="175"/>
      <c r="G212" s="176"/>
      <c r="H212" s="177"/>
    </row>
    <row r="213" customFormat="false" ht="24.95" hidden="false" customHeight="true" outlineLevel="0" collapsed="false">
      <c r="A213" s="199"/>
      <c r="B213" s="174"/>
      <c r="C213" s="215"/>
      <c r="D213" s="174"/>
      <c r="E213" s="174"/>
      <c r="F213" s="216"/>
      <c r="G213" s="176"/>
      <c r="H213" s="177"/>
    </row>
    <row r="214" customFormat="false" ht="24.95" hidden="false" customHeight="true" outlineLevel="0" collapsed="false">
      <c r="A214" s="199"/>
      <c r="B214" s="174"/>
      <c r="C214" s="215"/>
      <c r="D214" s="174"/>
      <c r="E214" s="174"/>
      <c r="F214" s="216"/>
      <c r="G214" s="176"/>
      <c r="H214" s="177"/>
    </row>
    <row r="215" customFormat="false" ht="24.95" hidden="false" customHeight="true" outlineLevel="0" collapsed="false">
      <c r="A215" s="199"/>
      <c r="B215" s="174"/>
      <c r="C215" s="215"/>
      <c r="D215" s="174"/>
      <c r="E215" s="174"/>
      <c r="F215" s="216"/>
      <c r="G215" s="176"/>
      <c r="H215" s="177"/>
    </row>
    <row r="216" customFormat="false" ht="24.95" hidden="false" customHeight="true" outlineLevel="0" collapsed="false">
      <c r="A216" s="199"/>
      <c r="B216" s="174"/>
      <c r="C216" s="215"/>
      <c r="D216" s="174"/>
      <c r="E216" s="174"/>
      <c r="F216" s="216"/>
      <c r="G216" s="176"/>
      <c r="H216" s="177"/>
    </row>
    <row r="217" customFormat="false" ht="24.95" hidden="false" customHeight="true" outlineLevel="0" collapsed="false">
      <c r="A217" s="199"/>
      <c r="B217" s="174"/>
      <c r="C217" s="215"/>
      <c r="D217" s="174"/>
      <c r="E217" s="174"/>
      <c r="F217" s="216"/>
      <c r="G217" s="176"/>
      <c r="H217" s="177"/>
    </row>
    <row r="218" customFormat="false" ht="24.95" hidden="false" customHeight="true" outlineLevel="0" collapsed="false">
      <c r="A218" s="199"/>
      <c r="B218" s="215"/>
      <c r="C218" s="215"/>
      <c r="D218" s="174"/>
      <c r="E218" s="174"/>
      <c r="F218" s="216"/>
      <c r="G218" s="176"/>
      <c r="H218" s="177"/>
    </row>
    <row r="219" customFormat="false" ht="24.95" hidden="false" customHeight="true" outlineLevel="0" collapsed="false">
      <c r="A219" s="199"/>
      <c r="B219" s="174"/>
      <c r="C219" s="215"/>
      <c r="D219" s="174"/>
      <c r="E219" s="174"/>
      <c r="F219" s="216"/>
      <c r="G219" s="176"/>
      <c r="H219" s="177"/>
    </row>
    <row r="220" customFormat="false" ht="24.95" hidden="false" customHeight="true" outlineLevel="0" collapsed="false">
      <c r="A220" s="199"/>
      <c r="B220" s="174"/>
      <c r="C220" s="215"/>
      <c r="D220" s="174"/>
      <c r="E220" s="174"/>
      <c r="F220" s="216"/>
      <c r="G220" s="176"/>
      <c r="H220" s="177"/>
    </row>
    <row r="221" customFormat="false" ht="24.95" hidden="false" customHeight="true" outlineLevel="0" collapsed="false">
      <c r="A221" s="199"/>
      <c r="B221" s="174"/>
      <c r="C221" s="215"/>
      <c r="D221" s="174"/>
      <c r="E221" s="174"/>
      <c r="F221" s="216"/>
      <c r="G221" s="176"/>
      <c r="H221" s="177"/>
    </row>
    <row r="222" customFormat="false" ht="24.95" hidden="false" customHeight="true" outlineLevel="0" collapsed="false">
      <c r="A222" s="199"/>
      <c r="B222" s="174"/>
      <c r="C222" s="215"/>
      <c r="D222" s="174"/>
      <c r="E222" s="174"/>
      <c r="F222" s="216"/>
      <c r="G222" s="176"/>
      <c r="H222" s="177"/>
    </row>
    <row r="223" customFormat="false" ht="24.95" hidden="false" customHeight="true" outlineLevel="0" collapsed="false">
      <c r="A223" s="199"/>
      <c r="B223" s="174"/>
      <c r="C223" s="215"/>
      <c r="D223" s="174"/>
      <c r="E223" s="174"/>
      <c r="F223" s="216"/>
      <c r="G223" s="176"/>
      <c r="H223" s="177"/>
    </row>
    <row r="224" customFormat="false" ht="24.95" hidden="false" customHeight="true" outlineLevel="0" collapsed="false">
      <c r="A224" s="199"/>
      <c r="B224" s="174"/>
      <c r="C224" s="215"/>
      <c r="D224" s="174"/>
      <c r="E224" s="174"/>
      <c r="F224" s="216"/>
      <c r="G224" s="176"/>
      <c r="H224" s="177"/>
    </row>
    <row r="225" customFormat="false" ht="24.95" hidden="false" customHeight="true" outlineLevel="0" collapsed="false">
      <c r="A225" s="199"/>
      <c r="B225" s="174"/>
      <c r="C225" s="215"/>
      <c r="D225" s="174"/>
      <c r="E225" s="174"/>
      <c r="G225" s="176"/>
      <c r="H225" s="177"/>
    </row>
    <row r="226" customFormat="false" ht="24.95" hidden="false" customHeight="true" outlineLevel="0" collapsed="false">
      <c r="A226" s="199"/>
      <c r="B226" s="174"/>
      <c r="C226" s="215"/>
      <c r="D226" s="174"/>
      <c r="E226" s="174"/>
      <c r="F226" s="216"/>
      <c r="G226" s="176"/>
      <c r="H226" s="177"/>
    </row>
    <row r="227" customFormat="false" ht="24.95" hidden="false" customHeight="true" outlineLevel="0" collapsed="false">
      <c r="A227" s="199"/>
      <c r="B227" s="174"/>
      <c r="C227" s="215"/>
      <c r="D227" s="174"/>
      <c r="E227" s="174"/>
      <c r="F227" s="216"/>
      <c r="G227" s="176"/>
      <c r="H227" s="177"/>
    </row>
    <row r="228" customFormat="false" ht="24.95" hidden="false" customHeight="true" outlineLevel="0" collapsed="false">
      <c r="A228" s="199"/>
      <c r="B228" s="174"/>
      <c r="C228" s="215"/>
      <c r="D228" s="174"/>
      <c r="E228" s="174"/>
      <c r="F228" s="216"/>
      <c r="G228" s="176"/>
      <c r="H228" s="177"/>
    </row>
    <row r="229" customFormat="false" ht="24.95" hidden="false" customHeight="true" outlineLevel="0" collapsed="false">
      <c r="A229" s="199"/>
      <c r="B229" s="174"/>
      <c r="C229" s="215"/>
      <c r="D229" s="174"/>
      <c r="E229" s="174"/>
      <c r="F229" s="216"/>
      <c r="G229" s="176"/>
      <c r="H229" s="177"/>
    </row>
    <row r="230" customFormat="false" ht="24.95" hidden="false" customHeight="true" outlineLevel="0" collapsed="false">
      <c r="A230" s="199"/>
      <c r="B230" s="174"/>
      <c r="C230" s="215"/>
      <c r="D230" s="174"/>
      <c r="E230" s="174"/>
      <c r="F230" s="216"/>
      <c r="G230" s="176"/>
      <c r="H230" s="177"/>
    </row>
    <row r="231" customFormat="false" ht="24.95" hidden="false" customHeight="true" outlineLevel="0" collapsed="false">
      <c r="A231" s="199"/>
      <c r="B231" s="174"/>
      <c r="C231" s="215"/>
      <c r="D231" s="174"/>
      <c r="E231" s="174"/>
      <c r="F231" s="216"/>
      <c r="G231" s="176"/>
      <c r="H231" s="177"/>
    </row>
    <row r="232" customFormat="false" ht="24.95" hidden="false" customHeight="true" outlineLevel="0" collapsed="false">
      <c r="A232" s="199"/>
      <c r="B232" s="174"/>
      <c r="C232" s="215"/>
      <c r="D232" s="174"/>
      <c r="E232" s="174"/>
      <c r="F232" s="216"/>
      <c r="G232" s="176"/>
      <c r="H232" s="177"/>
    </row>
    <row r="233" customFormat="false" ht="24.95" hidden="false" customHeight="true" outlineLevel="0" collapsed="false">
      <c r="A233" s="199"/>
      <c r="B233" s="174"/>
      <c r="C233" s="215"/>
      <c r="D233" s="174"/>
      <c r="E233" s="174"/>
      <c r="F233" s="216"/>
      <c r="G233" s="176"/>
      <c r="H233" s="177"/>
    </row>
    <row r="234" customFormat="false" ht="24.95" hidden="false" customHeight="true" outlineLevel="0" collapsed="false">
      <c r="A234" s="199"/>
      <c r="B234" s="174"/>
      <c r="C234" s="215"/>
      <c r="D234" s="174"/>
      <c r="E234" s="174"/>
      <c r="F234" s="216"/>
      <c r="G234" s="176"/>
      <c r="H234" s="177"/>
    </row>
    <row r="235" customFormat="false" ht="24.95" hidden="false" customHeight="true" outlineLevel="0" collapsed="false">
      <c r="A235" s="199"/>
      <c r="B235" s="174"/>
      <c r="C235" s="215"/>
      <c r="D235" s="174"/>
      <c r="E235" s="174"/>
      <c r="F235" s="216"/>
      <c r="G235" s="176"/>
      <c r="H235" s="177"/>
    </row>
    <row r="236" customFormat="false" ht="24.95" hidden="false" customHeight="true" outlineLevel="0" collapsed="false">
      <c r="A236" s="199"/>
      <c r="B236" s="174"/>
      <c r="C236" s="215"/>
      <c r="D236" s="174"/>
      <c r="E236" s="174"/>
      <c r="F236" s="216"/>
      <c r="G236" s="176"/>
      <c r="H236" s="177"/>
    </row>
    <row r="237" customFormat="false" ht="24.95" hidden="false" customHeight="true" outlineLevel="0" collapsed="false">
      <c r="A237" s="199"/>
      <c r="B237" s="174"/>
      <c r="C237" s="215"/>
      <c r="D237" s="174"/>
      <c r="E237" s="174"/>
      <c r="F237" s="216"/>
      <c r="G237" s="176"/>
      <c r="H237" s="177"/>
    </row>
    <row r="238" customFormat="false" ht="24.95" hidden="false" customHeight="true" outlineLevel="0" collapsed="false">
      <c r="A238" s="199"/>
      <c r="B238" s="174"/>
      <c r="C238" s="215"/>
      <c r="D238" s="174"/>
      <c r="E238" s="174"/>
      <c r="F238" s="216"/>
      <c r="G238" s="176"/>
      <c r="H238" s="177"/>
    </row>
    <row r="239" customFormat="false" ht="24.95" hidden="false" customHeight="true" outlineLevel="0" collapsed="false">
      <c r="A239" s="199"/>
      <c r="B239" s="174"/>
      <c r="C239" s="215"/>
      <c r="D239" s="174"/>
      <c r="E239" s="174"/>
      <c r="F239" s="216"/>
      <c r="G239" s="176"/>
      <c r="H239" s="177"/>
    </row>
    <row r="240" customFormat="false" ht="24.95" hidden="false" customHeight="true" outlineLevel="0" collapsed="false">
      <c r="A240" s="199"/>
      <c r="B240" s="174"/>
      <c r="C240" s="215"/>
      <c r="D240" s="174"/>
      <c r="E240" s="174"/>
      <c r="F240" s="216"/>
      <c r="G240" s="176"/>
      <c r="H240" s="177"/>
    </row>
    <row r="241" customFormat="false" ht="24.95" hidden="false" customHeight="true" outlineLevel="0" collapsed="false">
      <c r="A241" s="199"/>
      <c r="B241" s="174"/>
      <c r="C241" s="215"/>
      <c r="D241" s="174"/>
      <c r="E241" s="174"/>
      <c r="F241" s="216"/>
      <c r="G241" s="176"/>
      <c r="H241" s="177"/>
    </row>
    <row r="242" customFormat="false" ht="24.95" hidden="false" customHeight="true" outlineLevel="0" collapsed="false">
      <c r="A242" s="199"/>
      <c r="B242" s="174"/>
      <c r="C242" s="215"/>
      <c r="D242" s="174"/>
      <c r="E242" s="174"/>
      <c r="F242" s="216"/>
      <c r="G242" s="176"/>
      <c r="H242" s="177"/>
    </row>
    <row r="243" customFormat="false" ht="24.95" hidden="false" customHeight="true" outlineLevel="0" collapsed="false">
      <c r="A243" s="199"/>
      <c r="B243" s="174"/>
      <c r="C243" s="215"/>
      <c r="D243" s="174"/>
      <c r="E243" s="174"/>
      <c r="F243" s="216"/>
      <c r="G243" s="176"/>
      <c r="H243" s="177"/>
    </row>
    <row r="244" customFormat="false" ht="24.95" hidden="false" customHeight="true" outlineLevel="0" collapsed="false">
      <c r="A244" s="199"/>
      <c r="B244" s="174"/>
      <c r="C244" s="215"/>
      <c r="D244" s="174"/>
      <c r="E244" s="174"/>
      <c r="F244" s="216"/>
      <c r="G244" s="176"/>
      <c r="H244" s="177"/>
    </row>
    <row r="245" customFormat="false" ht="24.95" hidden="false" customHeight="true" outlineLevel="0" collapsed="false">
      <c r="A245" s="199"/>
      <c r="B245" s="174"/>
      <c r="C245" s="215"/>
      <c r="D245" s="174"/>
      <c r="E245" s="174"/>
      <c r="F245" s="216"/>
      <c r="G245" s="176"/>
      <c r="H245" s="177"/>
    </row>
    <row r="246" customFormat="false" ht="24.95" hidden="false" customHeight="true" outlineLevel="0" collapsed="false">
      <c r="A246" s="199"/>
      <c r="B246" s="174"/>
      <c r="C246" s="215"/>
      <c r="D246" s="174"/>
      <c r="E246" s="174"/>
      <c r="F246" s="216"/>
      <c r="G246" s="176"/>
      <c r="H246" s="177"/>
    </row>
    <row r="247" customFormat="false" ht="24.95" hidden="false" customHeight="true" outlineLevel="0" collapsed="false">
      <c r="A247" s="199"/>
      <c r="B247" s="174"/>
      <c r="C247" s="215"/>
      <c r="D247" s="174"/>
      <c r="E247" s="174"/>
      <c r="F247" s="216"/>
      <c r="G247" s="176"/>
      <c r="H247" s="177"/>
    </row>
    <row r="248" customFormat="false" ht="24.95" hidden="false" customHeight="true" outlineLevel="0" collapsed="false">
      <c r="A248" s="199"/>
      <c r="B248" s="174"/>
      <c r="C248" s="215"/>
      <c r="D248" s="174"/>
      <c r="E248" s="174"/>
      <c r="F248" s="216"/>
      <c r="G248" s="176"/>
      <c r="H248" s="177"/>
    </row>
    <row r="249" customFormat="false" ht="24.95" hidden="false" customHeight="true" outlineLevel="0" collapsed="false">
      <c r="A249" s="199"/>
      <c r="B249" s="174"/>
      <c r="C249" s="215"/>
      <c r="D249" s="174"/>
      <c r="E249" s="174"/>
      <c r="F249" s="216"/>
      <c r="G249" s="176"/>
      <c r="H249" s="177"/>
    </row>
    <row r="250" customFormat="false" ht="24.95" hidden="false" customHeight="true" outlineLevel="0" collapsed="false">
      <c r="A250" s="199"/>
      <c r="B250" s="174"/>
      <c r="C250" s="215"/>
      <c r="D250" s="174"/>
      <c r="E250" s="174"/>
      <c r="F250" s="216"/>
      <c r="G250" s="176"/>
      <c r="H250" s="177"/>
    </row>
    <row r="251" customFormat="false" ht="24.95" hidden="false" customHeight="true" outlineLevel="0" collapsed="false">
      <c r="A251" s="199"/>
      <c r="B251" s="174"/>
      <c r="C251" s="215"/>
      <c r="D251" s="174"/>
      <c r="E251" s="174"/>
      <c r="F251" s="216"/>
      <c r="G251" s="176"/>
      <c r="H251" s="177"/>
    </row>
    <row r="252" customFormat="false" ht="24.95" hidden="false" customHeight="true" outlineLevel="0" collapsed="false">
      <c r="A252" s="199"/>
      <c r="B252" s="174"/>
      <c r="C252" s="215"/>
      <c r="D252" s="174"/>
      <c r="E252" s="174"/>
      <c r="F252" s="216"/>
      <c r="G252" s="176"/>
      <c r="H252" s="177"/>
    </row>
    <row r="253" customFormat="false" ht="24.95" hidden="false" customHeight="true" outlineLevel="0" collapsed="false">
      <c r="A253" s="199"/>
      <c r="B253" s="174"/>
      <c r="C253" s="215"/>
      <c r="D253" s="174"/>
      <c r="E253" s="174"/>
      <c r="F253" s="216"/>
      <c r="G253" s="176"/>
      <c r="H253" s="177"/>
    </row>
    <row r="254" customFormat="false" ht="24.95" hidden="false" customHeight="true" outlineLevel="0" collapsed="false">
      <c r="A254" s="199"/>
      <c r="B254" s="174"/>
      <c r="C254" s="215"/>
      <c r="D254" s="174"/>
      <c r="E254" s="174"/>
      <c r="F254" s="216"/>
      <c r="G254" s="176"/>
      <c r="H254" s="177"/>
    </row>
    <row r="255" customFormat="false" ht="24.95" hidden="false" customHeight="true" outlineLevel="0" collapsed="false">
      <c r="A255" s="199"/>
      <c r="B255" s="174"/>
      <c r="C255" s="215"/>
      <c r="D255" s="174"/>
      <c r="E255" s="174"/>
      <c r="F255" s="216"/>
      <c r="G255" s="176"/>
      <c r="H255" s="177"/>
    </row>
    <row r="256" customFormat="false" ht="24.95" hidden="false" customHeight="true" outlineLevel="0" collapsed="false">
      <c r="A256" s="199"/>
      <c r="B256" s="174"/>
      <c r="C256" s="215"/>
      <c r="D256" s="174"/>
      <c r="E256" s="174"/>
      <c r="F256" s="216"/>
      <c r="G256" s="176"/>
      <c r="H256" s="177"/>
    </row>
    <row r="257" customFormat="false" ht="24.95" hidden="false" customHeight="true" outlineLevel="0" collapsed="false">
      <c r="A257" s="199"/>
      <c r="B257" s="174"/>
      <c r="C257" s="215"/>
      <c r="D257" s="174"/>
      <c r="E257" s="174"/>
      <c r="F257" s="216"/>
      <c r="G257" s="176"/>
      <c r="H257" s="177"/>
    </row>
    <row r="258" customFormat="false" ht="24.95" hidden="false" customHeight="true" outlineLevel="0" collapsed="false">
      <c r="A258" s="199"/>
      <c r="B258" s="174"/>
      <c r="C258" s="215"/>
      <c r="D258" s="174"/>
      <c r="E258" s="174"/>
      <c r="F258" s="216"/>
      <c r="G258" s="176"/>
      <c r="H258" s="177"/>
    </row>
    <row r="259" customFormat="false" ht="24.95" hidden="false" customHeight="true" outlineLevel="0" collapsed="false">
      <c r="A259" s="199"/>
      <c r="B259" s="174"/>
      <c r="C259" s="215"/>
      <c r="D259" s="174"/>
      <c r="E259" s="174"/>
      <c r="F259" s="216"/>
      <c r="G259" s="176"/>
      <c r="H259" s="177"/>
    </row>
    <row r="260" customFormat="false" ht="24.95" hidden="false" customHeight="true" outlineLevel="0" collapsed="false">
      <c r="A260" s="199"/>
      <c r="B260" s="174"/>
      <c r="C260" s="215"/>
      <c r="D260" s="174"/>
      <c r="E260" s="174"/>
      <c r="F260" s="216"/>
      <c r="G260" s="176"/>
      <c r="H260" s="177"/>
    </row>
    <row r="261" customFormat="false" ht="24.95" hidden="false" customHeight="true" outlineLevel="0" collapsed="false">
      <c r="A261" s="199"/>
      <c r="B261" s="174"/>
      <c r="C261" s="215"/>
      <c r="D261" s="174"/>
      <c r="E261" s="174"/>
      <c r="F261" s="216"/>
      <c r="G261" s="176"/>
      <c r="H261" s="177"/>
    </row>
    <row r="262" customFormat="false" ht="24.95" hidden="false" customHeight="true" outlineLevel="0" collapsed="false">
      <c r="A262" s="199"/>
      <c r="B262" s="217"/>
      <c r="C262" s="218"/>
      <c r="D262" s="174"/>
      <c r="E262" s="174"/>
      <c r="F262" s="219"/>
      <c r="G262" s="220"/>
      <c r="H262" s="177"/>
    </row>
    <row r="263" customFormat="false" ht="24.95" hidden="false" customHeight="true" outlineLevel="0" collapsed="false">
      <c r="A263" s="199"/>
      <c r="B263" s="174"/>
      <c r="C263" s="215"/>
      <c r="D263" s="174"/>
      <c r="E263" s="174"/>
      <c r="F263" s="216"/>
      <c r="G263" s="176"/>
      <c r="H263" s="177"/>
    </row>
    <row r="264" customFormat="false" ht="24.95" hidden="false" customHeight="true" outlineLevel="0" collapsed="false">
      <c r="A264" s="199"/>
      <c r="B264" s="174"/>
      <c r="C264" s="215"/>
      <c r="D264" s="174"/>
      <c r="E264" s="174"/>
      <c r="F264" s="216"/>
      <c r="G264" s="176"/>
      <c r="H264" s="177"/>
    </row>
    <row r="265" customFormat="false" ht="24.95" hidden="false" customHeight="true" outlineLevel="0" collapsed="false">
      <c r="A265" s="199"/>
      <c r="B265" s="174"/>
      <c r="C265" s="215"/>
      <c r="D265" s="174"/>
      <c r="E265" s="174"/>
      <c r="F265" s="216"/>
      <c r="G265" s="176"/>
      <c r="H265" s="177"/>
    </row>
    <row r="266" customFormat="false" ht="24.95" hidden="false" customHeight="true" outlineLevel="0" collapsed="false">
      <c r="A266" s="199"/>
      <c r="B266" s="174"/>
      <c r="C266" s="215"/>
      <c r="D266" s="174"/>
      <c r="E266" s="174"/>
      <c r="F266" s="216"/>
      <c r="G266" s="176"/>
      <c r="H266" s="177"/>
    </row>
    <row r="267" customFormat="false" ht="24.95" hidden="false" customHeight="true" outlineLevel="0" collapsed="false">
      <c r="A267" s="199"/>
      <c r="B267" s="174"/>
      <c r="C267" s="215"/>
      <c r="D267" s="174"/>
      <c r="E267" s="174"/>
      <c r="F267" s="216"/>
      <c r="G267" s="176"/>
      <c r="H267" s="177"/>
    </row>
    <row r="268" customFormat="false" ht="24.95" hidden="false" customHeight="true" outlineLevel="0" collapsed="false">
      <c r="A268" s="199"/>
      <c r="B268" s="174"/>
      <c r="C268" s="215"/>
      <c r="D268" s="174"/>
      <c r="E268" s="174"/>
      <c r="F268" s="216"/>
      <c r="G268" s="176"/>
      <c r="H268" s="177"/>
    </row>
    <row r="269" customFormat="false" ht="24.95" hidden="false" customHeight="true" outlineLevel="0" collapsed="false">
      <c r="A269" s="199"/>
      <c r="B269" s="174"/>
      <c r="C269" s="215"/>
      <c r="D269" s="174"/>
      <c r="E269" s="174"/>
      <c r="F269" s="216"/>
      <c r="G269" s="176"/>
      <c r="H269" s="177"/>
    </row>
    <row r="270" customFormat="false" ht="24.95" hidden="false" customHeight="true" outlineLevel="0" collapsed="false">
      <c r="A270" s="199"/>
      <c r="B270" s="174"/>
      <c r="C270" s="215"/>
      <c r="D270" s="174"/>
      <c r="E270" s="174"/>
      <c r="F270" s="216"/>
      <c r="G270" s="176"/>
      <c r="H270" s="177"/>
    </row>
    <row r="271" customFormat="false" ht="24.95" hidden="false" customHeight="true" outlineLevel="0" collapsed="false">
      <c r="A271" s="199"/>
      <c r="B271" s="174"/>
      <c r="C271" s="215"/>
      <c r="D271" s="174"/>
      <c r="E271" s="174"/>
      <c r="F271" s="216"/>
      <c r="G271" s="176"/>
      <c r="H271" s="177"/>
    </row>
    <row r="272" customFormat="false" ht="24.95" hidden="false" customHeight="true" outlineLevel="0" collapsed="false">
      <c r="A272" s="199"/>
      <c r="B272" s="174"/>
      <c r="C272" s="215"/>
      <c r="D272" s="174"/>
      <c r="E272" s="174"/>
      <c r="F272" s="216"/>
      <c r="G272" s="176"/>
      <c r="H272" s="177"/>
    </row>
    <row r="273" customFormat="false" ht="24.95" hidden="false" customHeight="true" outlineLevel="0" collapsed="false">
      <c r="A273" s="199"/>
      <c r="B273" s="174"/>
      <c r="C273" s="215"/>
      <c r="D273" s="174"/>
      <c r="E273" s="174"/>
      <c r="F273" s="216"/>
      <c r="G273" s="176"/>
      <c r="H273" s="177"/>
    </row>
    <row r="274" customFormat="false" ht="24.95" hidden="false" customHeight="true" outlineLevel="0" collapsed="false">
      <c r="A274" s="199"/>
      <c r="B274" s="174"/>
      <c r="C274" s="215"/>
      <c r="D274" s="174"/>
      <c r="E274" s="174"/>
      <c r="F274" s="216"/>
      <c r="G274" s="176"/>
      <c r="H274" s="177"/>
    </row>
    <row r="275" customFormat="false" ht="24.95" hidden="false" customHeight="true" outlineLevel="0" collapsed="false">
      <c r="A275" s="199"/>
      <c r="B275" s="174"/>
      <c r="C275" s="215"/>
      <c r="D275" s="174"/>
      <c r="E275" s="174"/>
      <c r="F275" s="216"/>
      <c r="G275" s="176"/>
      <c r="H275" s="177"/>
    </row>
    <row r="276" customFormat="false" ht="24.95" hidden="false" customHeight="true" outlineLevel="0" collapsed="false">
      <c r="A276" s="199"/>
      <c r="B276" s="174"/>
      <c r="C276" s="215"/>
      <c r="D276" s="174"/>
      <c r="E276" s="174"/>
      <c r="F276" s="216"/>
      <c r="G276" s="176"/>
      <c r="H276" s="177"/>
    </row>
    <row r="277" customFormat="false" ht="24.95" hidden="false" customHeight="true" outlineLevel="0" collapsed="false">
      <c r="A277" s="199"/>
      <c r="B277" s="174"/>
      <c r="C277" s="215"/>
      <c r="D277" s="174"/>
      <c r="E277" s="174"/>
      <c r="F277" s="216"/>
      <c r="G277" s="176"/>
      <c r="H277" s="177"/>
    </row>
    <row r="278" customFormat="false" ht="24.95" hidden="false" customHeight="true" outlineLevel="0" collapsed="false">
      <c r="A278" s="199"/>
      <c r="B278" s="174"/>
      <c r="C278" s="215"/>
      <c r="D278" s="174"/>
      <c r="E278" s="174"/>
      <c r="F278" s="216"/>
      <c r="G278" s="176"/>
      <c r="H278" s="177"/>
    </row>
    <row r="279" customFormat="false" ht="24.95" hidden="false" customHeight="true" outlineLevel="0" collapsed="false">
      <c r="A279" s="199"/>
      <c r="B279" s="174"/>
      <c r="C279" s="215"/>
      <c r="D279" s="174"/>
      <c r="E279" s="174"/>
      <c r="F279" s="216"/>
      <c r="G279" s="176"/>
      <c r="H279" s="177"/>
    </row>
    <row r="280" customFormat="false" ht="24.95" hidden="false" customHeight="true" outlineLevel="0" collapsed="false">
      <c r="A280" s="199"/>
      <c r="B280" s="174"/>
      <c r="C280" s="215"/>
      <c r="D280" s="174"/>
      <c r="E280" s="174"/>
      <c r="F280" s="216"/>
      <c r="G280" s="176"/>
      <c r="H280" s="177"/>
    </row>
    <row r="281" customFormat="false" ht="24.95" hidden="false" customHeight="true" outlineLevel="0" collapsed="false">
      <c r="A281" s="199"/>
      <c r="B281" s="174"/>
      <c r="C281" s="215"/>
      <c r="D281" s="174"/>
      <c r="E281" s="174"/>
      <c r="F281" s="216"/>
      <c r="G281" s="176"/>
      <c r="H281" s="177"/>
    </row>
    <row r="282" customFormat="false" ht="24.95" hidden="false" customHeight="true" outlineLevel="0" collapsed="false">
      <c r="A282" s="199"/>
      <c r="B282" s="174"/>
      <c r="C282" s="215"/>
      <c r="D282" s="174"/>
      <c r="E282" s="174"/>
      <c r="F282" s="216"/>
      <c r="G282" s="176"/>
      <c r="H282" s="177"/>
    </row>
    <row r="283" customFormat="false" ht="24.95" hidden="false" customHeight="true" outlineLevel="0" collapsed="false">
      <c r="A283" s="199"/>
      <c r="B283" s="174"/>
      <c r="C283" s="215"/>
      <c r="D283" s="174"/>
      <c r="E283" s="174"/>
      <c r="F283" s="216"/>
      <c r="G283" s="176"/>
      <c r="H283" s="177"/>
    </row>
    <row r="284" customFormat="false" ht="24.95" hidden="false" customHeight="true" outlineLevel="0" collapsed="false">
      <c r="A284" s="199"/>
      <c r="B284" s="174"/>
      <c r="C284" s="215"/>
      <c r="D284" s="174"/>
      <c r="E284" s="174"/>
      <c r="F284" s="216"/>
      <c r="G284" s="176"/>
      <c r="H284" s="177"/>
    </row>
    <row r="285" customFormat="false" ht="24.95" hidden="false" customHeight="true" outlineLevel="0" collapsed="false">
      <c r="A285" s="199"/>
      <c r="B285" s="174"/>
      <c r="C285" s="215"/>
      <c r="D285" s="174"/>
      <c r="E285" s="174"/>
      <c r="F285" s="216"/>
      <c r="G285" s="176"/>
      <c r="H285" s="177"/>
    </row>
    <row r="286" customFormat="false" ht="24.95" hidden="false" customHeight="true" outlineLevel="0" collapsed="false">
      <c r="A286" s="199"/>
      <c r="B286" s="174"/>
      <c r="C286" s="215"/>
      <c r="D286" s="174"/>
      <c r="E286" s="174"/>
      <c r="F286" s="216"/>
      <c r="G286" s="176"/>
      <c r="H286" s="177"/>
    </row>
    <row r="287" customFormat="false" ht="24.75" hidden="false" customHeight="true" outlineLevel="0" collapsed="false">
      <c r="A287" s="199"/>
      <c r="B287" s="174"/>
      <c r="C287" s="215"/>
      <c r="D287" s="174"/>
      <c r="E287" s="174"/>
      <c r="F287" s="216"/>
      <c r="G287" s="176"/>
      <c r="H287" s="177"/>
    </row>
    <row r="288" customFormat="false" ht="24.95" hidden="false" customHeight="true" outlineLevel="0" collapsed="false">
      <c r="A288" s="199"/>
      <c r="B288" s="174"/>
      <c r="C288" s="215"/>
      <c r="D288" s="174"/>
      <c r="E288" s="174"/>
      <c r="F288" s="216"/>
      <c r="G288" s="176"/>
      <c r="H288" s="177"/>
    </row>
    <row r="289" customFormat="false" ht="24.95" hidden="false" customHeight="true" outlineLevel="0" collapsed="false">
      <c r="A289" s="199"/>
      <c r="B289" s="174"/>
      <c r="C289" s="215"/>
      <c r="D289" s="174"/>
      <c r="E289" s="174"/>
      <c r="F289" s="216"/>
      <c r="G289" s="176"/>
      <c r="H289" s="177"/>
    </row>
    <row r="290" customFormat="false" ht="24.95" hidden="false" customHeight="true" outlineLevel="0" collapsed="false">
      <c r="A290" s="199"/>
      <c r="B290" s="174"/>
      <c r="C290" s="215"/>
      <c r="D290" s="174"/>
      <c r="E290" s="174"/>
      <c r="F290" s="216"/>
      <c r="G290" s="176"/>
      <c r="H290" s="177"/>
    </row>
    <row r="291" customFormat="false" ht="24.95" hidden="false" customHeight="true" outlineLevel="0" collapsed="false">
      <c r="A291" s="199"/>
      <c r="B291" s="174"/>
      <c r="C291" s="215"/>
      <c r="D291" s="174"/>
      <c r="E291" s="174"/>
      <c r="F291" s="216"/>
      <c r="G291" s="176"/>
      <c r="H291" s="177"/>
    </row>
    <row r="292" customFormat="false" ht="24.95" hidden="false" customHeight="true" outlineLevel="0" collapsed="false">
      <c r="A292" s="199"/>
      <c r="B292" s="174"/>
      <c r="C292" s="215"/>
      <c r="D292" s="174"/>
      <c r="E292" s="174"/>
      <c r="F292" s="216"/>
      <c r="G292" s="176"/>
      <c r="H292" s="177"/>
    </row>
    <row r="293" customFormat="false" ht="24.95" hidden="false" customHeight="true" outlineLevel="0" collapsed="false">
      <c r="A293" s="199"/>
      <c r="B293" s="174"/>
      <c r="C293" s="215"/>
      <c r="D293" s="174"/>
      <c r="E293" s="174"/>
      <c r="F293" s="216"/>
      <c r="G293" s="176"/>
      <c r="H293" s="177"/>
    </row>
    <row r="294" customFormat="false" ht="24.95" hidden="false" customHeight="true" outlineLevel="0" collapsed="false">
      <c r="A294" s="199"/>
      <c r="B294" s="174"/>
      <c r="C294" s="215"/>
      <c r="D294" s="174"/>
      <c r="E294" s="174"/>
      <c r="F294" s="216"/>
      <c r="G294" s="176"/>
      <c r="H294" s="177"/>
    </row>
    <row r="295" customFormat="false" ht="24.95" hidden="false" customHeight="true" outlineLevel="0" collapsed="false">
      <c r="A295" s="199"/>
      <c r="B295" s="174"/>
      <c r="C295" s="215"/>
      <c r="D295" s="174"/>
      <c r="E295" s="174"/>
      <c r="F295" s="216"/>
      <c r="G295" s="176"/>
      <c r="H295" s="177"/>
    </row>
    <row r="296" customFormat="false" ht="24.95" hidden="false" customHeight="true" outlineLevel="0" collapsed="false">
      <c r="A296" s="199"/>
      <c r="B296" s="174"/>
      <c r="C296" s="215"/>
      <c r="D296" s="174"/>
      <c r="E296" s="174"/>
      <c r="F296" s="216"/>
      <c r="G296" s="176"/>
      <c r="H296" s="177"/>
    </row>
    <row r="297" customFormat="false" ht="24.95" hidden="false" customHeight="true" outlineLevel="0" collapsed="false">
      <c r="A297" s="199"/>
      <c r="B297" s="174"/>
      <c r="C297" s="215"/>
      <c r="D297" s="174"/>
      <c r="E297" s="174"/>
      <c r="F297" s="216"/>
      <c r="G297" s="176"/>
      <c r="H297" s="177"/>
    </row>
    <row r="298" customFormat="false" ht="24.95" hidden="false" customHeight="true" outlineLevel="0" collapsed="false">
      <c r="A298" s="199"/>
      <c r="B298" s="174"/>
      <c r="C298" s="215"/>
      <c r="D298" s="174"/>
      <c r="E298" s="174"/>
      <c r="F298" s="216"/>
      <c r="G298" s="176"/>
      <c r="H298" s="177"/>
    </row>
    <row r="299" customFormat="false" ht="24.95" hidden="false" customHeight="true" outlineLevel="0" collapsed="false">
      <c r="A299" s="199"/>
      <c r="B299" s="174"/>
      <c r="C299" s="215"/>
      <c r="D299" s="174"/>
      <c r="E299" s="174"/>
      <c r="F299" s="216"/>
      <c r="G299" s="176"/>
      <c r="H299" s="177"/>
    </row>
    <row r="300" customFormat="false" ht="24.95" hidden="false" customHeight="true" outlineLevel="0" collapsed="false">
      <c r="A300" s="199"/>
      <c r="B300" s="174"/>
      <c r="C300" s="215"/>
      <c r="D300" s="174"/>
      <c r="E300" s="174"/>
      <c r="F300" s="216"/>
      <c r="G300" s="176"/>
      <c r="H300" s="177"/>
    </row>
    <row r="301" customFormat="false" ht="24.95" hidden="false" customHeight="true" outlineLevel="0" collapsed="false">
      <c r="A301" s="199"/>
      <c r="B301" s="174"/>
      <c r="C301" s="215"/>
      <c r="D301" s="174"/>
      <c r="E301" s="174"/>
      <c r="F301" s="216"/>
      <c r="G301" s="176"/>
      <c r="H301" s="177"/>
    </row>
    <row r="302" customFormat="false" ht="24.95" hidden="false" customHeight="true" outlineLevel="0" collapsed="false">
      <c r="A302" s="199"/>
      <c r="B302" s="174"/>
      <c r="C302" s="215"/>
      <c r="D302" s="174"/>
      <c r="E302" s="174"/>
      <c r="F302" s="216"/>
      <c r="G302" s="176"/>
      <c r="H302" s="177"/>
    </row>
    <row r="303" customFormat="false" ht="24.95" hidden="false" customHeight="true" outlineLevel="0" collapsed="false">
      <c r="A303" s="199"/>
      <c r="B303" s="174"/>
      <c r="C303" s="215"/>
      <c r="D303" s="174"/>
      <c r="E303" s="174"/>
      <c r="F303" s="216"/>
      <c r="G303" s="176"/>
      <c r="H303" s="177"/>
    </row>
    <row r="304" customFormat="false" ht="24.95" hidden="false" customHeight="true" outlineLevel="0" collapsed="false">
      <c r="A304" s="199"/>
      <c r="B304" s="174"/>
      <c r="C304" s="215"/>
      <c r="D304" s="174"/>
      <c r="E304" s="174"/>
      <c r="F304" s="216"/>
      <c r="G304" s="176"/>
      <c r="H304" s="177"/>
    </row>
    <row r="305" customFormat="false" ht="24.95" hidden="false" customHeight="true" outlineLevel="0" collapsed="false">
      <c r="A305" s="199"/>
      <c r="B305" s="174"/>
      <c r="C305" s="215"/>
      <c r="D305" s="174"/>
      <c r="E305" s="174"/>
      <c r="F305" s="216"/>
      <c r="G305" s="176"/>
      <c r="H305" s="177"/>
      <c r="J305" s="221"/>
      <c r="K305" s="221"/>
      <c r="L305" s="221"/>
      <c r="M305" s="221"/>
      <c r="N305" s="221"/>
      <c r="O305" s="221"/>
      <c r="P305" s="221"/>
    </row>
    <row r="306" customFormat="false" ht="24.95" hidden="false" customHeight="true" outlineLevel="0" collapsed="false">
      <c r="A306" s="199"/>
      <c r="B306" s="174"/>
      <c r="C306" s="215"/>
      <c r="D306" s="174"/>
      <c r="E306" s="174"/>
      <c r="F306" s="216"/>
      <c r="G306" s="176"/>
      <c r="H306" s="177"/>
      <c r="J306" s="222"/>
      <c r="K306" s="222"/>
      <c r="L306" s="222"/>
      <c r="M306" s="222"/>
      <c r="N306" s="222"/>
      <c r="O306" s="222"/>
      <c r="P306" s="222"/>
    </row>
    <row r="307" customFormat="false" ht="24.95" hidden="false" customHeight="true" outlineLevel="0" collapsed="false">
      <c r="A307" s="199"/>
      <c r="B307" s="174"/>
      <c r="C307" s="215"/>
      <c r="D307" s="174"/>
      <c r="E307" s="174"/>
      <c r="F307" s="216"/>
      <c r="G307" s="176"/>
      <c r="H307" s="177"/>
      <c r="J307" s="222"/>
      <c r="K307" s="222"/>
      <c r="L307" s="222"/>
      <c r="M307" s="222"/>
      <c r="N307" s="222"/>
      <c r="O307" s="222"/>
      <c r="P307" s="222"/>
    </row>
    <row r="308" customFormat="false" ht="24.95" hidden="false" customHeight="true" outlineLevel="0" collapsed="false">
      <c r="A308" s="199"/>
      <c r="B308" s="174"/>
      <c r="C308" s="215"/>
      <c r="D308" s="174"/>
      <c r="E308" s="174"/>
      <c r="F308" s="216"/>
      <c r="G308" s="176"/>
      <c r="H308" s="177"/>
      <c r="J308" s="222"/>
      <c r="K308" s="222"/>
      <c r="L308" s="222"/>
      <c r="M308" s="222"/>
      <c r="N308" s="222"/>
      <c r="O308" s="222"/>
      <c r="P308" s="222"/>
    </row>
    <row r="309" customFormat="false" ht="24.95" hidden="false" customHeight="true" outlineLevel="0" collapsed="false">
      <c r="A309" s="199"/>
      <c r="B309" s="174"/>
      <c r="C309" s="215"/>
      <c r="D309" s="174"/>
      <c r="E309" s="174"/>
      <c r="F309" s="216"/>
      <c r="G309" s="176"/>
      <c r="H309" s="177"/>
      <c r="J309" s="223"/>
      <c r="K309" s="223"/>
      <c r="L309" s="223"/>
      <c r="M309" s="223"/>
      <c r="N309" s="223"/>
      <c r="O309" s="223"/>
      <c r="P309" s="223"/>
    </row>
    <row r="310" customFormat="false" ht="24.95" hidden="false" customHeight="true" outlineLevel="0" collapsed="false">
      <c r="A310" s="199"/>
      <c r="B310" s="174"/>
      <c r="C310" s="215"/>
      <c r="D310" s="174"/>
      <c r="E310" s="174"/>
      <c r="F310" s="216"/>
      <c r="G310" s="176"/>
      <c r="H310" s="224"/>
      <c r="J310" s="222"/>
      <c r="K310" s="222"/>
      <c r="L310" s="222"/>
      <c r="M310" s="222"/>
      <c r="N310" s="222"/>
      <c r="O310" s="222"/>
      <c r="P310" s="222"/>
    </row>
    <row r="311" customFormat="false" ht="24.95" hidden="false" customHeight="true" outlineLevel="0" collapsed="false">
      <c r="A311" s="199"/>
      <c r="B311" s="174"/>
      <c r="C311" s="215"/>
      <c r="D311" s="174"/>
      <c r="E311" s="174"/>
      <c r="F311" s="216"/>
      <c r="G311" s="176"/>
      <c r="H311" s="224"/>
      <c r="J311" s="225"/>
      <c r="K311" s="225"/>
      <c r="L311" s="225"/>
      <c r="M311" s="225"/>
      <c r="N311" s="225"/>
      <c r="O311" s="225"/>
      <c r="P311" s="225"/>
    </row>
    <row r="312" customFormat="false" ht="24.95" hidden="false" customHeight="true" outlineLevel="0" collapsed="false">
      <c r="A312" s="199"/>
      <c r="B312" s="174"/>
      <c r="C312" s="215"/>
      <c r="D312" s="174"/>
      <c r="E312" s="174"/>
      <c r="F312" s="216"/>
      <c r="G312" s="176"/>
      <c r="H312" s="177"/>
    </row>
    <row r="313" customFormat="false" ht="24.95" hidden="false" customHeight="true" outlineLevel="0" collapsed="false">
      <c r="A313" s="199"/>
      <c r="B313" s="174"/>
      <c r="C313" s="215"/>
      <c r="D313" s="174"/>
      <c r="E313" s="174"/>
      <c r="F313" s="216"/>
      <c r="G313" s="176"/>
      <c r="H313" s="177"/>
    </row>
    <row r="314" customFormat="false" ht="24.95" hidden="false" customHeight="true" outlineLevel="0" collapsed="false">
      <c r="A314" s="199"/>
      <c r="B314" s="174"/>
      <c r="C314" s="215"/>
      <c r="D314" s="174"/>
      <c r="E314" s="174"/>
      <c r="F314" s="216"/>
      <c r="G314" s="176"/>
      <c r="H314" s="224"/>
    </row>
    <row r="315" customFormat="false" ht="24.95" hidden="false" customHeight="true" outlineLevel="0" collapsed="false">
      <c r="A315" s="199"/>
      <c r="B315" s="174"/>
      <c r="C315" s="215"/>
      <c r="D315" s="174"/>
      <c r="E315" s="174"/>
      <c r="F315" s="216"/>
      <c r="G315" s="176"/>
      <c r="H315" s="177"/>
    </row>
    <row r="316" customFormat="false" ht="24.95" hidden="false" customHeight="true" outlineLevel="0" collapsed="false">
      <c r="A316" s="199"/>
      <c r="B316" s="174"/>
      <c r="C316" s="215"/>
      <c r="D316" s="174"/>
      <c r="E316" s="174"/>
      <c r="F316" s="216"/>
      <c r="G316" s="176"/>
      <c r="H316" s="177"/>
    </row>
    <row r="317" customFormat="false" ht="24.95" hidden="false" customHeight="true" outlineLevel="0" collapsed="false">
      <c r="A317" s="199"/>
      <c r="B317" s="174"/>
      <c r="C317" s="215"/>
      <c r="D317" s="174"/>
      <c r="E317" s="226"/>
      <c r="F317" s="216"/>
      <c r="G317" s="176"/>
      <c r="H317" s="177"/>
    </row>
    <row r="318" customFormat="false" ht="24.95" hidden="false" customHeight="true" outlineLevel="0" collapsed="false">
      <c r="A318" s="199"/>
      <c r="B318" s="174"/>
      <c r="C318" s="215"/>
      <c r="D318" s="174"/>
      <c r="E318" s="226"/>
      <c r="F318" s="216"/>
      <c r="G318" s="176"/>
      <c r="H318" s="177"/>
    </row>
    <row r="319" customFormat="false" ht="24.95" hidden="false" customHeight="true" outlineLevel="0" collapsed="false">
      <c r="A319" s="199"/>
      <c r="B319" s="174"/>
      <c r="C319" s="215"/>
      <c r="D319" s="174"/>
      <c r="E319" s="226"/>
      <c r="F319" s="216"/>
      <c r="G319" s="189"/>
      <c r="H319" s="177"/>
    </row>
    <row r="320" customFormat="false" ht="24.95" hidden="false" customHeight="true" outlineLevel="0" collapsed="false">
      <c r="A320" s="199"/>
      <c r="B320" s="174"/>
      <c r="C320" s="215"/>
      <c r="D320" s="174"/>
      <c r="E320" s="226"/>
      <c r="F320" s="216"/>
      <c r="G320" s="189"/>
      <c r="H320" s="224"/>
    </row>
    <row r="321" customFormat="false" ht="24.95" hidden="false" customHeight="true" outlineLevel="0" collapsed="false">
      <c r="A321" s="199"/>
      <c r="B321" s="174"/>
      <c r="C321" s="215"/>
      <c r="D321" s="174"/>
      <c r="E321" s="226"/>
      <c r="F321" s="216"/>
      <c r="G321" s="176"/>
      <c r="H321" s="224" t="s">
        <v>288</v>
      </c>
    </row>
    <row r="322" customFormat="false" ht="24.95" hidden="false" customHeight="true" outlineLevel="0" collapsed="false">
      <c r="A322" s="199"/>
      <c r="B322" s="174"/>
      <c r="C322" s="215"/>
      <c r="D322" s="174"/>
      <c r="E322" s="226"/>
      <c r="F322" s="216"/>
      <c r="G322" s="176"/>
      <c r="H322" s="224"/>
    </row>
    <row r="323" customFormat="false" ht="24.95" hidden="false" customHeight="true" outlineLevel="0" collapsed="false">
      <c r="A323" s="199"/>
      <c r="B323" s="174"/>
      <c r="C323" s="215"/>
      <c r="D323" s="174"/>
      <c r="E323" s="174"/>
      <c r="F323" s="216"/>
      <c r="G323" s="189"/>
      <c r="H323" s="224"/>
    </row>
    <row r="324" customFormat="false" ht="24.95" hidden="false" customHeight="true" outlineLevel="0" collapsed="false">
      <c r="A324" s="199"/>
      <c r="B324" s="174"/>
      <c r="C324" s="215"/>
      <c r="D324" s="174"/>
      <c r="E324" s="174"/>
      <c r="F324" s="216"/>
      <c r="G324" s="176"/>
      <c r="H324" s="224"/>
    </row>
    <row r="325" customFormat="false" ht="24.95" hidden="false" customHeight="true" outlineLevel="0" collapsed="false">
      <c r="A325" s="199"/>
      <c r="B325" s="174"/>
      <c r="C325" s="215"/>
      <c r="D325" s="174"/>
      <c r="E325" s="174"/>
      <c r="F325" s="216"/>
      <c r="G325" s="176"/>
      <c r="H325" s="177"/>
    </row>
    <row r="326" customFormat="false" ht="24.95" hidden="false" customHeight="true" outlineLevel="0" collapsed="false">
      <c r="A326" s="199"/>
      <c r="B326" s="174"/>
      <c r="C326" s="215"/>
      <c r="D326" s="174"/>
      <c r="E326" s="174"/>
      <c r="F326" s="216"/>
      <c r="G326" s="176"/>
      <c r="H326" s="224"/>
    </row>
    <row r="327" customFormat="false" ht="24.95" hidden="false" customHeight="true" outlineLevel="0" collapsed="false">
      <c r="A327" s="199"/>
      <c r="B327" s="174"/>
      <c r="C327" s="215"/>
      <c r="D327" s="174"/>
      <c r="E327" s="174"/>
      <c r="F327" s="216"/>
      <c r="G327" s="176"/>
      <c r="H327" s="177"/>
    </row>
    <row r="328" customFormat="false" ht="24.95" hidden="false" customHeight="true" outlineLevel="0" collapsed="false">
      <c r="A328" s="199"/>
      <c r="B328" s="174"/>
      <c r="C328" s="215"/>
      <c r="D328" s="174"/>
      <c r="E328" s="174"/>
      <c r="F328" s="216"/>
      <c r="G328" s="176"/>
      <c r="H328" s="177"/>
    </row>
    <row r="329" customFormat="false" ht="24.95" hidden="false" customHeight="true" outlineLevel="0" collapsed="false">
      <c r="A329" s="199"/>
      <c r="B329" s="174"/>
      <c r="C329" s="215"/>
      <c r="D329" s="174"/>
      <c r="E329" s="174"/>
      <c r="F329" s="216"/>
      <c r="G329" s="189"/>
      <c r="H329" s="177"/>
    </row>
    <row r="330" customFormat="false" ht="24.95" hidden="false" customHeight="true" outlineLevel="0" collapsed="false">
      <c r="A330" s="199"/>
      <c r="B330" s="174"/>
      <c r="C330" s="215"/>
      <c r="D330" s="174"/>
      <c r="E330" s="174"/>
      <c r="F330" s="216"/>
      <c r="G330" s="189"/>
      <c r="H330" s="177"/>
    </row>
    <row r="331" customFormat="false" ht="24.95" hidden="false" customHeight="true" outlineLevel="0" collapsed="false">
      <c r="A331" s="199"/>
      <c r="B331" s="174"/>
      <c r="C331" s="215"/>
      <c r="D331" s="174"/>
      <c r="E331" s="226"/>
      <c r="F331" s="216"/>
      <c r="G331" s="189"/>
      <c r="H331" s="177"/>
    </row>
    <row r="332" customFormat="false" ht="24.95" hidden="false" customHeight="true" outlineLevel="0" collapsed="false">
      <c r="A332" s="199"/>
      <c r="B332" s="174"/>
      <c r="C332" s="215"/>
      <c r="D332" s="174"/>
      <c r="E332" s="226"/>
      <c r="F332" s="227"/>
      <c r="G332" s="189"/>
      <c r="H332" s="224"/>
    </row>
    <row r="333" customFormat="false" ht="24.95" hidden="false" customHeight="true" outlineLevel="0" collapsed="false">
      <c r="A333" s="199"/>
      <c r="B333" s="174"/>
      <c r="C333" s="215"/>
      <c r="D333" s="174"/>
      <c r="E333" s="226"/>
      <c r="F333" s="216"/>
      <c r="G333" s="189"/>
      <c r="H333" s="177"/>
    </row>
    <row r="334" customFormat="false" ht="24.95" hidden="false" customHeight="true" outlineLevel="0" collapsed="false">
      <c r="A334" s="199"/>
      <c r="B334" s="174"/>
      <c r="C334" s="215"/>
      <c r="D334" s="174"/>
      <c r="E334" s="226"/>
      <c r="F334" s="216"/>
      <c r="G334" s="176"/>
      <c r="H334" s="224"/>
    </row>
    <row r="335" customFormat="false" ht="24.95" hidden="false" customHeight="true" outlineLevel="0" collapsed="false">
      <c r="A335" s="199"/>
      <c r="B335" s="174"/>
      <c r="C335" s="215"/>
      <c r="D335" s="174"/>
      <c r="E335" s="174"/>
      <c r="F335" s="216"/>
      <c r="G335" s="189"/>
      <c r="H335" s="177"/>
      <c r="AE335" s="209"/>
      <c r="AF335" s="209"/>
      <c r="AG335" s="209"/>
      <c r="AH335" s="209"/>
      <c r="AI335" s="209"/>
    </row>
    <row r="336" customFormat="false" ht="24.95" hidden="false" customHeight="true" outlineLevel="0" collapsed="false">
      <c r="A336" s="199"/>
      <c r="B336" s="174"/>
      <c r="C336" s="215"/>
      <c r="D336" s="174"/>
      <c r="E336" s="174"/>
      <c r="F336" s="216"/>
      <c r="G336" s="176"/>
      <c r="H336" s="177"/>
      <c r="AE336" s="209"/>
      <c r="AF336" s="209"/>
      <c r="AG336" s="209"/>
      <c r="AH336" s="209"/>
      <c r="AI336" s="209"/>
    </row>
    <row r="337" customFormat="false" ht="24.95" hidden="false" customHeight="true" outlineLevel="0" collapsed="false">
      <c r="A337" s="199"/>
      <c r="B337" s="174"/>
      <c r="C337" s="215"/>
      <c r="D337" s="174"/>
      <c r="E337" s="174"/>
      <c r="F337" s="216"/>
      <c r="G337" s="176"/>
      <c r="H337" s="177"/>
      <c r="AE337" s="209"/>
      <c r="AF337" s="209"/>
      <c r="AG337" s="209"/>
      <c r="AH337" s="209"/>
      <c r="AI337" s="209"/>
    </row>
    <row r="338" customFormat="false" ht="24.95" hidden="false" customHeight="true" outlineLevel="0" collapsed="false">
      <c r="A338" s="199"/>
      <c r="B338" s="174"/>
      <c r="C338" s="215"/>
      <c r="D338" s="174"/>
      <c r="E338" s="174"/>
      <c r="F338" s="216"/>
      <c r="G338" s="176"/>
      <c r="H338" s="177"/>
      <c r="AE338" s="209"/>
      <c r="AF338" s="209"/>
      <c r="AG338" s="209"/>
      <c r="AH338" s="209"/>
      <c r="AI338" s="209"/>
    </row>
    <row r="339" customFormat="false" ht="24.95" hidden="false" customHeight="true" outlineLevel="0" collapsed="false">
      <c r="A339" s="199"/>
      <c r="B339" s="174"/>
      <c r="C339" s="215"/>
      <c r="D339" s="174"/>
      <c r="E339" s="174"/>
      <c r="F339" s="216"/>
      <c r="G339" s="176"/>
      <c r="H339" s="177"/>
      <c r="AE339" s="209"/>
      <c r="AF339" s="209"/>
      <c r="AG339" s="209"/>
      <c r="AH339" s="209"/>
      <c r="AI339" s="209"/>
    </row>
    <row r="340" customFormat="false" ht="24.95" hidden="false" customHeight="true" outlineLevel="0" collapsed="false">
      <c r="A340" s="199"/>
      <c r="B340" s="174"/>
      <c r="C340" s="215"/>
      <c r="D340" s="174"/>
      <c r="E340" s="174"/>
      <c r="F340" s="216"/>
      <c r="G340" s="176"/>
      <c r="H340" s="177"/>
      <c r="AE340" s="209"/>
      <c r="AF340" s="209"/>
      <c r="AG340" s="209"/>
      <c r="AH340" s="209"/>
      <c r="AI340" s="209"/>
    </row>
    <row r="341" customFormat="false" ht="24.95" hidden="false" customHeight="true" outlineLevel="0" collapsed="false">
      <c r="A341" s="199"/>
      <c r="B341" s="174"/>
      <c r="C341" s="215"/>
      <c r="D341" s="174"/>
      <c r="E341" s="174"/>
      <c r="F341" s="216"/>
      <c r="G341" s="189"/>
      <c r="H341" s="177"/>
      <c r="AE341" s="209"/>
      <c r="AF341" s="209"/>
      <c r="AG341" s="209"/>
      <c r="AH341" s="209"/>
      <c r="AI341" s="209"/>
    </row>
    <row r="342" customFormat="false" ht="24.95" hidden="false" customHeight="true" outlineLevel="0" collapsed="false">
      <c r="A342" s="199"/>
      <c r="B342" s="174"/>
      <c r="C342" s="215"/>
      <c r="D342" s="174"/>
      <c r="E342" s="226"/>
      <c r="F342" s="216"/>
      <c r="G342" s="176"/>
      <c r="H342" s="177"/>
      <c r="AD342" s="209"/>
      <c r="AE342" s="209"/>
      <c r="AF342" s="209"/>
      <c r="AG342" s="209"/>
      <c r="AH342" s="209"/>
      <c r="AI342" s="209"/>
    </row>
    <row r="343" customFormat="false" ht="24.95" hidden="false" customHeight="true" outlineLevel="0" collapsed="false">
      <c r="A343" s="199"/>
      <c r="B343" s="174"/>
      <c r="C343" s="215"/>
      <c r="D343" s="174"/>
      <c r="E343" s="226"/>
      <c r="F343" s="216"/>
      <c r="G343" s="189"/>
      <c r="H343" s="177"/>
      <c r="AD343" s="209"/>
      <c r="AE343" s="209"/>
      <c r="AF343" s="209"/>
      <c r="AG343" s="209"/>
      <c r="AH343" s="209"/>
      <c r="AI343" s="209"/>
    </row>
    <row r="344" customFormat="false" ht="24.95" hidden="false" customHeight="true" outlineLevel="0" collapsed="false">
      <c r="A344" s="199"/>
      <c r="B344" s="174"/>
      <c r="C344" s="215"/>
      <c r="D344" s="174"/>
      <c r="E344" s="226"/>
      <c r="F344" s="216"/>
      <c r="G344" s="176"/>
      <c r="H344" s="177"/>
      <c r="AD344" s="209"/>
      <c r="AE344" s="209"/>
      <c r="AF344" s="209"/>
      <c r="AG344" s="209"/>
      <c r="AH344" s="209"/>
      <c r="AI344" s="209"/>
      <c r="AM344" s="209"/>
      <c r="AN344" s="209"/>
      <c r="AO344" s="209"/>
      <c r="AP344" s="209"/>
    </row>
    <row r="345" customFormat="false" ht="24.95" hidden="false" customHeight="true" outlineLevel="0" collapsed="false">
      <c r="A345" s="199"/>
      <c r="B345" s="174"/>
      <c r="C345" s="215"/>
      <c r="D345" s="174"/>
      <c r="E345" s="226"/>
      <c r="F345" s="216"/>
      <c r="G345" s="176"/>
      <c r="H345" s="224"/>
      <c r="AD345" s="209"/>
      <c r="AE345" s="209"/>
      <c r="AF345" s="209"/>
      <c r="AG345" s="209"/>
      <c r="AH345" s="209"/>
      <c r="AI345" s="209"/>
      <c r="AM345" s="209"/>
      <c r="AN345" s="209"/>
      <c r="AO345" s="209"/>
      <c r="AP345" s="209"/>
    </row>
    <row r="346" customFormat="false" ht="24.95" hidden="false" customHeight="true" outlineLevel="0" collapsed="false">
      <c r="A346" s="199"/>
      <c r="B346" s="174"/>
      <c r="C346" s="215"/>
      <c r="D346" s="174"/>
      <c r="E346" s="226"/>
      <c r="F346" s="216"/>
      <c r="G346" s="176"/>
      <c r="H346" s="228"/>
      <c r="AB346" s="209"/>
      <c r="AD346" s="209"/>
      <c r="AE346" s="209"/>
      <c r="AF346" s="209"/>
      <c r="AG346" s="209"/>
      <c r="AH346" s="209"/>
      <c r="AI346" s="209"/>
      <c r="AM346" s="209"/>
      <c r="AN346" s="209"/>
      <c r="AO346" s="209"/>
      <c r="AP346" s="209"/>
    </row>
    <row r="347" customFormat="false" ht="24.95" hidden="false" customHeight="true" outlineLevel="0" collapsed="false">
      <c r="A347" s="199"/>
      <c r="B347" s="174"/>
      <c r="C347" s="215"/>
      <c r="D347" s="174"/>
      <c r="E347" s="174"/>
      <c r="F347" s="216"/>
      <c r="G347" s="176"/>
      <c r="H347" s="228"/>
      <c r="I347" s="209"/>
      <c r="J347" s="209"/>
      <c r="K347" s="209"/>
      <c r="L347" s="209"/>
      <c r="M347" s="209"/>
      <c r="N347" s="209"/>
      <c r="O347" s="209"/>
      <c r="P347" s="209"/>
      <c r="Q347" s="209"/>
      <c r="R347" s="209"/>
      <c r="S347" s="209"/>
      <c r="T347" s="209"/>
      <c r="U347" s="209"/>
      <c r="V347" s="209"/>
      <c r="W347" s="209"/>
      <c r="X347" s="209"/>
      <c r="Y347" s="209"/>
      <c r="Z347" s="209"/>
      <c r="AA347" s="209"/>
      <c r="AB347" s="209"/>
      <c r="AC347" s="209"/>
      <c r="AD347" s="209"/>
      <c r="AE347" s="209"/>
      <c r="AF347" s="209"/>
      <c r="AG347" s="209"/>
      <c r="AH347" s="209"/>
      <c r="AI347" s="209"/>
      <c r="AM347" s="209"/>
      <c r="AN347" s="209"/>
      <c r="AO347" s="209"/>
      <c r="AP347" s="209"/>
    </row>
    <row r="348" customFormat="false" ht="24.95" hidden="false" customHeight="true" outlineLevel="0" collapsed="false">
      <c r="A348" s="199"/>
      <c r="B348" s="174"/>
      <c r="C348" s="215"/>
      <c r="D348" s="174"/>
      <c r="E348" s="174"/>
      <c r="F348" s="216"/>
      <c r="G348" s="176"/>
      <c r="H348" s="228"/>
      <c r="I348" s="209"/>
      <c r="J348" s="209"/>
      <c r="K348" s="209"/>
      <c r="L348" s="209"/>
      <c r="M348" s="209"/>
      <c r="N348" s="209"/>
      <c r="O348" s="209"/>
      <c r="P348" s="209"/>
      <c r="Q348" s="209"/>
      <c r="R348" s="209"/>
      <c r="S348" s="209"/>
      <c r="T348" s="209"/>
      <c r="U348" s="209"/>
      <c r="V348" s="209"/>
      <c r="W348" s="209"/>
      <c r="X348" s="209"/>
      <c r="Y348" s="209"/>
      <c r="Z348" s="209"/>
      <c r="AA348" s="209"/>
      <c r="AB348" s="209"/>
      <c r="AC348" s="209"/>
      <c r="AD348" s="209"/>
      <c r="AE348" s="209"/>
      <c r="AF348" s="209"/>
      <c r="AG348" s="209"/>
      <c r="AH348" s="209"/>
      <c r="AI348" s="209"/>
      <c r="AM348" s="209"/>
      <c r="AN348" s="209"/>
      <c r="AO348" s="209"/>
      <c r="AP348" s="209"/>
    </row>
    <row r="349" customFormat="false" ht="24.95" hidden="false" customHeight="true" outlineLevel="0" collapsed="false">
      <c r="A349" s="199"/>
      <c r="B349" s="174"/>
      <c r="C349" s="215"/>
      <c r="D349" s="174"/>
      <c r="E349" s="174"/>
      <c r="F349" s="216"/>
      <c r="G349" s="176"/>
      <c r="H349" s="228"/>
      <c r="I349" s="209"/>
      <c r="J349" s="209"/>
      <c r="K349" s="209"/>
      <c r="L349" s="209"/>
      <c r="M349" s="209"/>
      <c r="N349" s="209"/>
      <c r="O349" s="209"/>
      <c r="P349" s="209"/>
      <c r="Q349" s="209"/>
      <c r="R349" s="209"/>
      <c r="S349" s="209"/>
      <c r="T349" s="209"/>
      <c r="U349" s="209"/>
      <c r="V349" s="209"/>
      <c r="W349" s="209"/>
      <c r="X349" s="209"/>
      <c r="Y349" s="209"/>
      <c r="Z349" s="209"/>
      <c r="AA349" s="209"/>
      <c r="AB349" s="209"/>
      <c r="AC349" s="209"/>
      <c r="AD349" s="209"/>
      <c r="AE349" s="209"/>
      <c r="AF349" s="209"/>
      <c r="AG349" s="209"/>
      <c r="AH349" s="209"/>
      <c r="AI349" s="209"/>
      <c r="AM349" s="209"/>
      <c r="AN349" s="209"/>
      <c r="AO349" s="209"/>
      <c r="AP349" s="209"/>
    </row>
    <row r="350" customFormat="false" ht="24.95" hidden="false" customHeight="true" outlineLevel="0" collapsed="false">
      <c r="A350" s="199"/>
      <c r="B350" s="174"/>
      <c r="C350" s="215"/>
      <c r="D350" s="174"/>
      <c r="E350" s="174"/>
      <c r="F350" s="216"/>
      <c r="G350" s="176"/>
      <c r="H350" s="228"/>
      <c r="I350" s="209"/>
      <c r="J350" s="209"/>
      <c r="K350" s="209"/>
      <c r="L350" s="209"/>
      <c r="M350" s="209"/>
      <c r="N350" s="209"/>
      <c r="O350" s="209"/>
      <c r="P350" s="209"/>
      <c r="Q350" s="209"/>
      <c r="R350" s="209"/>
      <c r="S350" s="209"/>
      <c r="T350" s="209"/>
      <c r="U350" s="209"/>
      <c r="V350" s="209"/>
      <c r="W350" s="209"/>
      <c r="X350" s="209"/>
      <c r="Y350" s="209"/>
      <c r="Z350" s="209"/>
      <c r="AA350" s="209"/>
      <c r="AB350" s="209"/>
      <c r="AC350" s="209"/>
      <c r="AD350" s="209"/>
      <c r="AE350" s="209"/>
      <c r="AF350" s="209"/>
      <c r="AG350" s="209"/>
      <c r="AH350" s="209"/>
      <c r="AI350" s="209"/>
      <c r="AJ350" s="209"/>
      <c r="AM350" s="209"/>
      <c r="AN350" s="209"/>
      <c r="AO350" s="209"/>
      <c r="AP350" s="209"/>
    </row>
    <row r="351" s="209" customFormat="true" ht="24.95" hidden="false" customHeight="true" outlineLevel="0" collapsed="false">
      <c r="A351" s="199"/>
      <c r="B351" s="174"/>
      <c r="C351" s="215"/>
      <c r="D351" s="174"/>
      <c r="E351" s="174"/>
      <c r="F351" s="216"/>
      <c r="G351" s="176"/>
      <c r="H351" s="228"/>
    </row>
    <row r="352" s="209" customFormat="true" ht="24.95" hidden="false" customHeight="true" outlineLevel="0" collapsed="false">
      <c r="A352" s="199"/>
      <c r="B352" s="174"/>
      <c r="C352" s="215"/>
      <c r="D352" s="174"/>
      <c r="E352" s="174"/>
      <c r="F352" s="216"/>
      <c r="G352" s="176"/>
      <c r="H352" s="228"/>
    </row>
    <row r="353" s="209" customFormat="true" ht="24.95" hidden="false" customHeight="true" outlineLevel="0" collapsed="false">
      <c r="A353" s="199"/>
      <c r="B353" s="174"/>
      <c r="C353" s="215"/>
      <c r="D353" s="174"/>
      <c r="E353" s="174"/>
      <c r="F353" s="216"/>
      <c r="G353" s="176"/>
      <c r="H353" s="224"/>
    </row>
    <row r="354" s="209" customFormat="true" ht="24.95" hidden="false" customHeight="true" outlineLevel="0" collapsed="false">
      <c r="A354" s="199"/>
      <c r="B354" s="174"/>
      <c r="C354" s="215"/>
      <c r="D354" s="174"/>
      <c r="E354" s="174"/>
      <c r="F354" s="216"/>
      <c r="G354" s="189"/>
      <c r="H354" s="224"/>
    </row>
    <row r="355" s="209" customFormat="true" ht="24.95" hidden="false" customHeight="true" outlineLevel="0" collapsed="false">
      <c r="A355" s="199"/>
      <c r="B355" s="174"/>
      <c r="C355" s="215"/>
      <c r="D355" s="174"/>
      <c r="E355" s="174"/>
      <c r="F355" s="227"/>
      <c r="G355" s="176"/>
      <c r="H355" s="177"/>
    </row>
    <row r="356" s="209" customFormat="true" ht="24.95" hidden="false" customHeight="true" outlineLevel="0" collapsed="false">
      <c r="A356" s="199"/>
      <c r="B356" s="174"/>
      <c r="C356" s="215"/>
      <c r="D356" s="174"/>
      <c r="E356" s="174"/>
      <c r="F356" s="227"/>
      <c r="G356" s="176"/>
      <c r="H356" s="177"/>
    </row>
    <row r="357" s="209" customFormat="true" ht="24.95" hidden="false" customHeight="true" outlineLevel="0" collapsed="false">
      <c r="A357" s="199"/>
      <c r="B357" s="174"/>
      <c r="C357" s="215"/>
      <c r="D357" s="174"/>
      <c r="E357" s="174"/>
      <c r="F357" s="227"/>
      <c r="G357" s="176"/>
      <c r="H357" s="228"/>
    </row>
    <row r="358" s="209" customFormat="true" ht="24.95" hidden="false" customHeight="true" outlineLevel="0" collapsed="false">
      <c r="A358" s="199"/>
      <c r="B358" s="174"/>
      <c r="C358" s="215"/>
      <c r="D358" s="174"/>
      <c r="E358" s="174"/>
      <c r="F358" s="227"/>
      <c r="G358" s="176"/>
      <c r="H358" s="228"/>
    </row>
    <row r="359" s="209" customFormat="true" ht="24.95" hidden="false" customHeight="true" outlineLevel="0" collapsed="false">
      <c r="A359" s="199"/>
      <c r="B359" s="174"/>
      <c r="C359" s="215"/>
      <c r="D359" s="174"/>
      <c r="E359" s="174"/>
      <c r="F359" s="227"/>
      <c r="G359" s="176"/>
      <c r="H359" s="228"/>
    </row>
    <row r="360" s="209" customFormat="true" ht="24.95" hidden="false" customHeight="true" outlineLevel="0" collapsed="false">
      <c r="A360" s="199"/>
      <c r="B360" s="174"/>
      <c r="C360" s="215"/>
      <c r="D360" s="174"/>
      <c r="E360" s="174"/>
      <c r="F360" s="227"/>
      <c r="G360" s="176"/>
      <c r="H360" s="228"/>
    </row>
    <row r="361" s="209" customFormat="true" ht="24.95" hidden="false" customHeight="true" outlineLevel="0" collapsed="false">
      <c r="A361" s="199"/>
      <c r="B361" s="174"/>
      <c r="C361" s="215"/>
      <c r="D361" s="174"/>
      <c r="E361" s="174"/>
      <c r="F361" s="227"/>
      <c r="G361" s="176"/>
      <c r="H361" s="228"/>
    </row>
    <row r="362" s="209" customFormat="true" ht="24.95" hidden="false" customHeight="true" outlineLevel="0" collapsed="false">
      <c r="A362" s="199"/>
      <c r="B362" s="174"/>
      <c r="C362" s="215"/>
      <c r="D362" s="174"/>
      <c r="E362" s="174"/>
      <c r="F362" s="216"/>
      <c r="G362" s="189"/>
      <c r="H362" s="228"/>
    </row>
    <row r="363" s="209" customFormat="true" ht="24.95" hidden="false" customHeight="true" outlineLevel="0" collapsed="false">
      <c r="A363" s="199"/>
      <c r="B363" s="174"/>
      <c r="C363" s="215"/>
      <c r="D363" s="174"/>
      <c r="E363" s="174"/>
      <c r="F363" s="216"/>
      <c r="G363" s="189"/>
      <c r="H363" s="228"/>
    </row>
    <row r="364" s="209" customFormat="true" ht="24.95" hidden="false" customHeight="true" outlineLevel="0" collapsed="false">
      <c r="A364" s="199"/>
      <c r="B364" s="174"/>
      <c r="C364" s="215"/>
      <c r="D364" s="174"/>
      <c r="E364" s="174"/>
      <c r="F364" s="216"/>
      <c r="G364" s="176"/>
      <c r="H364" s="228"/>
    </row>
    <row r="365" s="209" customFormat="true" ht="24.95" hidden="false" customHeight="true" outlineLevel="0" collapsed="false">
      <c r="A365" s="199"/>
      <c r="B365" s="174"/>
      <c r="C365" s="215"/>
      <c r="D365" s="174"/>
      <c r="E365" s="174"/>
      <c r="F365" s="216"/>
      <c r="G365" s="176"/>
      <c r="H365" s="228"/>
    </row>
    <row r="366" s="209" customFormat="true" ht="24.95" hidden="false" customHeight="true" outlineLevel="0" collapsed="false">
      <c r="A366" s="199"/>
      <c r="B366" s="174"/>
      <c r="C366" s="215"/>
      <c r="D366" s="174"/>
      <c r="E366" s="174"/>
      <c r="F366" s="227"/>
      <c r="G366" s="176"/>
      <c r="H366" s="228"/>
    </row>
    <row r="367" s="209" customFormat="true" ht="24.95" hidden="false" customHeight="true" outlineLevel="0" collapsed="false">
      <c r="A367" s="199"/>
      <c r="B367" s="174"/>
      <c r="C367" s="215"/>
      <c r="D367" s="174"/>
      <c r="E367" s="174"/>
      <c r="F367" s="227"/>
      <c r="G367" s="176"/>
      <c r="H367" s="228"/>
    </row>
    <row r="368" s="209" customFormat="true" ht="24.95" hidden="false" customHeight="true" outlineLevel="0" collapsed="false">
      <c r="A368" s="199"/>
      <c r="B368" s="174"/>
      <c r="C368" s="215"/>
      <c r="D368" s="174"/>
      <c r="E368" s="174"/>
      <c r="F368" s="227"/>
      <c r="G368" s="176"/>
      <c r="H368" s="228"/>
    </row>
    <row r="369" s="209" customFormat="true" ht="24.95" hidden="false" customHeight="true" outlineLevel="0" collapsed="false">
      <c r="A369" s="199"/>
      <c r="B369" s="174"/>
      <c r="C369" s="215"/>
      <c r="D369" s="174"/>
      <c r="E369" s="174"/>
      <c r="F369" s="227"/>
      <c r="G369" s="176"/>
      <c r="H369" s="228"/>
    </row>
    <row r="370" s="209" customFormat="true" ht="24.95" hidden="false" customHeight="true" outlineLevel="0" collapsed="false">
      <c r="A370" s="199"/>
      <c r="B370" s="174"/>
      <c r="C370" s="215"/>
      <c r="D370" s="174"/>
      <c r="E370" s="174"/>
      <c r="F370" s="227"/>
      <c r="G370" s="176"/>
      <c r="H370" s="228"/>
    </row>
    <row r="371" s="209" customFormat="true" ht="24.95" hidden="false" customHeight="true" outlineLevel="0" collapsed="false">
      <c r="A371" s="199"/>
      <c r="B371" s="174"/>
      <c r="C371" s="215"/>
      <c r="D371" s="174"/>
      <c r="E371" s="174"/>
      <c r="F371" s="227"/>
      <c r="G371" s="176"/>
      <c r="H371" s="228"/>
    </row>
    <row r="372" s="209" customFormat="true" ht="24.95" hidden="false" customHeight="true" outlineLevel="0" collapsed="false">
      <c r="A372" s="199"/>
      <c r="B372" s="174"/>
      <c r="C372" s="215"/>
      <c r="D372" s="174"/>
      <c r="E372" s="174"/>
      <c r="F372" s="227"/>
      <c r="G372" s="176"/>
      <c r="H372" s="228"/>
    </row>
    <row r="373" s="209" customFormat="true" ht="24.95" hidden="false" customHeight="true" outlineLevel="0" collapsed="false">
      <c r="A373" s="199"/>
      <c r="B373" s="174"/>
      <c r="C373" s="215"/>
      <c r="D373" s="174"/>
      <c r="E373" s="174"/>
      <c r="F373" s="227"/>
      <c r="G373" s="176"/>
      <c r="H373" s="228"/>
    </row>
    <row r="374" s="209" customFormat="true" ht="24.95" hidden="false" customHeight="true" outlineLevel="0" collapsed="false">
      <c r="A374" s="199"/>
      <c r="B374" s="174"/>
      <c r="C374" s="215"/>
      <c r="D374" s="174"/>
      <c r="E374" s="174"/>
      <c r="F374" s="227"/>
      <c r="G374" s="176"/>
      <c r="H374" s="228"/>
    </row>
    <row r="375" s="209" customFormat="true" ht="24.95" hidden="false" customHeight="true" outlineLevel="0" collapsed="false">
      <c r="A375" s="199"/>
      <c r="B375" s="174"/>
      <c r="C375" s="215"/>
      <c r="D375" s="174"/>
      <c r="E375" s="174"/>
      <c r="F375" s="227"/>
      <c r="G375" s="176"/>
      <c r="H375" s="228"/>
    </row>
    <row r="376" s="209" customFormat="true" ht="24.95" hidden="false" customHeight="true" outlineLevel="0" collapsed="false">
      <c r="A376" s="199"/>
      <c r="B376" s="174"/>
      <c r="C376" s="215"/>
      <c r="D376" s="174"/>
      <c r="E376" s="174"/>
      <c r="F376" s="227"/>
      <c r="G376" s="176"/>
      <c r="H376" s="228"/>
    </row>
    <row r="377" s="209" customFormat="true" ht="24.95" hidden="false" customHeight="true" outlineLevel="0" collapsed="false">
      <c r="A377" s="199"/>
      <c r="B377" s="174"/>
      <c r="C377" s="215"/>
      <c r="D377" s="174"/>
      <c r="E377" s="174"/>
      <c r="F377" s="227"/>
      <c r="G377" s="176"/>
      <c r="H377" s="228"/>
    </row>
    <row r="378" s="209" customFormat="true" ht="24.95" hidden="false" customHeight="true" outlineLevel="0" collapsed="false">
      <c r="A378" s="199"/>
      <c r="B378" s="174"/>
      <c r="C378" s="215"/>
      <c r="D378" s="174"/>
      <c r="E378" s="174"/>
      <c r="F378" s="227"/>
      <c r="G378" s="176"/>
      <c r="H378" s="228"/>
    </row>
    <row r="379" s="209" customFormat="true" ht="24.95" hidden="false" customHeight="true" outlineLevel="0" collapsed="false">
      <c r="A379" s="199"/>
      <c r="B379" s="174"/>
      <c r="C379" s="215"/>
      <c r="D379" s="174"/>
      <c r="E379" s="174"/>
      <c r="F379" s="227"/>
      <c r="G379" s="176"/>
      <c r="H379" s="228"/>
    </row>
    <row r="380" s="209" customFormat="true" ht="24.95" hidden="false" customHeight="true" outlineLevel="0" collapsed="false">
      <c r="A380" s="199"/>
      <c r="B380" s="174"/>
      <c r="C380" s="215"/>
      <c r="D380" s="174"/>
      <c r="E380" s="174"/>
      <c r="F380" s="227"/>
      <c r="G380" s="176"/>
      <c r="H380" s="228"/>
    </row>
    <row r="381" s="209" customFormat="true" ht="24.95" hidden="false" customHeight="true" outlineLevel="0" collapsed="false">
      <c r="A381" s="199"/>
      <c r="B381" s="174"/>
      <c r="C381" s="215"/>
      <c r="D381" s="174"/>
      <c r="E381" s="174"/>
      <c r="F381" s="227"/>
      <c r="G381" s="176"/>
      <c r="H381" s="228"/>
    </row>
    <row r="382" s="209" customFormat="true" ht="24.95" hidden="false" customHeight="true" outlineLevel="0" collapsed="false">
      <c r="A382" s="199"/>
      <c r="B382" s="174"/>
      <c r="C382" s="215"/>
      <c r="D382" s="174"/>
      <c r="E382" s="174"/>
      <c r="F382" s="227"/>
      <c r="G382" s="176"/>
      <c r="H382" s="228"/>
    </row>
    <row r="383" s="209" customFormat="true" ht="24.95" hidden="false" customHeight="true" outlineLevel="0" collapsed="false">
      <c r="A383" s="199"/>
      <c r="B383" s="174"/>
      <c r="C383" s="215"/>
      <c r="D383" s="174"/>
      <c r="E383" s="174"/>
      <c r="F383" s="227"/>
      <c r="G383" s="176"/>
      <c r="H383" s="228"/>
    </row>
    <row r="384" s="209" customFormat="true" ht="24.95" hidden="false" customHeight="true" outlineLevel="0" collapsed="false">
      <c r="A384" s="199"/>
      <c r="B384" s="174"/>
      <c r="C384" s="215"/>
      <c r="D384" s="174"/>
      <c r="E384" s="174"/>
      <c r="F384" s="227"/>
      <c r="G384" s="176"/>
      <c r="H384" s="228"/>
    </row>
    <row r="385" s="209" customFormat="true" ht="24.95" hidden="false" customHeight="true" outlineLevel="0" collapsed="false">
      <c r="A385" s="199"/>
      <c r="B385" s="174"/>
      <c r="C385" s="215"/>
      <c r="D385" s="174"/>
      <c r="E385" s="174"/>
      <c r="F385" s="227"/>
      <c r="G385" s="176"/>
      <c r="H385" s="228"/>
    </row>
    <row r="386" s="209" customFormat="true" ht="24.95" hidden="false" customHeight="true" outlineLevel="0" collapsed="false">
      <c r="A386" s="199"/>
      <c r="B386" s="174"/>
      <c r="C386" s="215"/>
      <c r="D386" s="174"/>
      <c r="E386" s="174"/>
      <c r="F386" s="227"/>
      <c r="G386" s="176"/>
      <c r="H386" s="228"/>
    </row>
    <row r="387" s="209" customFormat="true" ht="24.95" hidden="false" customHeight="true" outlineLevel="0" collapsed="false">
      <c r="A387" s="199"/>
      <c r="B387" s="174"/>
      <c r="C387" s="215"/>
      <c r="D387" s="174"/>
      <c r="E387" s="174"/>
      <c r="F387" s="227"/>
      <c r="G387" s="176"/>
      <c r="H387" s="228"/>
    </row>
    <row r="388" s="209" customFormat="true" ht="24.95" hidden="false" customHeight="true" outlineLevel="0" collapsed="false">
      <c r="A388" s="199"/>
      <c r="B388" s="174"/>
      <c r="C388" s="215"/>
      <c r="D388" s="174"/>
      <c r="E388" s="174"/>
      <c r="F388" s="227"/>
      <c r="G388" s="176"/>
      <c r="H388" s="228"/>
    </row>
    <row r="389" s="209" customFormat="true" ht="24.95" hidden="false" customHeight="true" outlineLevel="0" collapsed="false">
      <c r="A389" s="199"/>
      <c r="B389" s="174"/>
      <c r="C389" s="215"/>
      <c r="D389" s="174"/>
      <c r="E389" s="174"/>
      <c r="F389" s="227"/>
      <c r="G389" s="176"/>
      <c r="H389" s="228"/>
    </row>
    <row r="390" s="209" customFormat="true" ht="24.95" hidden="false" customHeight="true" outlineLevel="0" collapsed="false">
      <c r="A390" s="199"/>
      <c r="B390" s="174"/>
      <c r="C390" s="215"/>
      <c r="D390" s="174"/>
      <c r="E390" s="174"/>
      <c r="F390" s="227"/>
      <c r="G390" s="176"/>
      <c r="H390" s="228"/>
    </row>
    <row r="391" s="209" customFormat="true" ht="24.95" hidden="false" customHeight="true" outlineLevel="0" collapsed="false">
      <c r="A391" s="199"/>
      <c r="B391" s="174"/>
      <c r="C391" s="215"/>
      <c r="D391" s="174"/>
      <c r="E391" s="174"/>
      <c r="F391" s="227"/>
      <c r="G391" s="176"/>
      <c r="H391" s="228"/>
    </row>
    <row r="392" s="209" customFormat="true" ht="24.95" hidden="false" customHeight="true" outlineLevel="0" collapsed="false">
      <c r="A392" s="199"/>
      <c r="B392" s="174"/>
      <c r="C392" s="215"/>
      <c r="D392" s="174"/>
      <c r="E392" s="174"/>
      <c r="F392" s="227"/>
      <c r="G392" s="176"/>
      <c r="H392" s="228"/>
    </row>
    <row r="393" s="209" customFormat="true" ht="24.95" hidden="false" customHeight="true" outlineLevel="0" collapsed="false">
      <c r="A393" s="199"/>
      <c r="B393" s="174"/>
      <c r="C393" s="215"/>
      <c r="D393" s="174"/>
      <c r="E393" s="174"/>
      <c r="F393" s="227"/>
      <c r="G393" s="176"/>
      <c r="H393" s="228"/>
    </row>
    <row r="394" s="209" customFormat="true" ht="24.95" hidden="false" customHeight="true" outlineLevel="0" collapsed="false">
      <c r="A394" s="199"/>
      <c r="B394" s="174"/>
      <c r="C394" s="215"/>
      <c r="D394" s="174"/>
      <c r="E394" s="174"/>
      <c r="F394" s="227"/>
      <c r="G394" s="176"/>
      <c r="H394" s="228"/>
    </row>
    <row r="395" s="209" customFormat="true" ht="24.95" hidden="false" customHeight="true" outlineLevel="0" collapsed="false">
      <c r="A395" s="199"/>
      <c r="B395" s="174"/>
      <c r="C395" s="215"/>
      <c r="D395" s="174"/>
      <c r="E395" s="174"/>
      <c r="F395" s="227"/>
      <c r="G395" s="176"/>
      <c r="H395" s="228"/>
    </row>
    <row r="396" s="209" customFormat="true" ht="24.95" hidden="false" customHeight="true" outlineLevel="0" collapsed="false">
      <c r="A396" s="199"/>
      <c r="B396" s="174"/>
      <c r="C396" s="215"/>
      <c r="D396" s="174"/>
      <c r="E396" s="174"/>
      <c r="F396" s="227"/>
      <c r="G396" s="176"/>
      <c r="H396" s="228"/>
    </row>
    <row r="397" s="209" customFormat="true" ht="24.95" hidden="false" customHeight="true" outlineLevel="0" collapsed="false">
      <c r="A397" s="199"/>
      <c r="B397" s="174"/>
      <c r="C397" s="215"/>
      <c r="D397" s="174"/>
      <c r="E397" s="174"/>
      <c r="F397" s="227"/>
      <c r="G397" s="176"/>
      <c r="H397" s="228"/>
    </row>
    <row r="398" s="209" customFormat="true" ht="24.95" hidden="false" customHeight="true" outlineLevel="0" collapsed="false">
      <c r="A398" s="199"/>
      <c r="B398" s="174"/>
      <c r="C398" s="215"/>
      <c r="D398" s="174"/>
      <c r="E398" s="174"/>
      <c r="F398" s="227"/>
      <c r="G398" s="176"/>
      <c r="H398" s="228"/>
    </row>
    <row r="399" s="209" customFormat="true" ht="24.95" hidden="false" customHeight="true" outlineLevel="0" collapsed="false">
      <c r="A399" s="199"/>
      <c r="B399" s="174"/>
      <c r="C399" s="215"/>
      <c r="D399" s="174"/>
      <c r="E399" s="174"/>
      <c r="F399" s="227"/>
      <c r="G399" s="176"/>
      <c r="H399" s="228"/>
    </row>
    <row r="400" s="209" customFormat="true" ht="24.95" hidden="false" customHeight="true" outlineLevel="0" collapsed="false">
      <c r="A400" s="199"/>
      <c r="B400" s="174"/>
      <c r="C400" s="215"/>
      <c r="D400" s="174"/>
      <c r="E400" s="174"/>
      <c r="F400" s="227"/>
      <c r="G400" s="176"/>
      <c r="H400" s="228"/>
    </row>
    <row r="401" s="209" customFormat="true" ht="24.95" hidden="false" customHeight="true" outlineLevel="0" collapsed="false">
      <c r="A401" s="199"/>
      <c r="B401" s="174"/>
      <c r="C401" s="215"/>
      <c r="D401" s="174"/>
      <c r="E401" s="174"/>
      <c r="F401" s="227"/>
      <c r="G401" s="176"/>
      <c r="H401" s="228"/>
    </row>
    <row r="402" s="209" customFormat="true" ht="24.95" hidden="false" customHeight="true" outlineLevel="0" collapsed="false">
      <c r="A402" s="199"/>
      <c r="B402" s="174"/>
      <c r="C402" s="215"/>
      <c r="D402" s="174"/>
      <c r="E402" s="174"/>
      <c r="F402" s="227"/>
      <c r="G402" s="176"/>
      <c r="H402" s="228"/>
    </row>
    <row r="403" s="209" customFormat="true" ht="24.95" hidden="false" customHeight="true" outlineLevel="0" collapsed="false">
      <c r="A403" s="199"/>
      <c r="B403" s="174"/>
      <c r="C403" s="215"/>
      <c r="D403" s="174"/>
      <c r="E403" s="174"/>
      <c r="F403" s="227"/>
      <c r="G403" s="176"/>
      <c r="H403" s="228"/>
    </row>
    <row r="404" s="209" customFormat="true" ht="24.95" hidden="false" customHeight="true" outlineLevel="0" collapsed="false">
      <c r="A404" s="199"/>
      <c r="B404" s="174"/>
      <c r="C404" s="215"/>
      <c r="D404" s="174"/>
      <c r="E404" s="174"/>
      <c r="F404" s="227"/>
      <c r="G404" s="176"/>
      <c r="H404" s="228"/>
    </row>
    <row r="405" s="209" customFormat="true" ht="24.95" hidden="false" customHeight="true" outlineLevel="0" collapsed="false">
      <c r="A405" s="199"/>
      <c r="B405" s="174"/>
      <c r="C405" s="215"/>
      <c r="D405" s="174"/>
      <c r="E405" s="174"/>
      <c r="F405" s="227"/>
      <c r="G405" s="176"/>
      <c r="H405" s="228"/>
    </row>
    <row r="406" s="209" customFormat="true" ht="24.95" hidden="false" customHeight="true" outlineLevel="0" collapsed="false">
      <c r="A406" s="199"/>
      <c r="B406" s="174"/>
      <c r="C406" s="215"/>
      <c r="D406" s="174"/>
      <c r="E406" s="174"/>
      <c r="F406" s="227"/>
      <c r="G406" s="176"/>
      <c r="H406" s="228"/>
    </row>
    <row r="407" s="209" customFormat="true" ht="24.95" hidden="false" customHeight="true" outlineLevel="0" collapsed="false">
      <c r="A407" s="199"/>
      <c r="B407" s="174"/>
      <c r="C407" s="215"/>
      <c r="D407" s="174"/>
      <c r="E407" s="174"/>
      <c r="F407" s="227"/>
      <c r="G407" s="176"/>
      <c r="H407" s="228"/>
    </row>
    <row r="408" s="209" customFormat="true" ht="24.95" hidden="false" customHeight="true" outlineLevel="0" collapsed="false">
      <c r="A408" s="199"/>
      <c r="B408" s="174"/>
      <c r="C408" s="215"/>
      <c r="D408" s="174"/>
      <c r="E408" s="174"/>
      <c r="F408" s="227"/>
      <c r="G408" s="176"/>
      <c r="H408" s="228"/>
    </row>
    <row r="409" s="209" customFormat="true" ht="24.95" hidden="false" customHeight="true" outlineLevel="0" collapsed="false">
      <c r="A409" s="199"/>
      <c r="B409" s="174"/>
      <c r="C409" s="215"/>
      <c r="D409" s="174"/>
      <c r="E409" s="174"/>
      <c r="F409" s="227"/>
      <c r="G409" s="176"/>
      <c r="H409" s="228"/>
    </row>
    <row r="410" s="209" customFormat="true" ht="24.95" hidden="false" customHeight="true" outlineLevel="0" collapsed="false">
      <c r="A410" s="199"/>
      <c r="B410" s="174"/>
      <c r="C410" s="215"/>
      <c r="D410" s="174"/>
      <c r="E410" s="174"/>
      <c r="F410" s="227"/>
      <c r="G410" s="176"/>
      <c r="H410" s="228"/>
    </row>
    <row r="411" s="209" customFormat="true" ht="24.95" hidden="false" customHeight="true" outlineLevel="0" collapsed="false">
      <c r="A411" s="199"/>
      <c r="B411" s="174"/>
      <c r="C411" s="215"/>
      <c r="D411" s="174"/>
      <c r="E411" s="174"/>
      <c r="F411" s="227"/>
      <c r="G411" s="176"/>
      <c r="H411" s="228"/>
    </row>
    <row r="412" customFormat="false" ht="24.95" hidden="false" customHeight="true" outlineLevel="0" collapsed="false">
      <c r="A412" s="199"/>
      <c r="B412" s="174"/>
      <c r="C412" s="215"/>
      <c r="D412" s="174"/>
      <c r="E412" s="174"/>
      <c r="F412" s="216"/>
      <c r="G412" s="176"/>
      <c r="H412" s="228"/>
    </row>
    <row r="413" customFormat="false" ht="24.95" hidden="false" customHeight="true" outlineLevel="0" collapsed="false">
      <c r="A413" s="199"/>
      <c r="B413" s="174"/>
      <c r="C413" s="215"/>
      <c r="D413" s="174"/>
      <c r="E413" s="174"/>
      <c r="F413" s="227"/>
      <c r="G413" s="176"/>
      <c r="H413" s="228"/>
    </row>
    <row r="414" customFormat="false" ht="24.95" hidden="false" customHeight="true" outlineLevel="0" collapsed="false">
      <c r="A414" s="199"/>
      <c r="B414" s="174"/>
      <c r="C414" s="215"/>
      <c r="D414" s="174"/>
      <c r="E414" s="174"/>
      <c r="F414" s="227"/>
      <c r="G414" s="176"/>
      <c r="H414" s="228"/>
    </row>
    <row r="415" customFormat="false" ht="24.95" hidden="false" customHeight="true" outlineLevel="0" collapsed="false">
      <c r="A415" s="199"/>
      <c r="B415" s="174"/>
      <c r="C415" s="215"/>
      <c r="D415" s="174"/>
      <c r="E415" s="174"/>
      <c r="F415" s="227"/>
      <c r="G415" s="176"/>
      <c r="H415" s="228"/>
    </row>
    <row r="416" customFormat="false" ht="24.95" hidden="false" customHeight="true" outlineLevel="0" collapsed="false">
      <c r="A416" s="199"/>
      <c r="B416" s="174"/>
      <c r="C416" s="215"/>
      <c r="D416" s="174"/>
      <c r="E416" s="174"/>
      <c r="F416" s="227"/>
      <c r="G416" s="176"/>
      <c r="H416" s="228"/>
    </row>
    <row r="417" customFormat="false" ht="24.95" hidden="false" customHeight="true" outlineLevel="0" collapsed="false">
      <c r="A417" s="199"/>
      <c r="B417" s="174"/>
      <c r="C417" s="215"/>
      <c r="D417" s="174"/>
      <c r="E417" s="174"/>
      <c r="F417" s="227"/>
      <c r="G417" s="176"/>
      <c r="H417" s="228"/>
    </row>
    <row r="418" customFormat="false" ht="24.95" hidden="false" customHeight="true" outlineLevel="0" collapsed="false">
      <c r="A418" s="199"/>
      <c r="B418" s="174"/>
      <c r="C418" s="215"/>
      <c r="D418" s="174"/>
      <c r="E418" s="174"/>
      <c r="F418" s="227"/>
      <c r="G418" s="176"/>
      <c r="H418" s="228"/>
    </row>
    <row r="419" customFormat="false" ht="24.95" hidden="false" customHeight="true" outlineLevel="0" collapsed="false">
      <c r="A419" s="199"/>
      <c r="B419" s="174"/>
      <c r="C419" s="215"/>
      <c r="D419" s="174"/>
      <c r="E419" s="174"/>
      <c r="F419" s="227"/>
      <c r="G419" s="176"/>
      <c r="H419" s="228"/>
    </row>
    <row r="420" customFormat="false" ht="24.95" hidden="false" customHeight="true" outlineLevel="0" collapsed="false">
      <c r="A420" s="199"/>
      <c r="B420" s="174"/>
      <c r="C420" s="215"/>
      <c r="D420" s="174"/>
      <c r="E420" s="174"/>
      <c r="F420" s="227"/>
      <c r="G420" s="176"/>
      <c r="H420" s="228"/>
    </row>
    <row r="421" customFormat="false" ht="24.95" hidden="false" customHeight="true" outlineLevel="0" collapsed="false">
      <c r="A421" s="199"/>
      <c r="B421" s="174"/>
      <c r="C421" s="215"/>
      <c r="D421" s="174"/>
      <c r="E421" s="174"/>
      <c r="F421" s="227"/>
      <c r="G421" s="176"/>
      <c r="H421" s="228"/>
    </row>
    <row r="422" customFormat="false" ht="24.95" hidden="false" customHeight="true" outlineLevel="0" collapsed="false">
      <c r="A422" s="199"/>
      <c r="B422" s="174"/>
      <c r="C422" s="215"/>
      <c r="D422" s="174"/>
      <c r="E422" s="174"/>
      <c r="F422" s="227"/>
      <c r="G422" s="176"/>
      <c r="H422" s="228"/>
    </row>
    <row r="423" customFormat="false" ht="24.95" hidden="false" customHeight="true" outlineLevel="0" collapsed="false">
      <c r="A423" s="199"/>
      <c r="B423" s="174"/>
      <c r="C423" s="215"/>
      <c r="D423" s="174"/>
      <c r="E423" s="174"/>
      <c r="F423" s="227"/>
      <c r="G423" s="176"/>
      <c r="H423" s="228"/>
    </row>
    <row r="424" customFormat="false" ht="24.95" hidden="false" customHeight="true" outlineLevel="0" collapsed="false">
      <c r="A424" s="199"/>
      <c r="B424" s="174"/>
      <c r="C424" s="215"/>
      <c r="D424" s="174"/>
      <c r="E424" s="174"/>
      <c r="F424" s="227"/>
      <c r="G424" s="176"/>
      <c r="H424" s="228"/>
    </row>
    <row r="425" customFormat="false" ht="24.95" hidden="false" customHeight="true" outlineLevel="0" collapsed="false">
      <c r="A425" s="199"/>
      <c r="B425" s="174"/>
      <c r="C425" s="215"/>
      <c r="D425" s="174"/>
      <c r="E425" s="174"/>
      <c r="F425" s="227"/>
      <c r="G425" s="176"/>
      <c r="H425" s="228"/>
    </row>
    <row r="426" customFormat="false" ht="24.95" hidden="false" customHeight="true" outlineLevel="0" collapsed="false">
      <c r="A426" s="199"/>
      <c r="B426" s="174"/>
      <c r="C426" s="215"/>
      <c r="D426" s="174"/>
      <c r="E426" s="174"/>
      <c r="F426" s="227"/>
      <c r="G426" s="176"/>
      <c r="H426" s="228"/>
    </row>
    <row r="427" customFormat="false" ht="24.95" hidden="false" customHeight="true" outlineLevel="0" collapsed="false">
      <c r="A427" s="199"/>
      <c r="B427" s="174"/>
      <c r="C427" s="215"/>
      <c r="D427" s="174"/>
      <c r="E427" s="174"/>
      <c r="F427" s="227"/>
      <c r="G427" s="176"/>
      <c r="H427" s="228"/>
    </row>
    <row r="428" customFormat="false" ht="24.95" hidden="false" customHeight="true" outlineLevel="0" collapsed="false">
      <c r="A428" s="199"/>
      <c r="B428" s="174"/>
      <c r="C428" s="215"/>
      <c r="D428" s="174"/>
      <c r="E428" s="174"/>
      <c r="F428" s="227"/>
      <c r="G428" s="176"/>
      <c r="H428" s="228"/>
    </row>
    <row r="429" customFormat="false" ht="24.95" hidden="false" customHeight="true" outlineLevel="0" collapsed="false">
      <c r="A429" s="199"/>
      <c r="B429" s="174"/>
      <c r="C429" s="215"/>
      <c r="D429" s="174"/>
      <c r="E429" s="174"/>
      <c r="F429" s="227"/>
      <c r="G429" s="176"/>
      <c r="H429" s="228"/>
    </row>
    <row r="430" customFormat="false" ht="24.95" hidden="false" customHeight="true" outlineLevel="0" collapsed="false">
      <c r="A430" s="199"/>
      <c r="B430" s="174"/>
      <c r="C430" s="215"/>
      <c r="D430" s="174"/>
      <c r="E430" s="174"/>
      <c r="F430" s="227"/>
      <c r="G430" s="176"/>
      <c r="H430" s="228"/>
    </row>
    <row r="431" customFormat="false" ht="24.95" hidden="false" customHeight="true" outlineLevel="0" collapsed="false">
      <c r="A431" s="199"/>
      <c r="B431" s="174"/>
      <c r="C431" s="215"/>
      <c r="D431" s="174"/>
      <c r="E431" s="174"/>
      <c r="F431" s="216"/>
      <c r="G431" s="176"/>
      <c r="H431" s="228"/>
    </row>
    <row r="432" customFormat="false" ht="24.95" hidden="false" customHeight="true" outlineLevel="0" collapsed="false">
      <c r="A432" s="199"/>
      <c r="B432" s="174"/>
      <c r="C432" s="215"/>
      <c r="D432" s="174"/>
      <c r="E432" s="174"/>
      <c r="F432" s="227"/>
      <c r="G432" s="176"/>
      <c r="H432" s="228"/>
    </row>
    <row r="433" customFormat="false" ht="24.95" hidden="false" customHeight="true" outlineLevel="0" collapsed="false">
      <c r="A433" s="199"/>
      <c r="B433" s="174"/>
      <c r="C433" s="215"/>
      <c r="D433" s="174"/>
      <c r="E433" s="174"/>
      <c r="F433" s="227"/>
      <c r="G433" s="176"/>
      <c r="H433" s="228"/>
    </row>
    <row r="434" customFormat="false" ht="24.95" hidden="false" customHeight="true" outlineLevel="0" collapsed="false">
      <c r="A434" s="199"/>
      <c r="B434" s="174"/>
      <c r="C434" s="215"/>
      <c r="D434" s="174"/>
      <c r="E434" s="174"/>
      <c r="F434" s="227"/>
      <c r="G434" s="176"/>
      <c r="H434" s="228"/>
    </row>
    <row r="435" customFormat="false" ht="24.95" hidden="false" customHeight="true" outlineLevel="0" collapsed="false">
      <c r="A435" s="199"/>
      <c r="B435" s="174"/>
      <c r="C435" s="215"/>
      <c r="D435" s="174"/>
      <c r="E435" s="174"/>
      <c r="F435" s="227"/>
      <c r="G435" s="176"/>
      <c r="H435" s="228"/>
    </row>
    <row r="436" customFormat="false" ht="24.95" hidden="false" customHeight="true" outlineLevel="0" collapsed="false">
      <c r="A436" s="199"/>
      <c r="B436" s="174"/>
      <c r="C436" s="215"/>
      <c r="D436" s="174"/>
      <c r="E436" s="174"/>
      <c r="F436" s="227"/>
      <c r="G436" s="176"/>
      <c r="H436" s="228"/>
    </row>
    <row r="437" customFormat="false" ht="24.95" hidden="false" customHeight="true" outlineLevel="0" collapsed="false">
      <c r="A437" s="199"/>
      <c r="B437" s="174"/>
      <c r="C437" s="215"/>
      <c r="D437" s="174"/>
      <c r="E437" s="174"/>
      <c r="F437" s="227"/>
      <c r="G437" s="176"/>
      <c r="H437" s="228"/>
    </row>
    <row r="438" customFormat="false" ht="24.95" hidden="false" customHeight="true" outlineLevel="0" collapsed="false">
      <c r="A438" s="199"/>
      <c r="B438" s="174"/>
      <c r="C438" s="215"/>
      <c r="D438" s="174"/>
      <c r="E438" s="174"/>
      <c r="F438" s="227"/>
      <c r="G438" s="176"/>
      <c r="H438" s="228"/>
    </row>
    <row r="439" customFormat="false" ht="24.95" hidden="false" customHeight="true" outlineLevel="0" collapsed="false">
      <c r="A439" s="199"/>
      <c r="B439" s="174"/>
      <c r="C439" s="215"/>
      <c r="D439" s="174"/>
      <c r="E439" s="174"/>
      <c r="F439" s="227"/>
      <c r="G439" s="176"/>
      <c r="H439" s="228"/>
    </row>
    <row r="440" customFormat="false" ht="24.95" hidden="false" customHeight="true" outlineLevel="0" collapsed="false">
      <c r="A440" s="199"/>
      <c r="B440" s="174"/>
      <c r="C440" s="215"/>
      <c r="D440" s="174"/>
      <c r="E440" s="174"/>
      <c r="F440" s="227"/>
      <c r="G440" s="176"/>
      <c r="H440" s="228"/>
    </row>
    <row r="441" customFormat="false" ht="24.95" hidden="false" customHeight="true" outlineLevel="0" collapsed="false">
      <c r="A441" s="199"/>
      <c r="B441" s="174"/>
      <c r="C441" s="215"/>
      <c r="D441" s="174"/>
      <c r="E441" s="174"/>
      <c r="F441" s="227"/>
      <c r="G441" s="176"/>
      <c r="H441" s="228"/>
    </row>
    <row r="442" customFormat="false" ht="24.95" hidden="false" customHeight="true" outlineLevel="0" collapsed="false">
      <c r="A442" s="199"/>
      <c r="B442" s="174"/>
      <c r="C442" s="215"/>
      <c r="D442" s="174"/>
      <c r="E442" s="174"/>
      <c r="F442" s="216"/>
      <c r="G442" s="176"/>
      <c r="H442" s="228"/>
    </row>
    <row r="443" customFormat="false" ht="24.95" hidden="false" customHeight="true" outlineLevel="0" collapsed="false">
      <c r="A443" s="199"/>
      <c r="B443" s="174"/>
      <c r="C443" s="215"/>
      <c r="D443" s="174"/>
      <c r="E443" s="174"/>
      <c r="F443" s="227"/>
      <c r="G443" s="176"/>
      <c r="H443" s="228"/>
    </row>
    <row r="444" customFormat="false" ht="24.95" hidden="false" customHeight="true" outlineLevel="0" collapsed="false">
      <c r="A444" s="199"/>
      <c r="B444" s="174"/>
      <c r="C444" s="215"/>
      <c r="D444" s="174"/>
      <c r="E444" s="174"/>
      <c r="F444" s="227"/>
      <c r="G444" s="176"/>
      <c r="H444" s="228"/>
    </row>
    <row r="445" customFormat="false" ht="24.95" hidden="false" customHeight="true" outlineLevel="0" collapsed="false">
      <c r="A445" s="199"/>
      <c r="B445" s="174"/>
      <c r="C445" s="215"/>
      <c r="D445" s="174"/>
      <c r="E445" s="174"/>
      <c r="F445" s="227"/>
      <c r="G445" s="176"/>
      <c r="H445" s="228"/>
    </row>
    <row r="446" customFormat="false" ht="24.95" hidden="false" customHeight="true" outlineLevel="0" collapsed="false">
      <c r="A446" s="199"/>
      <c r="B446" s="174"/>
      <c r="C446" s="215"/>
      <c r="D446" s="174"/>
      <c r="E446" s="174"/>
      <c r="F446" s="227"/>
      <c r="G446" s="176"/>
      <c r="H446" s="228"/>
    </row>
    <row r="447" customFormat="false" ht="24.95" hidden="false" customHeight="true" outlineLevel="0" collapsed="false">
      <c r="A447" s="199"/>
      <c r="B447" s="174"/>
      <c r="C447" s="215"/>
      <c r="D447" s="174"/>
      <c r="E447" s="174"/>
      <c r="F447" s="227"/>
      <c r="G447" s="176"/>
      <c r="H447" s="228"/>
    </row>
    <row r="448" customFormat="false" ht="24.95" hidden="false" customHeight="true" outlineLevel="0" collapsed="false">
      <c r="A448" s="199"/>
      <c r="B448" s="174"/>
      <c r="C448" s="215"/>
      <c r="D448" s="174"/>
      <c r="E448" s="174"/>
      <c r="F448" s="227"/>
      <c r="G448" s="176"/>
      <c r="H448" s="228"/>
    </row>
    <row r="449" customFormat="false" ht="24.95" hidden="false" customHeight="true" outlineLevel="0" collapsed="false">
      <c r="A449" s="199"/>
      <c r="B449" s="174"/>
      <c r="C449" s="215"/>
      <c r="D449" s="174"/>
      <c r="E449" s="174"/>
      <c r="F449" s="227"/>
      <c r="G449" s="176"/>
      <c r="H449" s="228"/>
    </row>
    <row r="450" customFormat="false" ht="24.95" hidden="false" customHeight="true" outlineLevel="0" collapsed="false">
      <c r="A450" s="199"/>
      <c r="B450" s="174"/>
      <c r="C450" s="215"/>
      <c r="D450" s="174"/>
      <c r="E450" s="174"/>
      <c r="F450" s="216"/>
      <c r="G450" s="176"/>
      <c r="H450" s="228"/>
    </row>
    <row r="451" customFormat="false" ht="24.95" hidden="false" customHeight="true" outlineLevel="0" collapsed="false">
      <c r="A451" s="199"/>
      <c r="B451" s="174"/>
      <c r="C451" s="215"/>
      <c r="D451" s="174"/>
      <c r="E451" s="174"/>
      <c r="F451" s="216"/>
      <c r="G451" s="176"/>
      <c r="H451" s="228"/>
    </row>
    <row r="452" customFormat="false" ht="24.95" hidden="false" customHeight="true" outlineLevel="0" collapsed="false">
      <c r="A452" s="199"/>
      <c r="B452" s="174"/>
      <c r="C452" s="215"/>
      <c r="D452" s="174"/>
      <c r="E452" s="174"/>
      <c r="F452" s="216"/>
      <c r="G452" s="176"/>
      <c r="H452" s="228"/>
    </row>
    <row r="453" customFormat="false" ht="24.95" hidden="false" customHeight="true" outlineLevel="0" collapsed="false">
      <c r="A453" s="199"/>
      <c r="B453" s="174"/>
      <c r="C453" s="215"/>
      <c r="D453" s="174"/>
      <c r="E453" s="174"/>
      <c r="F453" s="216"/>
      <c r="G453" s="176"/>
      <c r="H453" s="228"/>
    </row>
    <row r="454" customFormat="false" ht="24.95" hidden="false" customHeight="true" outlineLevel="0" collapsed="false">
      <c r="A454" s="199"/>
      <c r="B454" s="174"/>
      <c r="C454" s="215"/>
      <c r="D454" s="174"/>
      <c r="E454" s="174"/>
      <c r="F454" s="216"/>
      <c r="G454" s="176"/>
      <c r="H454" s="228"/>
    </row>
    <row r="455" customFormat="false" ht="24.95" hidden="false" customHeight="true" outlineLevel="0" collapsed="false">
      <c r="A455" s="199"/>
      <c r="B455" s="174"/>
      <c r="C455" s="215"/>
      <c r="D455" s="174"/>
      <c r="E455" s="174"/>
      <c r="F455" s="216"/>
      <c r="G455" s="176"/>
      <c r="H455" s="177"/>
    </row>
    <row r="456" customFormat="false" ht="24.95" hidden="false" customHeight="true" outlineLevel="0" collapsed="false">
      <c r="A456" s="199"/>
      <c r="B456" s="174"/>
      <c r="C456" s="215"/>
      <c r="D456" s="174"/>
      <c r="E456" s="174"/>
      <c r="F456" s="216"/>
      <c r="G456" s="176"/>
      <c r="H456" s="228"/>
    </row>
    <row r="457" customFormat="false" ht="24.95" hidden="false" customHeight="true" outlineLevel="0" collapsed="false">
      <c r="A457" s="199"/>
      <c r="B457" s="174"/>
      <c r="C457" s="215"/>
      <c r="D457" s="174"/>
      <c r="E457" s="174"/>
      <c r="F457" s="216"/>
      <c r="G457" s="176"/>
      <c r="H457" s="177"/>
    </row>
    <row r="458" customFormat="false" ht="24.95" hidden="false" customHeight="true" outlineLevel="0" collapsed="false">
      <c r="A458" s="199"/>
      <c r="B458" s="174"/>
      <c r="C458" s="215"/>
      <c r="D458" s="174"/>
      <c r="E458" s="174"/>
      <c r="F458" s="216"/>
      <c r="G458" s="176"/>
      <c r="H458" s="228"/>
    </row>
    <row r="459" customFormat="false" ht="24.95" hidden="false" customHeight="true" outlineLevel="0" collapsed="false">
      <c r="A459" s="199"/>
      <c r="B459" s="174"/>
      <c r="C459" s="215"/>
      <c r="D459" s="174"/>
      <c r="E459" s="174"/>
      <c r="F459" s="216"/>
      <c r="G459" s="176"/>
      <c r="H459" s="177"/>
    </row>
    <row r="460" customFormat="false" ht="24.95" hidden="false" customHeight="true" outlineLevel="0" collapsed="false">
      <c r="A460" s="199"/>
      <c r="B460" s="174"/>
      <c r="C460" s="215"/>
      <c r="D460" s="174"/>
      <c r="E460" s="174"/>
      <c r="F460" s="216"/>
      <c r="G460" s="176"/>
      <c r="H460" s="228"/>
    </row>
    <row r="461" customFormat="false" ht="24.95" hidden="false" customHeight="true" outlineLevel="0" collapsed="false">
      <c r="A461" s="199"/>
      <c r="B461" s="174"/>
      <c r="C461" s="215"/>
      <c r="D461" s="174"/>
      <c r="E461" s="174"/>
      <c r="F461" s="216"/>
      <c r="G461" s="176"/>
      <c r="H461" s="228"/>
    </row>
    <row r="462" customFormat="false" ht="24.95" hidden="false" customHeight="true" outlineLevel="0" collapsed="false">
      <c r="A462" s="199"/>
      <c r="B462" s="174"/>
      <c r="C462" s="215"/>
      <c r="D462" s="174"/>
      <c r="E462" s="174"/>
      <c r="F462" s="216"/>
      <c r="G462" s="176"/>
      <c r="H462" s="228"/>
    </row>
    <row r="463" customFormat="false" ht="24.95" hidden="false" customHeight="true" outlineLevel="0" collapsed="false">
      <c r="A463" s="199"/>
      <c r="B463" s="174"/>
      <c r="C463" s="215"/>
      <c r="D463" s="174"/>
      <c r="E463" s="174"/>
      <c r="F463" s="216"/>
      <c r="G463" s="176"/>
      <c r="H463" s="177"/>
    </row>
    <row r="464" customFormat="false" ht="24.95" hidden="false" customHeight="true" outlineLevel="0" collapsed="false">
      <c r="A464" s="199"/>
      <c r="B464" s="174"/>
      <c r="C464" s="215"/>
      <c r="D464" s="174"/>
      <c r="E464" s="174"/>
      <c r="F464" s="216"/>
      <c r="G464" s="176"/>
      <c r="H464" s="228"/>
    </row>
    <row r="465" customFormat="false" ht="24.95" hidden="false" customHeight="true" outlineLevel="0" collapsed="false">
      <c r="A465" s="199"/>
      <c r="B465" s="174"/>
      <c r="C465" s="215"/>
      <c r="D465" s="174"/>
      <c r="E465" s="174"/>
      <c r="F465" s="216"/>
      <c r="G465" s="176"/>
      <c r="H465" s="228"/>
    </row>
    <row r="466" customFormat="false" ht="24.95" hidden="false" customHeight="true" outlineLevel="0" collapsed="false">
      <c r="A466" s="199"/>
      <c r="B466" s="174"/>
      <c r="C466" s="215"/>
      <c r="D466" s="174"/>
      <c r="E466" s="174"/>
      <c r="F466" s="216"/>
      <c r="G466" s="176"/>
      <c r="H466" s="228"/>
    </row>
    <row r="467" customFormat="false" ht="24.95" hidden="false" customHeight="true" outlineLevel="0" collapsed="false">
      <c r="A467" s="199"/>
      <c r="B467" s="174"/>
      <c r="C467" s="215"/>
      <c r="D467" s="174"/>
      <c r="E467" s="174"/>
      <c r="F467" s="216"/>
      <c r="G467" s="176"/>
      <c r="H467" s="177"/>
    </row>
    <row r="468" customFormat="false" ht="24.95" hidden="false" customHeight="true" outlineLevel="0" collapsed="false">
      <c r="A468" s="199"/>
      <c r="B468" s="174"/>
      <c r="C468" s="215"/>
      <c r="D468" s="174"/>
      <c r="E468" s="174"/>
      <c r="F468" s="216"/>
      <c r="G468" s="176"/>
      <c r="H468" s="228"/>
    </row>
    <row r="469" customFormat="false" ht="24.95" hidden="false" customHeight="true" outlineLevel="0" collapsed="false">
      <c r="A469" s="199"/>
      <c r="B469" s="174"/>
      <c r="C469" s="215"/>
      <c r="D469" s="174"/>
      <c r="E469" s="174"/>
      <c r="F469" s="216"/>
      <c r="G469" s="176"/>
      <c r="H469" s="228"/>
    </row>
    <row r="470" customFormat="false" ht="24.95" hidden="false" customHeight="true" outlineLevel="0" collapsed="false">
      <c r="A470" s="199"/>
      <c r="B470" s="174"/>
      <c r="C470" s="215"/>
      <c r="D470" s="174"/>
      <c r="E470" s="174"/>
      <c r="F470" s="216"/>
      <c r="G470" s="176"/>
      <c r="H470" s="228"/>
    </row>
    <row r="471" customFormat="false" ht="24.95" hidden="false" customHeight="true" outlineLevel="0" collapsed="false">
      <c r="A471" s="199"/>
      <c r="B471" s="174"/>
      <c r="C471" s="215"/>
      <c r="D471" s="174"/>
      <c r="E471" s="174"/>
      <c r="F471" s="216"/>
      <c r="G471" s="176"/>
      <c r="H471" s="228"/>
    </row>
    <row r="472" customFormat="false" ht="24.95" hidden="false" customHeight="true" outlineLevel="0" collapsed="false">
      <c r="A472" s="199"/>
      <c r="B472" s="174"/>
      <c r="C472" s="215"/>
      <c r="D472" s="174"/>
      <c r="E472" s="174"/>
      <c r="F472" s="216"/>
      <c r="G472" s="176"/>
      <c r="H472" s="228"/>
    </row>
    <row r="473" customFormat="false" ht="24.95" hidden="false" customHeight="true" outlineLevel="0" collapsed="false">
      <c r="A473" s="199"/>
      <c r="B473" s="174"/>
      <c r="C473" s="215"/>
      <c r="D473" s="174"/>
      <c r="E473" s="174"/>
      <c r="F473" s="216"/>
      <c r="G473" s="176"/>
      <c r="H473" s="228"/>
    </row>
    <row r="474" customFormat="false" ht="24.95" hidden="false" customHeight="true" outlineLevel="0" collapsed="false">
      <c r="A474" s="199"/>
      <c r="B474" s="174"/>
      <c r="C474" s="215"/>
      <c r="D474" s="174"/>
      <c r="E474" s="174"/>
      <c r="F474" s="216"/>
      <c r="G474" s="176"/>
      <c r="H474" s="228"/>
    </row>
    <row r="475" customFormat="false" ht="24.95" hidden="false" customHeight="true" outlineLevel="0" collapsed="false">
      <c r="A475" s="199"/>
      <c r="B475" s="174"/>
      <c r="C475" s="215"/>
      <c r="D475" s="174"/>
      <c r="E475" s="174"/>
      <c r="F475" s="216"/>
      <c r="G475" s="176"/>
      <c r="H475" s="228"/>
    </row>
    <row r="476" customFormat="false" ht="24.95" hidden="false" customHeight="true" outlineLevel="0" collapsed="false">
      <c r="A476" s="199"/>
      <c r="B476" s="174"/>
      <c r="C476" s="215"/>
      <c r="D476" s="174"/>
      <c r="E476" s="174"/>
      <c r="F476" s="216"/>
      <c r="G476" s="176"/>
      <c r="H476" s="228"/>
    </row>
    <row r="477" customFormat="false" ht="24.95" hidden="false" customHeight="true" outlineLevel="0" collapsed="false">
      <c r="A477" s="199"/>
      <c r="B477" s="174"/>
      <c r="C477" s="215"/>
      <c r="D477" s="174"/>
      <c r="E477" s="174"/>
      <c r="F477" s="216"/>
      <c r="G477" s="176"/>
      <c r="H477" s="228"/>
    </row>
    <row r="478" customFormat="false" ht="24.95" hidden="false" customHeight="true" outlineLevel="0" collapsed="false">
      <c r="A478" s="199"/>
      <c r="B478" s="199"/>
      <c r="C478" s="215"/>
      <c r="D478" s="174"/>
      <c r="E478" s="174"/>
      <c r="F478" s="216"/>
      <c r="G478" s="176"/>
      <c r="H478" s="177"/>
    </row>
    <row r="479" customFormat="false" ht="24.95" hidden="false" customHeight="true" outlineLevel="0" collapsed="false">
      <c r="A479" s="199"/>
      <c r="B479" s="199"/>
      <c r="C479" s="215"/>
      <c r="D479" s="174"/>
      <c r="E479" s="174"/>
      <c r="F479" s="216"/>
      <c r="G479" s="176"/>
      <c r="H479" s="177"/>
    </row>
    <row r="480" customFormat="false" ht="24.95" hidden="false" customHeight="true" outlineLevel="0" collapsed="false">
      <c r="A480" s="199"/>
      <c r="B480" s="199"/>
      <c r="C480" s="215"/>
      <c r="D480" s="174"/>
      <c r="E480" s="174"/>
      <c r="F480" s="216"/>
      <c r="G480" s="176"/>
      <c r="H480" s="228"/>
    </row>
    <row r="481" customFormat="false" ht="24.95" hidden="false" customHeight="true" outlineLevel="0" collapsed="false">
      <c r="A481" s="199"/>
      <c r="B481" s="174"/>
      <c r="C481" s="215"/>
      <c r="D481" s="174"/>
      <c r="E481" s="174"/>
      <c r="F481" s="216"/>
      <c r="G481" s="176"/>
      <c r="H481" s="228"/>
    </row>
    <row r="482" customFormat="false" ht="24.95" hidden="false" customHeight="true" outlineLevel="0" collapsed="false">
      <c r="A482" s="199"/>
      <c r="B482" s="199"/>
      <c r="C482" s="215"/>
      <c r="D482" s="174"/>
      <c r="E482" s="174"/>
      <c r="F482" s="216"/>
      <c r="G482" s="176"/>
      <c r="H482" s="228"/>
    </row>
    <row r="483" customFormat="false" ht="24.95" hidden="false" customHeight="true" outlineLevel="0" collapsed="false">
      <c r="A483" s="199"/>
      <c r="B483" s="174"/>
      <c r="C483" s="215"/>
      <c r="D483" s="174"/>
      <c r="E483" s="174"/>
      <c r="F483" s="216"/>
      <c r="G483" s="176"/>
      <c r="H483" s="228"/>
    </row>
    <row r="484" customFormat="false" ht="24.95" hidden="false" customHeight="true" outlineLevel="0" collapsed="false">
      <c r="A484" s="199"/>
      <c r="B484" s="174"/>
      <c r="C484" s="215"/>
      <c r="D484" s="174"/>
      <c r="E484" s="174"/>
      <c r="F484" s="216"/>
      <c r="G484" s="176"/>
      <c r="H484" s="228"/>
    </row>
    <row r="485" customFormat="false" ht="24.95" hidden="false" customHeight="true" outlineLevel="0" collapsed="false">
      <c r="A485" s="199"/>
      <c r="B485" s="174"/>
      <c r="C485" s="215"/>
      <c r="D485" s="174"/>
      <c r="E485" s="174"/>
      <c r="F485" s="216"/>
      <c r="G485" s="176"/>
      <c r="H485" s="228"/>
    </row>
    <row r="486" customFormat="false" ht="24.95" hidden="false" customHeight="true" outlineLevel="0" collapsed="false">
      <c r="A486" s="199"/>
      <c r="B486" s="174"/>
      <c r="C486" s="215"/>
      <c r="D486" s="174"/>
      <c r="E486" s="174"/>
      <c r="F486" s="216"/>
      <c r="G486" s="176"/>
      <c r="H486" s="177"/>
    </row>
    <row r="487" customFormat="false" ht="24.95" hidden="false" customHeight="true" outlineLevel="0" collapsed="false">
      <c r="A487" s="199"/>
      <c r="B487" s="174"/>
      <c r="C487" s="215"/>
      <c r="D487" s="174"/>
      <c r="E487" s="174"/>
      <c r="F487" s="216"/>
      <c r="G487" s="176"/>
      <c r="H487" s="228"/>
    </row>
    <row r="488" customFormat="false" ht="24.95" hidden="false" customHeight="true" outlineLevel="0" collapsed="false">
      <c r="A488" s="199"/>
      <c r="B488" s="174"/>
      <c r="C488" s="215"/>
      <c r="D488" s="174"/>
      <c r="E488" s="174"/>
      <c r="F488" s="216"/>
      <c r="G488" s="176"/>
      <c r="H488" s="228"/>
    </row>
    <row r="489" customFormat="false" ht="24.95" hidden="false" customHeight="true" outlineLevel="0" collapsed="false">
      <c r="A489" s="199"/>
      <c r="B489" s="174"/>
      <c r="C489" s="215"/>
      <c r="D489" s="174"/>
      <c r="E489" s="174"/>
      <c r="F489" s="216"/>
      <c r="G489" s="176"/>
      <c r="H489" s="228"/>
    </row>
    <row r="490" customFormat="false" ht="24.95" hidden="false" customHeight="true" outlineLevel="0" collapsed="false">
      <c r="A490" s="199"/>
      <c r="B490" s="174"/>
      <c r="C490" s="215"/>
      <c r="D490" s="174"/>
      <c r="E490" s="174"/>
      <c r="F490" s="216"/>
      <c r="G490" s="176"/>
      <c r="H490" s="228"/>
    </row>
    <row r="491" customFormat="false" ht="24.95" hidden="false" customHeight="true" outlineLevel="0" collapsed="false">
      <c r="A491" s="199"/>
      <c r="B491" s="174"/>
      <c r="C491" s="215"/>
      <c r="D491" s="174"/>
      <c r="E491" s="174"/>
      <c r="F491" s="216"/>
      <c r="G491" s="176"/>
      <c r="H491" s="228"/>
    </row>
    <row r="492" customFormat="false" ht="24.95" hidden="false" customHeight="true" outlineLevel="0" collapsed="false">
      <c r="A492" s="199"/>
      <c r="B492" s="174"/>
      <c r="C492" s="215"/>
      <c r="D492" s="174"/>
      <c r="E492" s="174"/>
      <c r="F492" s="216"/>
      <c r="G492" s="176"/>
      <c r="H492" s="228"/>
    </row>
    <row r="493" customFormat="false" ht="24.95" hidden="false" customHeight="true" outlineLevel="0" collapsed="false">
      <c r="A493" s="199"/>
      <c r="B493" s="174"/>
      <c r="C493" s="215"/>
      <c r="D493" s="174"/>
      <c r="E493" s="174"/>
      <c r="F493" s="216"/>
      <c r="G493" s="176"/>
      <c r="H493" s="228"/>
    </row>
    <row r="494" customFormat="false" ht="24.95" hidden="false" customHeight="true" outlineLevel="0" collapsed="false">
      <c r="A494" s="199"/>
      <c r="B494" s="174"/>
      <c r="C494" s="215"/>
      <c r="D494" s="174"/>
      <c r="E494" s="174"/>
      <c r="F494" s="216"/>
      <c r="G494" s="176"/>
      <c r="H494" s="228"/>
    </row>
    <row r="495" customFormat="false" ht="24.95" hidden="false" customHeight="true" outlineLevel="0" collapsed="false">
      <c r="A495" s="199"/>
      <c r="B495" s="174"/>
      <c r="C495" s="215"/>
      <c r="D495" s="174"/>
      <c r="E495" s="174"/>
      <c r="F495" s="216"/>
      <c r="G495" s="176"/>
      <c r="H495" s="228"/>
    </row>
    <row r="496" customFormat="false" ht="24.95" hidden="false" customHeight="true" outlineLevel="0" collapsed="false">
      <c r="A496" s="199"/>
      <c r="B496" s="174"/>
      <c r="C496" s="215"/>
      <c r="D496" s="174"/>
      <c r="E496" s="174"/>
      <c r="F496" s="216"/>
      <c r="G496" s="176"/>
      <c r="H496" s="228"/>
    </row>
    <row r="497" customFormat="false" ht="24.95" hidden="false" customHeight="true" outlineLevel="0" collapsed="false">
      <c r="A497" s="199"/>
      <c r="B497" s="174"/>
      <c r="C497" s="215"/>
      <c r="D497" s="174"/>
      <c r="E497" s="174"/>
      <c r="F497" s="216"/>
      <c r="G497" s="176"/>
      <c r="H497" s="228"/>
    </row>
    <row r="498" customFormat="false" ht="24.95" hidden="false" customHeight="true" outlineLevel="0" collapsed="false">
      <c r="A498" s="199"/>
      <c r="B498" s="174"/>
      <c r="C498" s="215"/>
      <c r="D498" s="174"/>
      <c r="E498" s="174"/>
      <c r="F498" s="216"/>
      <c r="G498" s="176"/>
      <c r="H498" s="228"/>
    </row>
    <row r="499" customFormat="false" ht="24.95" hidden="false" customHeight="true" outlineLevel="0" collapsed="false">
      <c r="A499" s="199"/>
      <c r="B499" s="174"/>
      <c r="C499" s="215"/>
      <c r="D499" s="174"/>
      <c r="E499" s="174"/>
      <c r="F499" s="216"/>
      <c r="G499" s="176"/>
      <c r="H499" s="228"/>
    </row>
    <row r="500" customFormat="false" ht="24.95" hidden="false" customHeight="true" outlineLevel="0" collapsed="false">
      <c r="A500" s="199"/>
      <c r="B500" s="174"/>
      <c r="C500" s="215"/>
      <c r="D500" s="174"/>
      <c r="E500" s="174"/>
      <c r="F500" s="216"/>
      <c r="G500" s="176"/>
      <c r="H500" s="228"/>
    </row>
    <row r="501" customFormat="false" ht="24.95" hidden="false" customHeight="true" outlineLevel="0" collapsed="false">
      <c r="A501" s="199"/>
      <c r="B501" s="174"/>
      <c r="C501" s="215"/>
      <c r="D501" s="174"/>
      <c r="E501" s="174"/>
      <c r="F501" s="216"/>
      <c r="G501" s="176"/>
      <c r="H501" s="177"/>
    </row>
    <row r="502" customFormat="false" ht="24.95" hidden="false" customHeight="true" outlineLevel="0" collapsed="false">
      <c r="A502" s="199"/>
      <c r="B502" s="174"/>
      <c r="C502" s="215"/>
      <c r="D502" s="174"/>
      <c r="E502" s="174"/>
      <c r="F502" s="216"/>
      <c r="G502" s="176"/>
      <c r="H502" s="228"/>
    </row>
    <row r="503" customFormat="false" ht="24.95" hidden="false" customHeight="true" outlineLevel="0" collapsed="false">
      <c r="A503" s="199"/>
      <c r="B503" s="174"/>
      <c r="C503" s="215"/>
      <c r="D503" s="174"/>
      <c r="E503" s="174"/>
      <c r="F503" s="216"/>
      <c r="G503" s="176"/>
      <c r="H503" s="228"/>
    </row>
    <row r="504" customFormat="false" ht="24.95" hidden="false" customHeight="true" outlineLevel="0" collapsed="false">
      <c r="A504" s="199"/>
      <c r="B504" s="174"/>
      <c r="C504" s="215"/>
      <c r="D504" s="174"/>
      <c r="E504" s="174"/>
      <c r="F504" s="216"/>
      <c r="G504" s="176"/>
      <c r="H504" s="228"/>
    </row>
    <row r="505" customFormat="false" ht="24.95" hidden="false" customHeight="true" outlineLevel="0" collapsed="false">
      <c r="A505" s="199"/>
      <c r="B505" s="174"/>
      <c r="C505" s="215"/>
      <c r="D505" s="174"/>
      <c r="E505" s="174"/>
      <c r="F505" s="216"/>
      <c r="G505" s="176"/>
      <c r="H505" s="228"/>
    </row>
    <row r="506" customFormat="false" ht="24.95" hidden="false" customHeight="true" outlineLevel="0" collapsed="false">
      <c r="A506" s="199"/>
      <c r="B506" s="174"/>
      <c r="C506" s="215"/>
      <c r="D506" s="174"/>
      <c r="E506" s="174"/>
      <c r="F506" s="216"/>
      <c r="G506" s="176"/>
      <c r="H506" s="228"/>
    </row>
    <row r="507" customFormat="false" ht="24.95" hidden="false" customHeight="true" outlineLevel="0" collapsed="false">
      <c r="A507" s="199"/>
      <c r="B507" s="174"/>
      <c r="C507" s="215"/>
      <c r="D507" s="174"/>
      <c r="E507" s="174"/>
      <c r="F507" s="216"/>
      <c r="G507" s="176"/>
      <c r="H507" s="228"/>
    </row>
    <row r="508" customFormat="false" ht="24.95" hidden="false" customHeight="true" outlineLevel="0" collapsed="false">
      <c r="A508" s="199"/>
      <c r="B508" s="174"/>
      <c r="C508" s="215"/>
      <c r="D508" s="174"/>
      <c r="E508" s="174"/>
      <c r="F508" s="216"/>
      <c r="G508" s="176"/>
      <c r="H508" s="228"/>
    </row>
    <row r="509" customFormat="false" ht="24.95" hidden="false" customHeight="true" outlineLevel="0" collapsed="false">
      <c r="A509" s="199"/>
      <c r="B509" s="174"/>
      <c r="C509" s="215"/>
      <c r="D509" s="174"/>
      <c r="E509" s="174"/>
      <c r="F509" s="216"/>
      <c r="G509" s="176"/>
      <c r="H509" s="228"/>
    </row>
    <row r="510" customFormat="false" ht="24.95" hidden="false" customHeight="true" outlineLevel="0" collapsed="false">
      <c r="A510" s="199"/>
      <c r="B510" s="174"/>
      <c r="C510" s="215"/>
      <c r="D510" s="174"/>
      <c r="E510" s="174"/>
      <c r="F510" s="216"/>
      <c r="G510" s="176"/>
      <c r="H510" s="228"/>
    </row>
    <row r="511" customFormat="false" ht="24.95" hidden="false" customHeight="true" outlineLevel="0" collapsed="false">
      <c r="A511" s="199"/>
      <c r="B511" s="174"/>
      <c r="C511" s="215"/>
      <c r="D511" s="174"/>
      <c r="E511" s="174"/>
      <c r="F511" s="216"/>
      <c r="G511" s="176"/>
      <c r="H511" s="228"/>
    </row>
    <row r="512" customFormat="false" ht="24.95" hidden="false" customHeight="true" outlineLevel="0" collapsed="false">
      <c r="A512" s="199"/>
      <c r="B512" s="174"/>
      <c r="C512" s="215"/>
      <c r="D512" s="174"/>
      <c r="E512" s="174"/>
      <c r="F512" s="216"/>
      <c r="G512" s="176"/>
      <c r="H512" s="228"/>
    </row>
    <row r="513" customFormat="false" ht="24.95" hidden="false" customHeight="true" outlineLevel="0" collapsed="false">
      <c r="A513" s="199"/>
      <c r="B513" s="174"/>
      <c r="C513" s="215"/>
      <c r="D513" s="174"/>
      <c r="E513" s="174"/>
      <c r="F513" s="216"/>
      <c r="G513" s="176"/>
      <c r="H513" s="228"/>
    </row>
    <row r="514" customFormat="false" ht="24.95" hidden="false" customHeight="true" outlineLevel="0" collapsed="false">
      <c r="A514" s="199"/>
      <c r="B514" s="174"/>
      <c r="C514" s="215"/>
      <c r="D514" s="174"/>
      <c r="E514" s="174"/>
      <c r="F514" s="216"/>
      <c r="G514" s="176"/>
      <c r="H514" s="228"/>
    </row>
    <row r="515" customFormat="false" ht="24.95" hidden="false" customHeight="true" outlineLevel="0" collapsed="false">
      <c r="A515" s="199"/>
      <c r="B515" s="174"/>
      <c r="C515" s="215"/>
      <c r="D515" s="174"/>
      <c r="E515" s="174"/>
      <c r="F515" s="216"/>
      <c r="G515" s="176"/>
      <c r="H515" s="228"/>
    </row>
    <row r="516" customFormat="false" ht="24.95" hidden="false" customHeight="true" outlineLevel="0" collapsed="false">
      <c r="A516" s="199"/>
      <c r="B516" s="174"/>
      <c r="C516" s="215"/>
      <c r="D516" s="174"/>
      <c r="E516" s="174"/>
      <c r="F516" s="216"/>
      <c r="G516" s="176"/>
      <c r="H516" s="228"/>
    </row>
    <row r="517" customFormat="false" ht="24.95" hidden="false" customHeight="true" outlineLevel="0" collapsed="false">
      <c r="A517" s="199"/>
      <c r="B517" s="174"/>
      <c r="C517" s="215"/>
      <c r="D517" s="174"/>
      <c r="E517" s="174"/>
      <c r="F517" s="216"/>
      <c r="G517" s="176"/>
      <c r="H517" s="228"/>
    </row>
    <row r="518" customFormat="false" ht="24.95" hidden="false" customHeight="true" outlineLevel="0" collapsed="false">
      <c r="A518" s="199"/>
      <c r="B518" s="174"/>
      <c r="C518" s="215"/>
      <c r="D518" s="174"/>
      <c r="E518" s="174"/>
      <c r="F518" s="216"/>
      <c r="G518" s="176"/>
      <c r="H518" s="228"/>
    </row>
    <row r="519" customFormat="false" ht="24.95" hidden="false" customHeight="true" outlineLevel="0" collapsed="false">
      <c r="A519" s="199"/>
      <c r="B519" s="174"/>
      <c r="C519" s="215"/>
      <c r="D519" s="174"/>
      <c r="E519" s="174"/>
      <c r="F519" s="216"/>
      <c r="G519" s="176"/>
      <c r="H519" s="228"/>
      <c r="J519" s="229"/>
      <c r="K519" s="229"/>
      <c r="L519" s="229"/>
      <c r="M519" s="229"/>
      <c r="N519" s="229"/>
      <c r="O519" s="229"/>
      <c r="P519" s="229"/>
    </row>
    <row r="520" customFormat="false" ht="24.95" hidden="false" customHeight="true" outlineLevel="0" collapsed="false">
      <c r="A520" s="199"/>
      <c r="B520" s="174"/>
      <c r="C520" s="215"/>
      <c r="D520" s="174"/>
      <c r="E520" s="174"/>
      <c r="F520" s="216"/>
      <c r="G520" s="176"/>
      <c r="H520" s="228"/>
    </row>
    <row r="521" customFormat="false" ht="24.95" hidden="false" customHeight="true" outlineLevel="0" collapsed="false">
      <c r="A521" s="199"/>
      <c r="B521" s="174"/>
      <c r="C521" s="215"/>
      <c r="D521" s="174"/>
      <c r="E521" s="174"/>
      <c r="F521" s="216"/>
      <c r="G521" s="176"/>
      <c r="H521" s="228"/>
    </row>
    <row r="522" customFormat="false" ht="24.95" hidden="false" customHeight="true" outlineLevel="0" collapsed="false">
      <c r="A522" s="199"/>
      <c r="B522" s="174"/>
      <c r="C522" s="215"/>
      <c r="D522" s="174"/>
      <c r="E522" s="174"/>
      <c r="F522" s="216"/>
      <c r="G522" s="176"/>
      <c r="H522" s="228"/>
    </row>
    <row r="523" customFormat="false" ht="24.95" hidden="false" customHeight="true" outlineLevel="0" collapsed="false">
      <c r="A523" s="199"/>
      <c r="B523" s="174"/>
      <c r="C523" s="215"/>
      <c r="D523" s="174"/>
      <c r="E523" s="174"/>
      <c r="F523" s="216"/>
      <c r="G523" s="176"/>
      <c r="H523" s="228"/>
    </row>
    <row r="524" customFormat="false" ht="24.95" hidden="false" customHeight="true" outlineLevel="0" collapsed="false">
      <c r="A524" s="199"/>
      <c r="B524" s="174"/>
      <c r="C524" s="215"/>
      <c r="D524" s="174"/>
      <c r="E524" s="174"/>
      <c r="F524" s="216"/>
      <c r="G524" s="176"/>
      <c r="H524" s="228"/>
    </row>
    <row r="525" customFormat="false" ht="24.95" hidden="false" customHeight="true" outlineLevel="0" collapsed="false">
      <c r="A525" s="199"/>
      <c r="B525" s="174"/>
      <c r="C525" s="215"/>
      <c r="D525" s="174"/>
      <c r="E525" s="174"/>
      <c r="F525" s="216"/>
      <c r="G525" s="176"/>
      <c r="H525" s="177"/>
    </row>
    <row r="526" customFormat="false" ht="24.95" hidden="false" customHeight="true" outlineLevel="0" collapsed="false">
      <c r="A526" s="199"/>
      <c r="B526" s="174"/>
      <c r="C526" s="215"/>
      <c r="D526" s="174"/>
      <c r="E526" s="174"/>
      <c r="F526" s="216"/>
      <c r="G526" s="176"/>
      <c r="H526" s="177"/>
    </row>
    <row r="527" customFormat="false" ht="24.95" hidden="false" customHeight="true" outlineLevel="0" collapsed="false">
      <c r="A527" s="199"/>
      <c r="B527" s="174"/>
      <c r="C527" s="215"/>
      <c r="D527" s="174"/>
      <c r="E527" s="174"/>
      <c r="F527" s="216"/>
      <c r="G527" s="176"/>
      <c r="H527" s="228"/>
    </row>
    <row r="528" customFormat="false" ht="24.95" hidden="false" customHeight="true" outlineLevel="0" collapsed="false">
      <c r="A528" s="199"/>
      <c r="B528" s="174"/>
      <c r="C528" s="215"/>
      <c r="D528" s="174"/>
      <c r="E528" s="174"/>
      <c r="F528" s="216"/>
      <c r="G528" s="176"/>
      <c r="H528" s="228"/>
    </row>
    <row r="529" customFormat="false" ht="24.95" hidden="false" customHeight="true" outlineLevel="0" collapsed="false">
      <c r="A529" s="199"/>
      <c r="B529" s="174"/>
      <c r="C529" s="215"/>
      <c r="D529" s="174"/>
      <c r="E529" s="174"/>
      <c r="F529" s="216"/>
      <c r="G529" s="176"/>
      <c r="H529" s="228"/>
    </row>
    <row r="530" customFormat="false" ht="24.95" hidden="false" customHeight="true" outlineLevel="0" collapsed="false">
      <c r="A530" s="199"/>
      <c r="B530" s="174"/>
      <c r="C530" s="215"/>
      <c r="D530" s="174"/>
      <c r="E530" s="174"/>
      <c r="F530" s="216"/>
      <c r="G530" s="176"/>
      <c r="H530" s="228"/>
    </row>
    <row r="531" customFormat="false" ht="24.95" hidden="false" customHeight="true" outlineLevel="0" collapsed="false">
      <c r="A531" s="199"/>
      <c r="B531" s="174"/>
      <c r="C531" s="215"/>
      <c r="D531" s="174"/>
      <c r="E531" s="174"/>
      <c r="F531" s="216"/>
      <c r="G531" s="176"/>
      <c r="H531" s="228"/>
    </row>
    <row r="532" customFormat="false" ht="24.95" hidden="false" customHeight="true" outlineLevel="0" collapsed="false">
      <c r="A532" s="199"/>
      <c r="B532" s="174"/>
      <c r="C532" s="215"/>
      <c r="D532" s="174"/>
      <c r="E532" s="174"/>
      <c r="F532" s="216"/>
      <c r="G532" s="176"/>
      <c r="H532" s="228"/>
    </row>
    <row r="533" customFormat="false" ht="24.95" hidden="false" customHeight="true" outlineLevel="0" collapsed="false">
      <c r="A533" s="199"/>
      <c r="B533" s="174"/>
      <c r="C533" s="215"/>
      <c r="D533" s="174"/>
      <c r="E533" s="174"/>
      <c r="F533" s="216"/>
      <c r="G533" s="176"/>
      <c r="H533" s="228"/>
    </row>
    <row r="534" customFormat="false" ht="24.95" hidden="false" customHeight="true" outlineLevel="0" collapsed="false">
      <c r="A534" s="199"/>
      <c r="B534" s="174"/>
      <c r="C534" s="215"/>
      <c r="D534" s="174"/>
      <c r="E534" s="174"/>
      <c r="F534" s="216"/>
      <c r="G534" s="176"/>
      <c r="H534" s="228"/>
    </row>
    <row r="535" customFormat="false" ht="24.95" hidden="false" customHeight="true" outlineLevel="0" collapsed="false">
      <c r="A535" s="199"/>
      <c r="B535" s="174"/>
      <c r="C535" s="215"/>
      <c r="D535" s="174"/>
      <c r="E535" s="174"/>
      <c r="F535" s="216"/>
      <c r="G535" s="176"/>
      <c r="H535" s="228"/>
    </row>
    <row r="536" customFormat="false" ht="24.95" hidden="false" customHeight="true" outlineLevel="0" collapsed="false">
      <c r="A536" s="199"/>
      <c r="B536" s="174"/>
      <c r="C536" s="215"/>
      <c r="D536" s="174"/>
      <c r="E536" s="174"/>
      <c r="F536" s="216"/>
      <c r="G536" s="176"/>
      <c r="H536" s="228"/>
    </row>
    <row r="537" customFormat="false" ht="24.95" hidden="false" customHeight="true" outlineLevel="0" collapsed="false">
      <c r="A537" s="199"/>
      <c r="B537" s="174"/>
      <c r="C537" s="215"/>
      <c r="D537" s="174"/>
      <c r="E537" s="174"/>
      <c r="F537" s="216"/>
      <c r="G537" s="176"/>
      <c r="H537" s="228"/>
    </row>
    <row r="538" customFormat="false" ht="24.95" hidden="false" customHeight="true" outlineLevel="0" collapsed="false">
      <c r="A538" s="199"/>
      <c r="B538" s="174"/>
      <c r="C538" s="215"/>
      <c r="D538" s="174"/>
      <c r="E538" s="174"/>
      <c r="F538" s="216"/>
      <c r="G538" s="176"/>
      <c r="H538" s="228"/>
    </row>
    <row r="539" customFormat="false" ht="24.95" hidden="false" customHeight="true" outlineLevel="0" collapsed="false">
      <c r="A539" s="199"/>
      <c r="B539" s="174"/>
      <c r="C539" s="215"/>
      <c r="D539" s="174"/>
      <c r="E539" s="174"/>
      <c r="F539" s="216"/>
      <c r="G539" s="176"/>
      <c r="H539" s="228"/>
    </row>
    <row r="540" customFormat="false" ht="24.95" hidden="false" customHeight="true" outlineLevel="0" collapsed="false">
      <c r="A540" s="199"/>
      <c r="B540" s="174"/>
      <c r="C540" s="215"/>
      <c r="D540" s="174"/>
      <c r="E540" s="174"/>
      <c r="F540" s="216"/>
      <c r="G540" s="176"/>
      <c r="H540" s="228"/>
    </row>
    <row r="541" customFormat="false" ht="24.95" hidden="false" customHeight="true" outlineLevel="0" collapsed="false">
      <c r="A541" s="199"/>
      <c r="B541" s="174"/>
      <c r="C541" s="215"/>
      <c r="D541" s="174"/>
      <c r="E541" s="174"/>
      <c r="F541" s="216"/>
      <c r="G541" s="176"/>
      <c r="H541" s="228"/>
    </row>
    <row r="542" customFormat="false" ht="24.95" hidden="false" customHeight="true" outlineLevel="0" collapsed="false">
      <c r="A542" s="199"/>
      <c r="B542" s="174"/>
      <c r="C542" s="215"/>
      <c r="D542" s="174"/>
      <c r="E542" s="174"/>
      <c r="F542" s="216"/>
      <c r="G542" s="176"/>
      <c r="H542" s="228"/>
    </row>
    <row r="543" customFormat="false" ht="24.95" hidden="false" customHeight="true" outlineLevel="0" collapsed="false">
      <c r="A543" s="199"/>
      <c r="B543" s="174"/>
      <c r="C543" s="215"/>
      <c r="D543" s="174"/>
      <c r="E543" s="174"/>
      <c r="F543" s="216"/>
      <c r="G543" s="176"/>
      <c r="H543" s="228"/>
    </row>
    <row r="544" customFormat="false" ht="24.95" hidden="false" customHeight="true" outlineLevel="0" collapsed="false">
      <c r="A544" s="199"/>
      <c r="B544" s="174"/>
      <c r="C544" s="215"/>
      <c r="D544" s="174"/>
      <c r="E544" s="174"/>
      <c r="F544" s="216"/>
      <c r="G544" s="176"/>
      <c r="H544" s="228"/>
    </row>
    <row r="545" customFormat="false" ht="24.95" hidden="false" customHeight="true" outlineLevel="0" collapsed="false">
      <c r="A545" s="199"/>
      <c r="B545" s="174"/>
      <c r="C545" s="215"/>
      <c r="D545" s="174"/>
      <c r="E545" s="174"/>
      <c r="F545" s="216"/>
      <c r="G545" s="176"/>
      <c r="H545" s="228"/>
    </row>
    <row r="546" customFormat="false" ht="24.95" hidden="false" customHeight="true" outlineLevel="0" collapsed="false">
      <c r="A546" s="199"/>
      <c r="B546" s="174"/>
      <c r="C546" s="215"/>
      <c r="D546" s="174"/>
      <c r="E546" s="174"/>
      <c r="F546" s="216"/>
      <c r="G546" s="176"/>
      <c r="H546" s="228"/>
    </row>
    <row r="547" customFormat="false" ht="24.95" hidden="false" customHeight="true" outlineLevel="0" collapsed="false">
      <c r="A547" s="199"/>
      <c r="B547" s="174"/>
      <c r="C547" s="215"/>
      <c r="D547" s="174"/>
      <c r="E547" s="174"/>
      <c r="F547" s="216"/>
      <c r="G547" s="176"/>
      <c r="H547" s="230"/>
    </row>
    <row r="548" customFormat="false" ht="24.95" hidden="false" customHeight="true" outlineLevel="0" collapsed="false">
      <c r="A548" s="199"/>
      <c r="B548" s="174"/>
      <c r="C548" s="215"/>
      <c r="D548" s="174"/>
      <c r="E548" s="174"/>
      <c r="F548" s="216"/>
      <c r="G548" s="176"/>
      <c r="H548" s="230"/>
    </row>
    <row r="549" customFormat="false" ht="24.95" hidden="false" customHeight="true" outlineLevel="0" collapsed="false">
      <c r="A549" s="199"/>
      <c r="B549" s="174"/>
      <c r="C549" s="215"/>
      <c r="D549" s="174"/>
      <c r="E549" s="174"/>
      <c r="F549" s="216"/>
      <c r="G549" s="176"/>
      <c r="H549" s="230"/>
    </row>
    <row r="550" customFormat="false" ht="24.95" hidden="false" customHeight="true" outlineLevel="0" collapsed="false">
      <c r="A550" s="199"/>
      <c r="B550" s="174"/>
      <c r="C550" s="215"/>
      <c r="D550" s="174"/>
      <c r="E550" s="174"/>
      <c r="F550" s="216"/>
      <c r="G550" s="176"/>
      <c r="H550" s="228"/>
    </row>
    <row r="551" customFormat="false" ht="24.95" hidden="false" customHeight="true" outlineLevel="0" collapsed="false">
      <c r="A551" s="199"/>
      <c r="B551" s="174"/>
      <c r="C551" s="215"/>
      <c r="D551" s="174"/>
      <c r="E551" s="174"/>
      <c r="F551" s="216"/>
      <c r="G551" s="176"/>
      <c r="H551" s="228"/>
    </row>
    <row r="552" customFormat="false" ht="24.95" hidden="false" customHeight="true" outlineLevel="0" collapsed="false">
      <c r="A552" s="199"/>
      <c r="B552" s="174"/>
      <c r="C552" s="215"/>
      <c r="D552" s="174"/>
      <c r="E552" s="174"/>
      <c r="F552" s="216"/>
      <c r="G552" s="176"/>
      <c r="H552" s="177"/>
    </row>
    <row r="553" customFormat="false" ht="24.95" hidden="false" customHeight="true" outlineLevel="0" collapsed="false">
      <c r="A553" s="199"/>
      <c r="B553" s="174"/>
      <c r="C553" s="215"/>
      <c r="D553" s="174"/>
      <c r="E553" s="174"/>
      <c r="F553" s="216"/>
      <c r="G553" s="176"/>
      <c r="H553" s="177"/>
    </row>
    <row r="554" customFormat="false" ht="24.95" hidden="false" customHeight="true" outlineLevel="0" collapsed="false">
      <c r="A554" s="199"/>
      <c r="B554" s="174"/>
      <c r="C554" s="215"/>
      <c r="D554" s="174"/>
      <c r="E554" s="174"/>
      <c r="F554" s="216"/>
      <c r="G554" s="176"/>
      <c r="H554" s="228"/>
    </row>
    <row r="555" customFormat="false" ht="24.95" hidden="false" customHeight="true" outlineLevel="0" collapsed="false">
      <c r="A555" s="199"/>
      <c r="B555" s="174"/>
      <c r="C555" s="215"/>
      <c r="D555" s="174"/>
      <c r="E555" s="174"/>
      <c r="F555" s="216"/>
      <c r="G555" s="176"/>
      <c r="H555" s="228"/>
    </row>
    <row r="556" customFormat="false" ht="24.95" hidden="false" customHeight="true" outlineLevel="0" collapsed="false">
      <c r="A556" s="199"/>
      <c r="B556" s="174"/>
      <c r="C556" s="215"/>
      <c r="D556" s="174"/>
      <c r="E556" s="174"/>
      <c r="F556" s="216"/>
      <c r="G556" s="176"/>
      <c r="H556" s="228"/>
    </row>
    <row r="557" customFormat="false" ht="24.95" hidden="false" customHeight="true" outlineLevel="0" collapsed="false">
      <c r="A557" s="199"/>
      <c r="B557" s="174"/>
      <c r="C557" s="215"/>
      <c r="D557" s="174"/>
      <c r="E557" s="174"/>
      <c r="F557" s="216"/>
      <c r="G557" s="176"/>
      <c r="H557" s="228"/>
    </row>
    <row r="558" customFormat="false" ht="24.95" hidden="false" customHeight="true" outlineLevel="0" collapsed="false">
      <c r="A558" s="199"/>
      <c r="B558" s="174"/>
      <c r="C558" s="215"/>
      <c r="D558" s="174"/>
      <c r="E558" s="174"/>
      <c r="F558" s="216"/>
      <c r="G558" s="176"/>
      <c r="H558" s="228"/>
    </row>
    <row r="559" customFormat="false" ht="24.95" hidden="false" customHeight="true" outlineLevel="0" collapsed="false">
      <c r="A559" s="199"/>
      <c r="B559" s="174"/>
      <c r="C559" s="215"/>
      <c r="D559" s="174"/>
      <c r="E559" s="174"/>
      <c r="F559" s="216"/>
      <c r="G559" s="176"/>
      <c r="H559" s="228"/>
    </row>
    <row r="560" customFormat="false" ht="24.95" hidden="false" customHeight="true" outlineLevel="0" collapsed="false">
      <c r="A560" s="199"/>
      <c r="B560" s="174"/>
      <c r="C560" s="215"/>
      <c r="D560" s="174"/>
      <c r="E560" s="174"/>
      <c r="F560" s="216"/>
      <c r="G560" s="176"/>
      <c r="H560" s="228"/>
    </row>
    <row r="561" customFormat="false" ht="24.95" hidden="false" customHeight="true" outlineLevel="0" collapsed="false">
      <c r="A561" s="199"/>
      <c r="B561" s="174"/>
      <c r="C561" s="215"/>
      <c r="D561" s="174"/>
      <c r="E561" s="174"/>
      <c r="F561" s="216"/>
      <c r="G561" s="176"/>
      <c r="H561" s="228"/>
    </row>
    <row r="562" customFormat="false" ht="24.95" hidden="false" customHeight="true" outlineLevel="0" collapsed="false">
      <c r="A562" s="199"/>
      <c r="B562" s="174"/>
      <c r="C562" s="215"/>
      <c r="D562" s="174"/>
      <c r="E562" s="174"/>
      <c r="F562" s="216"/>
      <c r="G562" s="176"/>
      <c r="H562" s="228"/>
    </row>
    <row r="563" customFormat="false" ht="24.95" hidden="false" customHeight="true" outlineLevel="0" collapsed="false">
      <c r="A563" s="199"/>
      <c r="B563" s="174"/>
      <c r="C563" s="215"/>
      <c r="D563" s="174"/>
      <c r="E563" s="174"/>
      <c r="F563" s="216"/>
      <c r="G563" s="176"/>
      <c r="H563" s="228"/>
    </row>
    <row r="564" customFormat="false" ht="24.95" hidden="false" customHeight="true" outlineLevel="0" collapsed="false">
      <c r="A564" s="199"/>
      <c r="B564" s="174"/>
      <c r="C564" s="215"/>
      <c r="D564" s="174"/>
      <c r="E564" s="174"/>
      <c r="F564" s="216"/>
      <c r="G564" s="176"/>
      <c r="H564" s="228"/>
    </row>
    <row r="565" customFormat="false" ht="24.95" hidden="false" customHeight="true" outlineLevel="0" collapsed="false">
      <c r="A565" s="199"/>
      <c r="B565" s="174"/>
      <c r="C565" s="215"/>
      <c r="D565" s="174"/>
      <c r="E565" s="174"/>
      <c r="F565" s="216"/>
      <c r="G565" s="176"/>
      <c r="H565" s="228"/>
    </row>
    <row r="566" customFormat="false" ht="24.95" hidden="false" customHeight="true" outlineLevel="0" collapsed="false">
      <c r="A566" s="199"/>
      <c r="B566" s="174"/>
      <c r="C566" s="215"/>
      <c r="D566" s="174"/>
      <c r="E566" s="174"/>
      <c r="F566" s="216"/>
      <c r="G566" s="176"/>
      <c r="H566" s="228"/>
    </row>
    <row r="567" customFormat="false" ht="24.95" hidden="false" customHeight="true" outlineLevel="0" collapsed="false">
      <c r="A567" s="199"/>
      <c r="B567" s="174"/>
      <c r="C567" s="215"/>
      <c r="D567" s="174"/>
      <c r="E567" s="174"/>
      <c r="F567" s="216"/>
      <c r="G567" s="176"/>
      <c r="H567" s="228"/>
    </row>
    <row r="568" customFormat="false" ht="24.95" hidden="false" customHeight="true" outlineLevel="0" collapsed="false">
      <c r="A568" s="199"/>
      <c r="B568" s="174"/>
      <c r="C568" s="215"/>
      <c r="D568" s="174"/>
      <c r="E568" s="174"/>
      <c r="F568" s="216"/>
      <c r="G568" s="176"/>
      <c r="H568" s="228"/>
    </row>
    <row r="569" customFormat="false" ht="24.95" hidden="false" customHeight="true" outlineLevel="0" collapsed="false">
      <c r="A569" s="199"/>
      <c r="B569" s="174"/>
      <c r="C569" s="215"/>
      <c r="D569" s="174"/>
      <c r="E569" s="174"/>
      <c r="F569" s="216"/>
      <c r="G569" s="176"/>
      <c r="H569" s="228"/>
    </row>
    <row r="570" customFormat="false" ht="24.95" hidden="false" customHeight="true" outlineLevel="0" collapsed="false">
      <c r="A570" s="199"/>
      <c r="B570" s="174"/>
      <c r="C570" s="215"/>
      <c r="D570" s="174"/>
      <c r="E570" s="174"/>
      <c r="F570" s="216"/>
      <c r="G570" s="176"/>
      <c r="H570" s="228"/>
    </row>
    <row r="571" customFormat="false" ht="24.95" hidden="false" customHeight="true" outlineLevel="0" collapsed="false">
      <c r="A571" s="199"/>
      <c r="B571" s="174"/>
      <c r="C571" s="215"/>
      <c r="D571" s="174"/>
      <c r="E571" s="174"/>
      <c r="F571" s="216"/>
      <c r="G571" s="176"/>
      <c r="H571" s="228"/>
    </row>
    <row r="572" customFormat="false" ht="24.95" hidden="false" customHeight="true" outlineLevel="0" collapsed="false">
      <c r="A572" s="199"/>
      <c r="B572" s="174"/>
      <c r="C572" s="215"/>
      <c r="D572" s="174"/>
      <c r="E572" s="174"/>
      <c r="F572" s="216"/>
      <c r="G572" s="176"/>
      <c r="H572" s="228"/>
    </row>
    <row r="573" customFormat="false" ht="24.95" hidden="false" customHeight="true" outlineLevel="0" collapsed="false">
      <c r="A573" s="199"/>
      <c r="B573" s="174"/>
      <c r="C573" s="215"/>
      <c r="D573" s="174"/>
      <c r="E573" s="174"/>
      <c r="F573" s="216"/>
      <c r="G573" s="176"/>
      <c r="H573" s="228"/>
    </row>
    <row r="574" customFormat="false" ht="24.95" hidden="false" customHeight="true" outlineLevel="0" collapsed="false">
      <c r="A574" s="199"/>
      <c r="B574" s="174"/>
      <c r="C574" s="215"/>
      <c r="D574" s="174"/>
      <c r="E574" s="174"/>
      <c r="F574" s="216"/>
      <c r="G574" s="176"/>
      <c r="H574" s="228"/>
    </row>
    <row r="575" customFormat="false" ht="24.95" hidden="false" customHeight="true" outlineLevel="0" collapsed="false">
      <c r="A575" s="199"/>
      <c r="B575" s="174"/>
      <c r="C575" s="215"/>
      <c r="D575" s="174"/>
      <c r="E575" s="174"/>
      <c r="F575" s="216"/>
      <c r="G575" s="176"/>
      <c r="H575" s="228"/>
    </row>
    <row r="576" customFormat="false" ht="24.95" hidden="false" customHeight="true" outlineLevel="0" collapsed="false">
      <c r="A576" s="199"/>
      <c r="B576" s="174"/>
      <c r="C576" s="215"/>
      <c r="D576" s="174"/>
      <c r="E576" s="174"/>
      <c r="F576" s="216"/>
      <c r="G576" s="176"/>
      <c r="H576" s="228"/>
    </row>
    <row r="577" customFormat="false" ht="24.95" hidden="false" customHeight="true" outlineLevel="0" collapsed="false">
      <c r="A577" s="199"/>
      <c r="B577" s="174"/>
      <c r="C577" s="215"/>
      <c r="D577" s="174"/>
      <c r="E577" s="174"/>
      <c r="F577" s="216"/>
      <c r="G577" s="176"/>
      <c r="H577" s="228"/>
    </row>
    <row r="578" customFormat="false" ht="24.95" hidden="false" customHeight="true" outlineLevel="0" collapsed="false">
      <c r="A578" s="199"/>
      <c r="B578" s="174"/>
      <c r="C578" s="215"/>
      <c r="D578" s="174"/>
      <c r="E578" s="174"/>
      <c r="F578" s="216"/>
      <c r="G578" s="176"/>
      <c r="H578" s="228"/>
    </row>
    <row r="579" customFormat="false" ht="24.95" hidden="false" customHeight="true" outlineLevel="0" collapsed="false">
      <c r="A579" s="199"/>
      <c r="B579" s="174"/>
      <c r="C579" s="215"/>
      <c r="D579" s="174"/>
      <c r="E579" s="174"/>
      <c r="F579" s="216"/>
      <c r="G579" s="176"/>
      <c r="H579" s="228"/>
    </row>
    <row r="580" customFormat="false" ht="24.95" hidden="false" customHeight="true" outlineLevel="0" collapsed="false">
      <c r="A580" s="199"/>
      <c r="B580" s="174"/>
      <c r="C580" s="215"/>
      <c r="D580" s="174"/>
      <c r="E580" s="174"/>
      <c r="F580" s="216"/>
      <c r="G580" s="176"/>
      <c r="H580" s="228"/>
    </row>
    <row r="581" customFormat="false" ht="24.95" hidden="false" customHeight="true" outlineLevel="0" collapsed="false">
      <c r="A581" s="199"/>
      <c r="B581" s="174"/>
      <c r="C581" s="215"/>
      <c r="D581" s="174"/>
      <c r="E581" s="174"/>
      <c r="F581" s="216"/>
      <c r="G581" s="176"/>
      <c r="H581" s="228"/>
    </row>
    <row r="582" customFormat="false" ht="24.95" hidden="false" customHeight="true" outlineLevel="0" collapsed="false">
      <c r="A582" s="199"/>
      <c r="B582" s="174"/>
      <c r="C582" s="215"/>
      <c r="D582" s="174"/>
      <c r="E582" s="174"/>
      <c r="F582" s="216"/>
      <c r="G582" s="176"/>
      <c r="H582" s="228"/>
    </row>
    <row r="583" customFormat="false" ht="24.95" hidden="false" customHeight="true" outlineLevel="0" collapsed="false">
      <c r="A583" s="199"/>
      <c r="B583" s="174"/>
      <c r="C583" s="215"/>
      <c r="D583" s="174"/>
      <c r="E583" s="174"/>
      <c r="F583" s="216"/>
      <c r="G583" s="176"/>
      <c r="H583" s="228"/>
    </row>
    <row r="584" customFormat="false" ht="24.95" hidden="false" customHeight="true" outlineLevel="0" collapsed="false">
      <c r="A584" s="199"/>
      <c r="B584" s="174"/>
      <c r="C584" s="215"/>
      <c r="D584" s="174"/>
      <c r="E584" s="174"/>
      <c r="F584" s="216"/>
      <c r="G584" s="176"/>
      <c r="H584" s="228"/>
    </row>
    <row r="585" customFormat="false" ht="24.95" hidden="false" customHeight="true" outlineLevel="0" collapsed="false">
      <c r="A585" s="199"/>
      <c r="B585" s="174"/>
      <c r="C585" s="215"/>
      <c r="D585" s="174"/>
      <c r="E585" s="174"/>
      <c r="F585" s="216"/>
      <c r="G585" s="176"/>
      <c r="H585" s="228"/>
    </row>
    <row r="586" customFormat="false" ht="24.95" hidden="false" customHeight="true" outlineLevel="0" collapsed="false">
      <c r="A586" s="199"/>
      <c r="B586" s="174"/>
      <c r="C586" s="215"/>
      <c r="D586" s="174"/>
      <c r="E586" s="174"/>
      <c r="F586" s="216"/>
      <c r="G586" s="176"/>
      <c r="H586" s="228"/>
    </row>
    <row r="587" customFormat="false" ht="24.95" hidden="false" customHeight="true" outlineLevel="0" collapsed="false">
      <c r="A587" s="199"/>
      <c r="B587" s="174"/>
      <c r="C587" s="215"/>
      <c r="D587" s="174"/>
      <c r="E587" s="174"/>
      <c r="F587" s="216"/>
      <c r="G587" s="176"/>
      <c r="H587" s="228"/>
    </row>
    <row r="588" customFormat="false" ht="24.95" hidden="false" customHeight="true" outlineLevel="0" collapsed="false">
      <c r="A588" s="199"/>
      <c r="B588" s="174"/>
      <c r="C588" s="215"/>
      <c r="D588" s="174"/>
      <c r="E588" s="174"/>
      <c r="F588" s="216"/>
      <c r="G588" s="176"/>
      <c r="H588" s="228"/>
    </row>
    <row r="589" customFormat="false" ht="24.95" hidden="false" customHeight="true" outlineLevel="0" collapsed="false">
      <c r="A589" s="199"/>
      <c r="B589" s="174"/>
      <c r="C589" s="215"/>
      <c r="D589" s="174"/>
      <c r="E589" s="174"/>
      <c r="F589" s="216"/>
      <c r="G589" s="176"/>
      <c r="H589" s="228"/>
    </row>
    <row r="590" customFormat="false" ht="24.95" hidden="false" customHeight="true" outlineLevel="0" collapsed="false">
      <c r="A590" s="199"/>
      <c r="B590" s="174"/>
      <c r="C590" s="215"/>
      <c r="D590" s="174"/>
      <c r="E590" s="174"/>
      <c r="F590" s="216"/>
      <c r="G590" s="176"/>
      <c r="H590" s="228"/>
    </row>
    <row r="591" customFormat="false" ht="24.95" hidden="false" customHeight="true" outlineLevel="0" collapsed="false">
      <c r="A591" s="199"/>
      <c r="B591" s="174"/>
      <c r="C591" s="215"/>
      <c r="D591" s="174"/>
      <c r="E591" s="174"/>
      <c r="F591" s="216"/>
      <c r="G591" s="176"/>
      <c r="H591" s="228"/>
    </row>
    <row r="592" customFormat="false" ht="24.95" hidden="false" customHeight="true" outlineLevel="0" collapsed="false">
      <c r="A592" s="199"/>
      <c r="B592" s="174"/>
      <c r="C592" s="215"/>
      <c r="D592" s="174"/>
      <c r="E592" s="174"/>
      <c r="F592" s="216"/>
      <c r="G592" s="176"/>
      <c r="H592" s="228"/>
    </row>
    <row r="593" customFormat="false" ht="24.95" hidden="false" customHeight="true" outlineLevel="0" collapsed="false">
      <c r="A593" s="199"/>
      <c r="B593" s="174"/>
      <c r="C593" s="215"/>
      <c r="D593" s="174"/>
      <c r="E593" s="174"/>
      <c r="F593" s="216"/>
      <c r="G593" s="176"/>
      <c r="H593" s="228"/>
    </row>
    <row r="594" customFormat="false" ht="24.95" hidden="false" customHeight="true" outlineLevel="0" collapsed="false">
      <c r="A594" s="199"/>
      <c r="B594" s="174"/>
      <c r="C594" s="215"/>
      <c r="D594" s="174"/>
      <c r="E594" s="174"/>
      <c r="F594" s="216"/>
      <c r="G594" s="176"/>
      <c r="H594" s="228"/>
    </row>
    <row r="595" customFormat="false" ht="24.95" hidden="false" customHeight="true" outlineLevel="0" collapsed="false">
      <c r="A595" s="199"/>
      <c r="B595" s="174"/>
      <c r="C595" s="215"/>
      <c r="D595" s="174"/>
      <c r="E595" s="174"/>
      <c r="F595" s="216"/>
      <c r="G595" s="176"/>
      <c r="H595" s="228"/>
    </row>
    <row r="596" customFormat="false" ht="24.95" hidden="false" customHeight="true" outlineLevel="0" collapsed="false">
      <c r="A596" s="199"/>
      <c r="B596" s="174"/>
      <c r="C596" s="215"/>
      <c r="D596" s="174"/>
      <c r="E596" s="174"/>
      <c r="F596" s="216"/>
      <c r="G596" s="176"/>
      <c r="H596" s="228"/>
    </row>
    <row r="597" customFormat="false" ht="24.95" hidden="false" customHeight="true" outlineLevel="0" collapsed="false">
      <c r="A597" s="199"/>
      <c r="B597" s="174"/>
      <c r="C597" s="215"/>
      <c r="D597" s="174"/>
      <c r="E597" s="174"/>
      <c r="F597" s="216"/>
      <c r="G597" s="176"/>
      <c r="H597" s="228"/>
    </row>
    <row r="598" customFormat="false" ht="24.95" hidden="false" customHeight="true" outlineLevel="0" collapsed="false">
      <c r="A598" s="199"/>
      <c r="B598" s="174"/>
      <c r="C598" s="215"/>
      <c r="D598" s="174"/>
      <c r="E598" s="174"/>
      <c r="F598" s="216"/>
      <c r="G598" s="176"/>
      <c r="H598" s="228"/>
    </row>
    <row r="599" customFormat="false" ht="24.95" hidden="false" customHeight="true" outlineLevel="0" collapsed="false">
      <c r="A599" s="199"/>
      <c r="B599" s="174"/>
      <c r="C599" s="215"/>
      <c r="D599" s="174"/>
      <c r="E599" s="174"/>
      <c r="F599" s="216"/>
      <c r="G599" s="176"/>
      <c r="H599" s="228"/>
    </row>
    <row r="600" customFormat="false" ht="24.95" hidden="false" customHeight="true" outlineLevel="0" collapsed="false">
      <c r="A600" s="199"/>
      <c r="B600" s="174"/>
      <c r="C600" s="215"/>
      <c r="D600" s="174"/>
      <c r="E600" s="174"/>
      <c r="F600" s="216"/>
      <c r="G600" s="176"/>
      <c r="H600" s="228"/>
    </row>
    <row r="601" customFormat="false" ht="24.95" hidden="false" customHeight="true" outlineLevel="0" collapsed="false">
      <c r="A601" s="199"/>
      <c r="B601" s="174"/>
      <c r="C601" s="215"/>
      <c r="D601" s="174"/>
      <c r="E601" s="174"/>
      <c r="F601" s="216"/>
      <c r="G601" s="176"/>
      <c r="H601" s="228"/>
    </row>
    <row r="602" customFormat="false" ht="24.95" hidden="false" customHeight="true" outlineLevel="0" collapsed="false">
      <c r="A602" s="199"/>
      <c r="B602" s="174"/>
      <c r="C602" s="215"/>
      <c r="D602" s="174"/>
      <c r="E602" s="174"/>
      <c r="F602" s="216"/>
      <c r="G602" s="176"/>
      <c r="H602" s="228"/>
    </row>
    <row r="603" customFormat="false" ht="24.95" hidden="false" customHeight="true" outlineLevel="0" collapsed="false">
      <c r="A603" s="199"/>
      <c r="B603" s="174"/>
      <c r="C603" s="215"/>
      <c r="D603" s="174"/>
      <c r="E603" s="174"/>
      <c r="F603" s="216"/>
      <c r="G603" s="176"/>
      <c r="H603" s="228"/>
    </row>
    <row r="604" customFormat="false" ht="24.95" hidden="false" customHeight="true" outlineLevel="0" collapsed="false">
      <c r="A604" s="199"/>
      <c r="B604" s="199"/>
      <c r="C604" s="215"/>
      <c r="D604" s="174"/>
      <c r="E604" s="174"/>
      <c r="F604" s="216"/>
      <c r="G604" s="176"/>
      <c r="H604" s="228"/>
    </row>
    <row r="605" customFormat="false" ht="24.95" hidden="false" customHeight="true" outlineLevel="0" collapsed="false">
      <c r="A605" s="199"/>
      <c r="B605" s="174"/>
      <c r="C605" s="215"/>
      <c r="D605" s="174"/>
      <c r="E605" s="174"/>
      <c r="F605" s="216"/>
      <c r="G605" s="176"/>
      <c r="H605" s="228"/>
    </row>
    <row r="606" customFormat="false" ht="24.95" hidden="false" customHeight="true" outlineLevel="0" collapsed="false">
      <c r="A606" s="199"/>
      <c r="B606" s="199"/>
      <c r="C606" s="215"/>
      <c r="D606" s="174"/>
      <c r="E606" s="174"/>
      <c r="F606" s="216"/>
      <c r="G606" s="176"/>
      <c r="H606" s="177"/>
    </row>
    <row r="607" customFormat="false" ht="24.95" hidden="false" customHeight="true" outlineLevel="0" collapsed="false">
      <c r="A607" s="199"/>
      <c r="B607" s="174"/>
      <c r="C607" s="215"/>
      <c r="D607" s="174"/>
      <c r="E607" s="174"/>
      <c r="F607" s="216"/>
      <c r="G607" s="176"/>
      <c r="H607" s="177"/>
    </row>
    <row r="608" customFormat="false" ht="24.95" hidden="false" customHeight="true" outlineLevel="0" collapsed="false">
      <c r="A608" s="199"/>
      <c r="B608" s="174"/>
      <c r="C608" s="215"/>
      <c r="D608" s="174"/>
      <c r="E608" s="174"/>
      <c r="F608" s="216"/>
      <c r="G608" s="176"/>
      <c r="H608" s="228"/>
    </row>
    <row r="609" customFormat="false" ht="24.95" hidden="false" customHeight="true" outlineLevel="0" collapsed="false">
      <c r="A609" s="199"/>
      <c r="B609" s="174"/>
      <c r="C609" s="215"/>
      <c r="D609" s="174"/>
      <c r="E609" s="174"/>
      <c r="F609" s="216"/>
      <c r="G609" s="176"/>
      <c r="H609" s="228"/>
    </row>
    <row r="610" customFormat="false" ht="24.95" hidden="false" customHeight="true" outlineLevel="0" collapsed="false">
      <c r="A610" s="199"/>
      <c r="B610" s="174"/>
      <c r="C610" s="215"/>
      <c r="D610" s="174"/>
      <c r="E610" s="174"/>
      <c r="F610" s="216"/>
      <c r="G610" s="176"/>
      <c r="H610" s="228"/>
    </row>
    <row r="611" customFormat="false" ht="24.95" hidden="false" customHeight="true" outlineLevel="0" collapsed="false">
      <c r="A611" s="199"/>
      <c r="B611" s="174"/>
      <c r="C611" s="215"/>
      <c r="D611" s="174"/>
      <c r="E611" s="174"/>
      <c r="F611" s="216"/>
      <c r="G611" s="176"/>
      <c r="H611" s="177"/>
    </row>
    <row r="612" customFormat="false" ht="24.95" hidden="false" customHeight="true" outlineLevel="0" collapsed="false">
      <c r="A612" s="199"/>
      <c r="B612" s="174"/>
      <c r="C612" s="215"/>
      <c r="D612" s="174"/>
      <c r="E612" s="174"/>
      <c r="F612" s="216"/>
      <c r="G612" s="176"/>
      <c r="H612" s="228"/>
    </row>
    <row r="613" customFormat="false" ht="24.95" hidden="false" customHeight="true" outlineLevel="0" collapsed="false">
      <c r="A613" s="199"/>
      <c r="B613" s="174"/>
      <c r="C613" s="215"/>
      <c r="D613" s="174"/>
      <c r="E613" s="174"/>
      <c r="F613" s="216"/>
      <c r="G613" s="176"/>
      <c r="H613" s="228"/>
    </row>
    <row r="614" customFormat="false" ht="24.95" hidden="false" customHeight="true" outlineLevel="0" collapsed="false">
      <c r="A614" s="199"/>
      <c r="B614" s="174"/>
      <c r="C614" s="215"/>
      <c r="D614" s="174"/>
      <c r="E614" s="174"/>
      <c r="F614" s="216"/>
      <c r="G614" s="176"/>
      <c r="H614" s="228"/>
    </row>
    <row r="615" customFormat="false" ht="24.95" hidden="false" customHeight="true" outlineLevel="0" collapsed="false">
      <c r="A615" s="199"/>
      <c r="B615" s="174"/>
      <c r="C615" s="215"/>
      <c r="D615" s="174"/>
      <c r="E615" s="174"/>
      <c r="F615" s="216"/>
      <c r="G615" s="176"/>
      <c r="H615" s="228"/>
    </row>
    <row r="616" customFormat="false" ht="24.95" hidden="false" customHeight="true" outlineLevel="0" collapsed="false">
      <c r="A616" s="199"/>
      <c r="B616" s="174"/>
      <c r="C616" s="215"/>
      <c r="D616" s="174"/>
      <c r="E616" s="174"/>
      <c r="F616" s="216"/>
      <c r="G616" s="176"/>
      <c r="H616" s="228"/>
    </row>
    <row r="617" customFormat="false" ht="24.95" hidden="false" customHeight="true" outlineLevel="0" collapsed="false">
      <c r="A617" s="199"/>
      <c r="B617" s="174"/>
      <c r="C617" s="215"/>
      <c r="D617" s="174"/>
      <c r="E617" s="174"/>
      <c r="F617" s="216"/>
      <c r="G617" s="176"/>
      <c r="H617" s="228"/>
    </row>
    <row r="618" customFormat="false" ht="24.95" hidden="false" customHeight="true" outlineLevel="0" collapsed="false">
      <c r="A618" s="199"/>
      <c r="B618" s="174"/>
      <c r="C618" s="215"/>
      <c r="D618" s="174"/>
      <c r="E618" s="174"/>
      <c r="F618" s="216"/>
      <c r="G618" s="176"/>
      <c r="H618" s="228"/>
    </row>
    <row r="619" customFormat="false" ht="24.95" hidden="false" customHeight="true" outlineLevel="0" collapsed="false">
      <c r="A619" s="199"/>
      <c r="B619" s="174"/>
      <c r="C619" s="215"/>
      <c r="D619" s="174"/>
      <c r="E619" s="174"/>
      <c r="F619" s="216"/>
      <c r="G619" s="176"/>
      <c r="H619" s="228"/>
    </row>
    <row r="620" customFormat="false" ht="24.95" hidden="false" customHeight="true" outlineLevel="0" collapsed="false">
      <c r="A620" s="199"/>
      <c r="B620" s="174"/>
      <c r="C620" s="215"/>
      <c r="D620" s="174"/>
      <c r="E620" s="174"/>
      <c r="F620" s="216"/>
      <c r="G620" s="176"/>
      <c r="H620" s="228"/>
    </row>
    <row r="621" customFormat="false" ht="24.95" hidden="false" customHeight="true" outlineLevel="0" collapsed="false">
      <c r="A621" s="199"/>
      <c r="B621" s="174"/>
      <c r="C621" s="215"/>
      <c r="D621" s="174"/>
      <c r="E621" s="174"/>
      <c r="F621" s="216"/>
      <c r="G621" s="176"/>
      <c r="H621" s="228"/>
    </row>
    <row r="622" customFormat="false" ht="24.95" hidden="false" customHeight="true" outlineLevel="0" collapsed="false">
      <c r="A622" s="199"/>
      <c r="B622" s="174"/>
      <c r="C622" s="215"/>
      <c r="D622" s="174"/>
      <c r="E622" s="174"/>
      <c r="F622" s="216"/>
      <c r="G622" s="176"/>
      <c r="H622" s="228"/>
    </row>
    <row r="623" customFormat="false" ht="24.95" hidden="false" customHeight="true" outlineLevel="0" collapsed="false">
      <c r="A623" s="199"/>
      <c r="B623" s="174"/>
      <c r="C623" s="215"/>
      <c r="D623" s="174"/>
      <c r="E623" s="174"/>
      <c r="F623" s="216"/>
      <c r="G623" s="176"/>
      <c r="H623" s="228"/>
    </row>
    <row r="624" customFormat="false" ht="24.95" hidden="false" customHeight="true" outlineLevel="0" collapsed="false">
      <c r="A624" s="199"/>
      <c r="B624" s="174"/>
      <c r="C624" s="215"/>
      <c r="D624" s="174"/>
      <c r="E624" s="174"/>
      <c r="F624" s="216"/>
      <c r="G624" s="176"/>
      <c r="H624" s="228"/>
    </row>
    <row r="625" customFormat="false" ht="24.95" hidden="false" customHeight="true" outlineLevel="0" collapsed="false">
      <c r="A625" s="199"/>
      <c r="B625" s="174"/>
      <c r="C625" s="215"/>
      <c r="D625" s="174"/>
      <c r="E625" s="174"/>
      <c r="F625" s="216"/>
      <c r="G625" s="176"/>
      <c r="H625" s="228"/>
    </row>
    <row r="626" customFormat="false" ht="24.95" hidden="false" customHeight="true" outlineLevel="0" collapsed="false">
      <c r="A626" s="199"/>
      <c r="B626" s="174"/>
      <c r="C626" s="215"/>
      <c r="D626" s="174"/>
      <c r="E626" s="174"/>
      <c r="F626" s="216"/>
      <c r="G626" s="176"/>
      <c r="H626" s="228"/>
    </row>
    <row r="627" customFormat="false" ht="24.95" hidden="false" customHeight="true" outlineLevel="0" collapsed="false">
      <c r="A627" s="199"/>
      <c r="B627" s="174"/>
      <c r="C627" s="215"/>
      <c r="D627" s="174"/>
      <c r="E627" s="174"/>
      <c r="F627" s="216"/>
      <c r="G627" s="176"/>
      <c r="H627" s="228"/>
    </row>
    <row r="628" customFormat="false" ht="24.95" hidden="false" customHeight="true" outlineLevel="0" collapsed="false">
      <c r="A628" s="199"/>
      <c r="B628" s="174"/>
      <c r="C628" s="215"/>
      <c r="D628" s="174"/>
      <c r="E628" s="174"/>
      <c r="F628" s="216"/>
      <c r="G628" s="176"/>
      <c r="H628" s="228"/>
    </row>
    <row r="629" customFormat="false" ht="24.95" hidden="false" customHeight="true" outlineLevel="0" collapsed="false">
      <c r="A629" s="199"/>
      <c r="B629" s="174"/>
      <c r="C629" s="215"/>
      <c r="D629" s="174"/>
      <c r="E629" s="174"/>
      <c r="F629" s="216"/>
      <c r="G629" s="176"/>
      <c r="H629" s="228"/>
    </row>
    <row r="630" customFormat="false" ht="24.95" hidden="false" customHeight="true" outlineLevel="0" collapsed="false">
      <c r="A630" s="199"/>
      <c r="B630" s="174"/>
      <c r="C630" s="215"/>
      <c r="D630" s="174"/>
      <c r="E630" s="174"/>
      <c r="F630" s="216"/>
      <c r="G630" s="176"/>
      <c r="H630" s="228"/>
    </row>
    <row r="631" customFormat="false" ht="24.95" hidden="false" customHeight="true" outlineLevel="0" collapsed="false">
      <c r="A631" s="199"/>
      <c r="B631" s="174"/>
      <c r="C631" s="215"/>
      <c r="D631" s="174"/>
      <c r="E631" s="174"/>
      <c r="F631" s="216"/>
      <c r="G631" s="176"/>
      <c r="H631" s="228"/>
    </row>
    <row r="632" customFormat="false" ht="24.95" hidden="false" customHeight="true" outlineLevel="0" collapsed="false">
      <c r="A632" s="199"/>
      <c r="B632" s="174"/>
      <c r="C632" s="215"/>
      <c r="D632" s="174"/>
      <c r="E632" s="174"/>
      <c r="F632" s="216"/>
      <c r="G632" s="176"/>
      <c r="H632" s="228"/>
    </row>
    <row r="633" customFormat="false" ht="24.95" hidden="false" customHeight="true" outlineLevel="0" collapsed="false">
      <c r="A633" s="199"/>
      <c r="B633" s="174"/>
      <c r="C633" s="215"/>
      <c r="D633" s="174"/>
      <c r="E633" s="174"/>
      <c r="F633" s="216"/>
      <c r="G633" s="176"/>
      <c r="H633" s="228"/>
    </row>
    <row r="634" customFormat="false" ht="24.95" hidden="false" customHeight="true" outlineLevel="0" collapsed="false">
      <c r="A634" s="199"/>
      <c r="B634" s="174"/>
      <c r="C634" s="215"/>
      <c r="D634" s="174"/>
      <c r="E634" s="174"/>
      <c r="F634" s="216"/>
      <c r="G634" s="176"/>
      <c r="H634" s="228"/>
    </row>
    <row r="635" customFormat="false" ht="24.95" hidden="false" customHeight="true" outlineLevel="0" collapsed="false">
      <c r="A635" s="199"/>
      <c r="B635" s="174"/>
      <c r="C635" s="215"/>
      <c r="D635" s="174"/>
      <c r="E635" s="174"/>
      <c r="F635" s="216"/>
      <c r="G635" s="176"/>
      <c r="H635" s="228"/>
    </row>
    <row r="636" customFormat="false" ht="24.95" hidden="false" customHeight="true" outlineLevel="0" collapsed="false">
      <c r="A636" s="199"/>
      <c r="B636" s="174"/>
      <c r="C636" s="215"/>
      <c r="D636" s="174"/>
      <c r="E636" s="174"/>
      <c r="F636" s="216"/>
      <c r="G636" s="176"/>
      <c r="H636" s="228"/>
    </row>
    <row r="637" customFormat="false" ht="24.95" hidden="false" customHeight="true" outlineLevel="0" collapsed="false">
      <c r="A637" s="199"/>
      <c r="B637" s="174"/>
      <c r="C637" s="215"/>
      <c r="D637" s="174"/>
      <c r="E637" s="174"/>
      <c r="F637" s="216"/>
      <c r="G637" s="176"/>
      <c r="H637" s="228"/>
    </row>
    <row r="638" customFormat="false" ht="24.95" hidden="false" customHeight="true" outlineLevel="0" collapsed="false">
      <c r="A638" s="199"/>
      <c r="B638" s="174"/>
      <c r="C638" s="215"/>
      <c r="D638" s="174"/>
      <c r="E638" s="174"/>
      <c r="F638" s="216"/>
      <c r="G638" s="176"/>
      <c r="H638" s="228"/>
    </row>
    <row r="639" customFormat="false" ht="24.95" hidden="false" customHeight="true" outlineLevel="0" collapsed="false">
      <c r="A639" s="199"/>
      <c r="B639" s="174"/>
      <c r="C639" s="215"/>
      <c r="D639" s="174"/>
      <c r="E639" s="174"/>
      <c r="F639" s="216"/>
      <c r="G639" s="176"/>
      <c r="H639" s="228"/>
    </row>
    <row r="640" customFormat="false" ht="24.95" hidden="false" customHeight="true" outlineLevel="0" collapsed="false">
      <c r="A640" s="199"/>
      <c r="B640" s="174"/>
      <c r="C640" s="215"/>
      <c r="D640" s="174"/>
      <c r="E640" s="174"/>
      <c r="F640" s="216"/>
      <c r="G640" s="176"/>
      <c r="H640" s="228"/>
    </row>
    <row r="641" customFormat="false" ht="24.95" hidden="false" customHeight="true" outlineLevel="0" collapsed="false">
      <c r="A641" s="199"/>
      <c r="B641" s="174"/>
      <c r="C641" s="215"/>
      <c r="D641" s="174"/>
      <c r="E641" s="174"/>
      <c r="F641" s="216"/>
      <c r="G641" s="176"/>
      <c r="H641" s="228"/>
    </row>
    <row r="642" customFormat="false" ht="24.95" hidden="false" customHeight="true" outlineLevel="0" collapsed="false">
      <c r="A642" s="199"/>
      <c r="B642" s="174"/>
      <c r="C642" s="215"/>
      <c r="D642" s="174"/>
      <c r="E642" s="174"/>
      <c r="F642" s="216"/>
      <c r="G642" s="176"/>
      <c r="H642" s="228"/>
    </row>
    <row r="643" customFormat="false" ht="24.95" hidden="false" customHeight="true" outlineLevel="0" collapsed="false">
      <c r="A643" s="199"/>
      <c r="B643" s="174"/>
      <c r="C643" s="215"/>
      <c r="D643" s="174"/>
      <c r="E643" s="174"/>
      <c r="F643" s="216"/>
      <c r="G643" s="176"/>
      <c r="H643" s="228"/>
    </row>
    <row r="644" customFormat="false" ht="24.95" hidden="false" customHeight="true" outlineLevel="0" collapsed="false">
      <c r="A644" s="199"/>
      <c r="B644" s="174"/>
      <c r="C644" s="215"/>
      <c r="D644" s="174"/>
      <c r="E644" s="174"/>
      <c r="F644" s="216"/>
      <c r="G644" s="176"/>
      <c r="H644" s="228"/>
    </row>
    <row r="645" customFormat="false" ht="24.95" hidden="false" customHeight="true" outlineLevel="0" collapsed="false">
      <c r="A645" s="199"/>
      <c r="B645" s="174"/>
      <c r="C645" s="215"/>
      <c r="D645" s="174"/>
      <c r="E645" s="174"/>
      <c r="F645" s="216"/>
      <c r="G645" s="176"/>
      <c r="H645" s="228"/>
    </row>
    <row r="646" customFormat="false" ht="24.95" hidden="false" customHeight="true" outlineLevel="0" collapsed="false">
      <c r="A646" s="199"/>
      <c r="B646" s="174"/>
      <c r="C646" s="215"/>
      <c r="D646" s="174"/>
      <c r="E646" s="174"/>
      <c r="F646" s="216"/>
      <c r="G646" s="176"/>
      <c r="H646" s="228"/>
    </row>
    <row r="647" customFormat="false" ht="24.95" hidden="false" customHeight="true" outlineLevel="0" collapsed="false">
      <c r="A647" s="199"/>
      <c r="B647" s="174"/>
      <c r="C647" s="215"/>
      <c r="D647" s="174"/>
      <c r="E647" s="174"/>
      <c r="F647" s="216"/>
      <c r="G647" s="176"/>
      <c r="H647" s="228"/>
    </row>
    <row r="648" customFormat="false" ht="24.95" hidden="false" customHeight="true" outlineLevel="0" collapsed="false">
      <c r="A648" s="199"/>
      <c r="B648" s="174"/>
      <c r="C648" s="215"/>
      <c r="D648" s="174"/>
      <c r="E648" s="174"/>
      <c r="F648" s="216"/>
      <c r="G648" s="176"/>
      <c r="H648" s="228"/>
    </row>
    <row r="649" customFormat="false" ht="24.95" hidden="false" customHeight="true" outlineLevel="0" collapsed="false">
      <c r="A649" s="199"/>
      <c r="B649" s="174"/>
      <c r="C649" s="215"/>
      <c r="D649" s="174"/>
      <c r="E649" s="174"/>
      <c r="F649" s="216"/>
      <c r="G649" s="176"/>
      <c r="H649" s="228"/>
    </row>
    <row r="650" customFormat="false" ht="24.95" hidden="false" customHeight="true" outlineLevel="0" collapsed="false">
      <c r="A650" s="199"/>
      <c r="B650" s="174"/>
      <c r="C650" s="215"/>
      <c r="D650" s="174"/>
      <c r="E650" s="174"/>
      <c r="F650" s="216"/>
      <c r="G650" s="176"/>
      <c r="H650" s="228"/>
    </row>
    <row r="651" customFormat="false" ht="24.95" hidden="false" customHeight="true" outlineLevel="0" collapsed="false">
      <c r="A651" s="199"/>
      <c r="B651" s="174"/>
      <c r="C651" s="215"/>
      <c r="D651" s="174"/>
      <c r="E651" s="174"/>
      <c r="F651" s="216"/>
      <c r="G651" s="176"/>
      <c r="H651" s="228"/>
    </row>
    <row r="652" customFormat="false" ht="24.95" hidden="false" customHeight="true" outlineLevel="0" collapsed="false">
      <c r="A652" s="199"/>
      <c r="B652" s="174"/>
      <c r="C652" s="215"/>
      <c r="D652" s="174"/>
      <c r="E652" s="174"/>
      <c r="F652" s="216"/>
      <c r="G652" s="176"/>
      <c r="H652" s="228"/>
    </row>
    <row r="653" customFormat="false" ht="24.95" hidden="false" customHeight="true" outlineLevel="0" collapsed="false">
      <c r="A653" s="199"/>
      <c r="B653" s="174"/>
      <c r="C653" s="215"/>
      <c r="D653" s="174"/>
      <c r="E653" s="174"/>
      <c r="F653" s="216"/>
      <c r="G653" s="176"/>
      <c r="H653" s="228"/>
    </row>
    <row r="654" customFormat="false" ht="24.95" hidden="false" customHeight="true" outlineLevel="0" collapsed="false">
      <c r="A654" s="199"/>
      <c r="B654" s="174"/>
      <c r="C654" s="215"/>
      <c r="D654" s="174"/>
      <c r="E654" s="174"/>
      <c r="F654" s="216"/>
      <c r="G654" s="176"/>
      <c r="H654" s="228"/>
    </row>
    <row r="655" customFormat="false" ht="24.95" hidden="false" customHeight="true" outlineLevel="0" collapsed="false">
      <c r="A655" s="199"/>
      <c r="B655" s="174"/>
      <c r="C655" s="215"/>
      <c r="D655" s="174"/>
      <c r="E655" s="174"/>
      <c r="F655" s="216"/>
      <c r="G655" s="176"/>
      <c r="H655" s="228"/>
    </row>
    <row r="656" customFormat="false" ht="24.95" hidden="false" customHeight="true" outlineLevel="0" collapsed="false">
      <c r="A656" s="199"/>
      <c r="B656" s="174"/>
      <c r="C656" s="215"/>
      <c r="D656" s="174"/>
      <c r="E656" s="174"/>
      <c r="F656" s="216"/>
      <c r="G656" s="176"/>
      <c r="H656" s="228"/>
    </row>
    <row r="657" customFormat="false" ht="24.95" hidden="false" customHeight="true" outlineLevel="0" collapsed="false">
      <c r="A657" s="199"/>
      <c r="B657" s="174"/>
      <c r="C657" s="215"/>
      <c r="D657" s="174"/>
      <c r="E657" s="174"/>
      <c r="F657" s="216"/>
      <c r="G657" s="176"/>
      <c r="H657" s="228"/>
    </row>
    <row r="658" customFormat="false" ht="24.95" hidden="false" customHeight="true" outlineLevel="0" collapsed="false">
      <c r="A658" s="199"/>
      <c r="B658" s="174"/>
      <c r="C658" s="215"/>
      <c r="D658" s="174"/>
      <c r="E658" s="174"/>
      <c r="F658" s="216"/>
      <c r="G658" s="176"/>
      <c r="H658" s="228"/>
    </row>
    <row r="659" customFormat="false" ht="24.95" hidden="false" customHeight="true" outlineLevel="0" collapsed="false">
      <c r="A659" s="199"/>
      <c r="B659" s="174"/>
      <c r="C659" s="215"/>
      <c r="D659" s="174"/>
      <c r="E659" s="174"/>
      <c r="F659" s="216"/>
      <c r="G659" s="176"/>
      <c r="H659" s="228"/>
    </row>
    <row r="660" customFormat="false" ht="24.95" hidden="false" customHeight="true" outlineLevel="0" collapsed="false">
      <c r="A660" s="199"/>
      <c r="B660" s="174"/>
      <c r="C660" s="215"/>
      <c r="D660" s="174"/>
      <c r="E660" s="174"/>
      <c r="F660" s="216"/>
      <c r="G660" s="176"/>
      <c r="H660" s="228"/>
    </row>
    <row r="661" customFormat="false" ht="24.95" hidden="false" customHeight="true" outlineLevel="0" collapsed="false">
      <c r="A661" s="199"/>
      <c r="B661" s="174"/>
      <c r="C661" s="215"/>
      <c r="D661" s="174"/>
      <c r="E661" s="174"/>
      <c r="F661" s="216"/>
      <c r="G661" s="176"/>
      <c r="H661" s="228"/>
    </row>
    <row r="662" customFormat="false" ht="24.95" hidden="false" customHeight="true" outlineLevel="0" collapsed="false">
      <c r="A662" s="199"/>
      <c r="B662" s="174"/>
      <c r="C662" s="215"/>
      <c r="D662" s="174"/>
      <c r="E662" s="174"/>
      <c r="F662" s="216"/>
      <c r="G662" s="176"/>
      <c r="H662" s="228"/>
    </row>
    <row r="663" customFormat="false" ht="24.95" hidden="false" customHeight="true" outlineLevel="0" collapsed="false">
      <c r="A663" s="199"/>
      <c r="B663" s="174"/>
      <c r="C663" s="215"/>
      <c r="D663" s="174"/>
      <c r="E663" s="174"/>
      <c r="F663" s="216"/>
      <c r="G663" s="176"/>
      <c r="H663" s="228"/>
    </row>
    <row r="664" customFormat="false" ht="24.95" hidden="false" customHeight="true" outlineLevel="0" collapsed="false">
      <c r="A664" s="199"/>
      <c r="B664" s="174"/>
      <c r="C664" s="215"/>
      <c r="D664" s="174"/>
      <c r="E664" s="174"/>
      <c r="F664" s="216"/>
      <c r="G664" s="176"/>
      <c r="H664" s="228"/>
    </row>
    <row r="665" customFormat="false" ht="24.95" hidden="false" customHeight="true" outlineLevel="0" collapsed="false">
      <c r="A665" s="199"/>
      <c r="B665" s="174"/>
      <c r="C665" s="215"/>
      <c r="D665" s="174"/>
      <c r="E665" s="174"/>
      <c r="F665" s="216"/>
      <c r="G665" s="176"/>
      <c r="H665" s="228"/>
    </row>
    <row r="666" customFormat="false" ht="24.95" hidden="false" customHeight="true" outlineLevel="0" collapsed="false">
      <c r="A666" s="199"/>
      <c r="B666" s="174"/>
      <c r="C666" s="215"/>
      <c r="D666" s="174"/>
      <c r="E666" s="174"/>
      <c r="F666" s="216"/>
      <c r="G666" s="176"/>
      <c r="H666" s="228"/>
    </row>
    <row r="667" customFormat="false" ht="24.95" hidden="false" customHeight="true" outlineLevel="0" collapsed="false">
      <c r="A667" s="199"/>
      <c r="B667" s="174"/>
      <c r="C667" s="215"/>
      <c r="D667" s="174"/>
      <c r="E667" s="174"/>
      <c r="F667" s="216"/>
      <c r="G667" s="176"/>
      <c r="H667" s="228"/>
    </row>
    <row r="668" customFormat="false" ht="24.95" hidden="false" customHeight="true" outlineLevel="0" collapsed="false">
      <c r="A668" s="199"/>
      <c r="B668" s="174"/>
      <c r="C668" s="215"/>
      <c r="D668" s="174"/>
      <c r="E668" s="174"/>
      <c r="F668" s="216"/>
      <c r="G668" s="176"/>
      <c r="H668" s="228"/>
    </row>
    <row r="669" customFormat="false" ht="24.95" hidden="false" customHeight="true" outlineLevel="0" collapsed="false">
      <c r="A669" s="199"/>
      <c r="B669" s="174"/>
      <c r="C669" s="215"/>
      <c r="D669" s="174"/>
      <c r="E669" s="174"/>
      <c r="F669" s="216"/>
      <c r="G669" s="176"/>
      <c r="H669" s="228"/>
    </row>
    <row r="670" customFormat="false" ht="24.95" hidden="false" customHeight="true" outlineLevel="0" collapsed="false">
      <c r="A670" s="199"/>
      <c r="B670" s="174"/>
      <c r="C670" s="215"/>
      <c r="D670" s="174"/>
      <c r="E670" s="174"/>
      <c r="F670" s="216"/>
      <c r="G670" s="176"/>
      <c r="H670" s="228"/>
    </row>
    <row r="671" customFormat="false" ht="24.95" hidden="false" customHeight="true" outlineLevel="0" collapsed="false">
      <c r="A671" s="199"/>
      <c r="B671" s="174"/>
      <c r="C671" s="215"/>
      <c r="D671" s="174"/>
      <c r="E671" s="174"/>
      <c r="F671" s="216"/>
      <c r="G671" s="176"/>
      <c r="H671" s="228"/>
    </row>
    <row r="672" customFormat="false" ht="24.95" hidden="false" customHeight="true" outlineLevel="0" collapsed="false">
      <c r="A672" s="199"/>
      <c r="B672" s="174"/>
      <c r="C672" s="215"/>
      <c r="D672" s="174"/>
      <c r="E672" s="174"/>
      <c r="F672" s="216"/>
      <c r="G672" s="176"/>
      <c r="H672" s="228"/>
    </row>
    <row r="673" customFormat="false" ht="24.95" hidden="false" customHeight="true" outlineLevel="0" collapsed="false">
      <c r="A673" s="199"/>
      <c r="B673" s="174"/>
      <c r="C673" s="215"/>
      <c r="D673" s="174"/>
      <c r="E673" s="174"/>
      <c r="F673" s="216"/>
      <c r="G673" s="176"/>
      <c r="H673" s="228"/>
    </row>
    <row r="674" customFormat="false" ht="24.95" hidden="false" customHeight="true" outlineLevel="0" collapsed="false">
      <c r="A674" s="199"/>
      <c r="B674" s="174"/>
      <c r="C674" s="215"/>
      <c r="D674" s="174"/>
      <c r="E674" s="174"/>
      <c r="F674" s="216"/>
      <c r="G674" s="176"/>
      <c r="H674" s="228"/>
    </row>
    <row r="675" customFormat="false" ht="24.95" hidden="false" customHeight="true" outlineLevel="0" collapsed="false">
      <c r="A675" s="199"/>
      <c r="B675" s="174"/>
      <c r="C675" s="215"/>
      <c r="D675" s="174"/>
      <c r="E675" s="174"/>
      <c r="F675" s="216"/>
      <c r="G675" s="176"/>
      <c r="H675" s="228"/>
    </row>
    <row r="676" customFormat="false" ht="24.95" hidden="false" customHeight="true" outlineLevel="0" collapsed="false">
      <c r="A676" s="199"/>
      <c r="B676" s="174"/>
      <c r="C676" s="215"/>
      <c r="D676" s="174"/>
      <c r="E676" s="174"/>
      <c r="F676" s="216"/>
      <c r="G676" s="176"/>
      <c r="H676" s="228"/>
    </row>
    <row r="677" customFormat="false" ht="24.95" hidden="false" customHeight="true" outlineLevel="0" collapsed="false">
      <c r="A677" s="199"/>
      <c r="B677" s="174"/>
      <c r="C677" s="215"/>
      <c r="D677" s="174"/>
      <c r="E677" s="174"/>
      <c r="F677" s="216"/>
      <c r="G677" s="176"/>
      <c r="H677" s="228"/>
    </row>
    <row r="678" customFormat="false" ht="24.95" hidden="false" customHeight="true" outlineLevel="0" collapsed="false">
      <c r="A678" s="199"/>
      <c r="B678" s="174"/>
      <c r="C678" s="215"/>
      <c r="D678" s="174"/>
      <c r="E678" s="174"/>
      <c r="F678" s="216"/>
      <c r="G678" s="176"/>
      <c r="H678" s="228"/>
    </row>
    <row r="679" customFormat="false" ht="24.95" hidden="false" customHeight="true" outlineLevel="0" collapsed="false">
      <c r="A679" s="199"/>
      <c r="B679" s="174"/>
      <c r="C679" s="215"/>
      <c r="D679" s="174"/>
      <c r="E679" s="174"/>
      <c r="F679" s="216"/>
      <c r="G679" s="176"/>
      <c r="H679" s="228"/>
    </row>
    <row r="680" customFormat="false" ht="24.95" hidden="false" customHeight="true" outlineLevel="0" collapsed="false">
      <c r="A680" s="199"/>
      <c r="B680" s="174"/>
      <c r="C680" s="215"/>
      <c r="D680" s="174"/>
      <c r="E680" s="174"/>
      <c r="F680" s="216"/>
      <c r="G680" s="176"/>
      <c r="H680" s="228"/>
    </row>
    <row r="681" customFormat="false" ht="24.95" hidden="false" customHeight="true" outlineLevel="0" collapsed="false">
      <c r="A681" s="199"/>
      <c r="B681" s="174"/>
      <c r="C681" s="215"/>
      <c r="D681" s="174"/>
      <c r="E681" s="174"/>
      <c r="F681" s="216"/>
      <c r="G681" s="176"/>
      <c r="H681" s="228"/>
    </row>
    <row r="682" customFormat="false" ht="24.95" hidden="false" customHeight="true" outlineLevel="0" collapsed="false">
      <c r="A682" s="199"/>
      <c r="B682" s="174"/>
      <c r="C682" s="215"/>
      <c r="D682" s="174"/>
      <c r="E682" s="174"/>
      <c r="F682" s="216"/>
      <c r="G682" s="176"/>
      <c r="H682" s="228"/>
    </row>
    <row r="683" customFormat="false" ht="24.95" hidden="false" customHeight="true" outlineLevel="0" collapsed="false">
      <c r="A683" s="199"/>
      <c r="B683" s="174"/>
      <c r="C683" s="215"/>
      <c r="D683" s="174"/>
      <c r="E683" s="174"/>
      <c r="F683" s="216"/>
      <c r="G683" s="176"/>
      <c r="H683" s="228"/>
    </row>
    <row r="684" customFormat="false" ht="24.95" hidden="false" customHeight="true" outlineLevel="0" collapsed="false">
      <c r="A684" s="199"/>
      <c r="B684" s="174"/>
      <c r="C684" s="215"/>
      <c r="D684" s="174"/>
      <c r="E684" s="174"/>
      <c r="F684" s="216"/>
      <c r="G684" s="176"/>
      <c r="H684" s="228"/>
    </row>
    <row r="685" customFormat="false" ht="24.95" hidden="false" customHeight="true" outlineLevel="0" collapsed="false">
      <c r="A685" s="199"/>
      <c r="B685" s="174"/>
      <c r="C685" s="215"/>
      <c r="D685" s="174"/>
      <c r="E685" s="174"/>
      <c r="F685" s="216"/>
      <c r="G685" s="176"/>
      <c r="H685" s="228"/>
    </row>
    <row r="686" customFormat="false" ht="24.95" hidden="false" customHeight="true" outlineLevel="0" collapsed="false">
      <c r="A686" s="199"/>
      <c r="B686" s="174"/>
      <c r="C686" s="215"/>
      <c r="D686" s="174"/>
      <c r="E686" s="174"/>
      <c r="F686" s="216"/>
      <c r="G686" s="176"/>
      <c r="H686" s="228"/>
    </row>
    <row r="687" customFormat="false" ht="24.95" hidden="false" customHeight="true" outlineLevel="0" collapsed="false">
      <c r="A687" s="199"/>
      <c r="B687" s="174"/>
      <c r="C687" s="215"/>
      <c r="D687" s="174"/>
      <c r="E687" s="174"/>
      <c r="F687" s="216"/>
      <c r="G687" s="176"/>
      <c r="H687" s="228"/>
    </row>
    <row r="688" customFormat="false" ht="24.95" hidden="false" customHeight="true" outlineLevel="0" collapsed="false">
      <c r="A688" s="199"/>
      <c r="B688" s="174"/>
      <c r="C688" s="215"/>
      <c r="D688" s="174"/>
      <c r="E688" s="174"/>
      <c r="F688" s="216"/>
      <c r="G688" s="176"/>
      <c r="H688" s="228"/>
    </row>
    <row r="689" customFormat="false" ht="24.95" hidden="false" customHeight="true" outlineLevel="0" collapsed="false">
      <c r="A689" s="199"/>
      <c r="B689" s="174"/>
      <c r="C689" s="215"/>
      <c r="D689" s="174"/>
      <c r="E689" s="174"/>
      <c r="F689" s="216"/>
      <c r="G689" s="176"/>
      <c r="H689" s="228"/>
    </row>
    <row r="690" customFormat="false" ht="24.95" hidden="false" customHeight="true" outlineLevel="0" collapsed="false">
      <c r="A690" s="199"/>
      <c r="B690" s="174"/>
      <c r="C690" s="215"/>
      <c r="D690" s="174"/>
      <c r="E690" s="174"/>
      <c r="F690" s="216"/>
      <c r="G690" s="176"/>
      <c r="H690" s="228"/>
    </row>
    <row r="691" customFormat="false" ht="24.95" hidden="false" customHeight="true" outlineLevel="0" collapsed="false">
      <c r="A691" s="199"/>
      <c r="B691" s="174"/>
      <c r="C691" s="215"/>
      <c r="D691" s="174"/>
      <c r="E691" s="174"/>
      <c r="F691" s="216"/>
      <c r="G691" s="176"/>
      <c r="H691" s="228"/>
    </row>
    <row r="692" customFormat="false" ht="24.95" hidden="false" customHeight="true" outlineLevel="0" collapsed="false">
      <c r="A692" s="199"/>
      <c r="B692" s="174"/>
      <c r="C692" s="215"/>
      <c r="D692" s="174"/>
      <c r="E692" s="174"/>
      <c r="F692" s="216"/>
      <c r="G692" s="176"/>
      <c r="H692" s="228"/>
    </row>
    <row r="693" customFormat="false" ht="24.95" hidden="false" customHeight="true" outlineLevel="0" collapsed="false">
      <c r="A693" s="199"/>
      <c r="B693" s="174"/>
      <c r="C693" s="215"/>
      <c r="D693" s="174"/>
      <c r="E693" s="174"/>
      <c r="F693" s="216"/>
      <c r="G693" s="176"/>
      <c r="H693" s="228"/>
    </row>
    <row r="694" customFormat="false" ht="24.95" hidden="false" customHeight="true" outlineLevel="0" collapsed="false">
      <c r="A694" s="199"/>
      <c r="B694" s="174"/>
      <c r="C694" s="215"/>
      <c r="D694" s="174"/>
      <c r="E694" s="174"/>
      <c r="F694" s="216"/>
      <c r="G694" s="176"/>
      <c r="H694" s="228"/>
    </row>
    <row r="695" customFormat="false" ht="24.95" hidden="false" customHeight="true" outlineLevel="0" collapsed="false">
      <c r="A695" s="199"/>
      <c r="B695" s="174"/>
      <c r="C695" s="215"/>
      <c r="D695" s="174"/>
      <c r="E695" s="174"/>
      <c r="F695" s="216"/>
      <c r="G695" s="176"/>
      <c r="H695" s="228"/>
    </row>
    <row r="696" customFormat="false" ht="24.95" hidden="false" customHeight="true" outlineLevel="0" collapsed="false">
      <c r="A696" s="199"/>
      <c r="B696" s="174"/>
      <c r="C696" s="215"/>
      <c r="D696" s="174"/>
      <c r="E696" s="174"/>
      <c r="F696" s="216"/>
      <c r="G696" s="176"/>
      <c r="H696" s="228"/>
    </row>
    <row r="697" customFormat="false" ht="24.95" hidden="false" customHeight="true" outlineLevel="0" collapsed="false">
      <c r="A697" s="199"/>
      <c r="B697" s="174"/>
      <c r="C697" s="215"/>
      <c r="D697" s="174"/>
      <c r="E697" s="174"/>
      <c r="F697" s="216"/>
      <c r="G697" s="176"/>
      <c r="H697" s="228"/>
    </row>
    <row r="698" customFormat="false" ht="24.95" hidden="false" customHeight="true" outlineLevel="0" collapsed="false">
      <c r="A698" s="199"/>
      <c r="B698" s="174"/>
      <c r="C698" s="215"/>
      <c r="D698" s="174"/>
      <c r="E698" s="174"/>
      <c r="F698" s="216"/>
      <c r="G698" s="176"/>
      <c r="H698" s="228"/>
    </row>
    <row r="699" customFormat="false" ht="24.95" hidden="false" customHeight="true" outlineLevel="0" collapsed="false">
      <c r="A699" s="199"/>
      <c r="B699" s="174"/>
      <c r="C699" s="215"/>
      <c r="D699" s="174"/>
      <c r="E699" s="174"/>
      <c r="F699" s="216"/>
      <c r="G699" s="176"/>
      <c r="H699" s="228"/>
    </row>
    <row r="700" customFormat="false" ht="24.95" hidden="false" customHeight="true" outlineLevel="0" collapsed="false">
      <c r="A700" s="199"/>
      <c r="B700" s="174"/>
      <c r="C700" s="215"/>
      <c r="D700" s="174"/>
      <c r="E700" s="174"/>
      <c r="F700" s="216"/>
      <c r="G700" s="176"/>
      <c r="H700" s="228"/>
    </row>
    <row r="701" customFormat="false" ht="24.95" hidden="false" customHeight="true" outlineLevel="0" collapsed="false">
      <c r="A701" s="199"/>
      <c r="B701" s="174"/>
      <c r="C701" s="215"/>
      <c r="D701" s="174"/>
      <c r="E701" s="174"/>
      <c r="F701" s="216"/>
      <c r="G701" s="176"/>
      <c r="H701" s="228"/>
    </row>
    <row r="702" customFormat="false" ht="24.95" hidden="false" customHeight="true" outlineLevel="0" collapsed="false">
      <c r="A702" s="199"/>
      <c r="B702" s="174"/>
      <c r="C702" s="215"/>
      <c r="D702" s="174"/>
      <c r="E702" s="174"/>
      <c r="F702" s="216"/>
      <c r="G702" s="176"/>
      <c r="H702" s="228"/>
    </row>
    <row r="703" customFormat="false" ht="24.95" hidden="false" customHeight="true" outlineLevel="0" collapsed="false">
      <c r="A703" s="199"/>
      <c r="B703" s="174"/>
      <c r="C703" s="215"/>
      <c r="D703" s="174"/>
      <c r="E703" s="174"/>
      <c r="F703" s="216"/>
      <c r="G703" s="176"/>
      <c r="H703" s="228"/>
    </row>
    <row r="704" customFormat="false" ht="24.95" hidden="false" customHeight="true" outlineLevel="0" collapsed="false">
      <c r="A704" s="199"/>
      <c r="B704" s="174"/>
      <c r="C704" s="215"/>
      <c r="D704" s="174"/>
      <c r="E704" s="174"/>
      <c r="F704" s="216"/>
      <c r="G704" s="176"/>
      <c r="H704" s="177"/>
    </row>
    <row r="705" customFormat="false" ht="24.95" hidden="false" customHeight="true" outlineLevel="0" collapsed="false">
      <c r="A705" s="199"/>
      <c r="B705" s="174"/>
      <c r="C705" s="215"/>
      <c r="D705" s="174"/>
      <c r="E705" s="174"/>
      <c r="F705" s="216"/>
      <c r="G705" s="176"/>
      <c r="H705" s="177"/>
    </row>
    <row r="706" customFormat="false" ht="24.95" hidden="false" customHeight="true" outlineLevel="0" collapsed="false">
      <c r="A706" s="199"/>
      <c r="B706" s="174"/>
      <c r="C706" s="215"/>
      <c r="D706" s="174"/>
      <c r="E706" s="174"/>
      <c r="F706" s="216"/>
      <c r="G706" s="176"/>
      <c r="H706" s="177"/>
    </row>
    <row r="707" customFormat="false" ht="24.95" hidden="false" customHeight="true" outlineLevel="0" collapsed="false">
      <c r="A707" s="199"/>
      <c r="B707" s="174"/>
      <c r="C707" s="215"/>
      <c r="D707" s="174"/>
      <c r="E707" s="174"/>
      <c r="F707" s="216"/>
      <c r="G707" s="176"/>
      <c r="H707" s="177"/>
    </row>
    <row r="708" customFormat="false" ht="24.95" hidden="false" customHeight="true" outlineLevel="0" collapsed="false">
      <c r="A708" s="199"/>
      <c r="B708" s="174"/>
      <c r="C708" s="215"/>
      <c r="D708" s="174"/>
      <c r="E708" s="174"/>
      <c r="F708" s="216"/>
      <c r="G708" s="176"/>
      <c r="H708" s="177"/>
    </row>
    <row r="709" customFormat="false" ht="24.95" hidden="false" customHeight="true" outlineLevel="0" collapsed="false">
      <c r="A709" s="199"/>
      <c r="B709" s="174"/>
      <c r="C709" s="215"/>
      <c r="D709" s="174"/>
      <c r="E709" s="174"/>
      <c r="F709" s="216"/>
      <c r="G709" s="176"/>
      <c r="H709" s="177"/>
    </row>
    <row r="710" customFormat="false" ht="24.95" hidden="false" customHeight="true" outlineLevel="0" collapsed="false">
      <c r="A710" s="199"/>
      <c r="B710" s="174"/>
      <c r="C710" s="215"/>
      <c r="D710" s="174"/>
      <c r="E710" s="174"/>
      <c r="F710" s="216"/>
      <c r="G710" s="176"/>
      <c r="H710" s="177"/>
    </row>
    <row r="711" customFormat="false" ht="24.95" hidden="false" customHeight="true" outlineLevel="0" collapsed="false">
      <c r="A711" s="199"/>
      <c r="B711" s="174"/>
      <c r="C711" s="215"/>
      <c r="D711" s="174"/>
      <c r="E711" s="174"/>
      <c r="F711" s="216"/>
      <c r="G711" s="176"/>
      <c r="H711" s="177"/>
    </row>
    <row r="712" customFormat="false" ht="24.95" hidden="false" customHeight="true" outlineLevel="0" collapsed="false">
      <c r="A712" s="199"/>
      <c r="B712" s="174"/>
      <c r="C712" s="215"/>
      <c r="D712" s="174"/>
      <c r="E712" s="174"/>
      <c r="F712" s="216"/>
      <c r="G712" s="176"/>
      <c r="H712" s="177"/>
    </row>
    <row r="713" customFormat="false" ht="24.95" hidden="false" customHeight="true" outlineLevel="0" collapsed="false">
      <c r="A713" s="199"/>
      <c r="B713" s="174"/>
      <c r="C713" s="215"/>
      <c r="D713" s="174"/>
      <c r="E713" s="174"/>
      <c r="F713" s="216"/>
      <c r="G713" s="176"/>
      <c r="H713" s="177"/>
    </row>
    <row r="714" customFormat="false" ht="24.95" hidden="false" customHeight="true" outlineLevel="0" collapsed="false">
      <c r="A714" s="199"/>
      <c r="B714" s="174"/>
      <c r="C714" s="215"/>
      <c r="D714" s="174"/>
      <c r="E714" s="174"/>
      <c r="F714" s="216"/>
      <c r="G714" s="176"/>
      <c r="H714" s="177"/>
    </row>
    <row r="715" customFormat="false" ht="24.95" hidden="false" customHeight="true" outlineLevel="0" collapsed="false">
      <c r="A715" s="199"/>
      <c r="B715" s="174"/>
      <c r="C715" s="215"/>
      <c r="D715" s="174"/>
      <c r="E715" s="174"/>
      <c r="F715" s="216"/>
      <c r="G715" s="176"/>
      <c r="H715" s="177"/>
    </row>
    <row r="716" customFormat="false" ht="24.95" hidden="false" customHeight="true" outlineLevel="0" collapsed="false">
      <c r="A716" s="199"/>
      <c r="B716" s="174"/>
      <c r="C716" s="215"/>
      <c r="D716" s="174"/>
      <c r="E716" s="174"/>
      <c r="F716" s="216"/>
      <c r="G716" s="176"/>
      <c r="H716" s="177"/>
    </row>
    <row r="717" customFormat="false" ht="24.95" hidden="false" customHeight="true" outlineLevel="0" collapsed="false">
      <c r="A717" s="199"/>
      <c r="B717" s="174"/>
      <c r="C717" s="215"/>
      <c r="D717" s="174"/>
      <c r="E717" s="174"/>
      <c r="F717" s="216"/>
      <c r="G717" s="176"/>
      <c r="H717" s="177"/>
    </row>
    <row r="718" customFormat="false" ht="24.95" hidden="false" customHeight="true" outlineLevel="0" collapsed="false">
      <c r="A718" s="199"/>
      <c r="B718" s="174"/>
      <c r="C718" s="215"/>
      <c r="D718" s="174"/>
      <c r="F718" s="216"/>
      <c r="G718" s="176"/>
      <c r="H718" s="177"/>
    </row>
    <row r="719" customFormat="false" ht="24.95" hidden="false" customHeight="true" outlineLevel="0" collapsed="false">
      <c r="A719" s="199"/>
      <c r="B719" s="174"/>
      <c r="C719" s="215"/>
      <c r="D719" s="174"/>
      <c r="E719" s="174"/>
      <c r="F719" s="216"/>
      <c r="G719" s="176"/>
      <c r="H719" s="177"/>
    </row>
    <row r="720" customFormat="false" ht="24.95" hidden="false" customHeight="true" outlineLevel="0" collapsed="false">
      <c r="A720" s="199"/>
      <c r="B720" s="174"/>
      <c r="C720" s="215"/>
      <c r="D720" s="174"/>
      <c r="E720" s="174"/>
      <c r="F720" s="216"/>
      <c r="G720" s="176"/>
      <c r="H720" s="177"/>
    </row>
    <row r="721" customFormat="false" ht="24.95" hidden="false" customHeight="true" outlineLevel="0" collapsed="false">
      <c r="A721" s="199"/>
      <c r="B721" s="174"/>
      <c r="C721" s="215"/>
      <c r="D721" s="174"/>
      <c r="E721" s="174"/>
      <c r="F721" s="216"/>
      <c r="G721" s="176"/>
      <c r="H721" s="177"/>
    </row>
    <row r="722" customFormat="false" ht="24.95" hidden="false" customHeight="true" outlineLevel="0" collapsed="false">
      <c r="A722" s="199"/>
      <c r="B722" s="174"/>
      <c r="C722" s="215"/>
      <c r="D722" s="174"/>
      <c r="E722" s="174"/>
      <c r="F722" s="216"/>
      <c r="G722" s="176"/>
      <c r="H722" s="177"/>
    </row>
    <row r="723" customFormat="false" ht="24.95" hidden="false" customHeight="true" outlineLevel="0" collapsed="false">
      <c r="A723" s="199"/>
      <c r="B723" s="174"/>
      <c r="C723" s="215"/>
      <c r="D723" s="174"/>
      <c r="E723" s="174"/>
      <c r="F723" s="216"/>
      <c r="G723" s="176"/>
      <c r="H723" s="177"/>
    </row>
    <row r="724" customFormat="false" ht="24.95" hidden="false" customHeight="true" outlineLevel="0" collapsed="false">
      <c r="A724" s="199"/>
      <c r="B724" s="174"/>
      <c r="C724" s="215"/>
      <c r="D724" s="174"/>
      <c r="E724" s="174"/>
      <c r="F724" s="216"/>
      <c r="G724" s="176"/>
      <c r="H724" s="177"/>
    </row>
    <row r="725" customFormat="false" ht="24.95" hidden="false" customHeight="true" outlineLevel="0" collapsed="false">
      <c r="A725" s="199"/>
      <c r="B725" s="174"/>
      <c r="C725" s="215"/>
      <c r="D725" s="174"/>
      <c r="E725" s="174"/>
      <c r="F725" s="216"/>
      <c r="G725" s="176"/>
      <c r="H725" s="177"/>
    </row>
    <row r="726" customFormat="false" ht="24.95" hidden="false" customHeight="true" outlineLevel="0" collapsed="false">
      <c r="A726" s="199"/>
      <c r="B726" s="174"/>
      <c r="C726" s="215"/>
      <c r="D726" s="174"/>
      <c r="E726" s="174"/>
      <c r="F726" s="216"/>
      <c r="G726" s="176"/>
      <c r="H726" s="177"/>
    </row>
    <row r="727" customFormat="false" ht="24.95" hidden="false" customHeight="true" outlineLevel="0" collapsed="false">
      <c r="A727" s="199"/>
      <c r="B727" s="174"/>
      <c r="C727" s="215"/>
      <c r="D727" s="174"/>
      <c r="E727" s="174"/>
      <c r="F727" s="216"/>
      <c r="G727" s="176"/>
      <c r="H727" s="177"/>
    </row>
    <row r="728" customFormat="false" ht="24.95" hidden="false" customHeight="true" outlineLevel="0" collapsed="false">
      <c r="A728" s="199"/>
      <c r="B728" s="174"/>
      <c r="C728" s="215"/>
      <c r="D728" s="174"/>
      <c r="E728" s="174"/>
      <c r="F728" s="216"/>
      <c r="G728" s="176"/>
      <c r="H728" s="177"/>
    </row>
    <row r="729" customFormat="false" ht="24.95" hidden="false" customHeight="true" outlineLevel="0" collapsed="false">
      <c r="A729" s="199"/>
      <c r="B729" s="174"/>
      <c r="C729" s="215"/>
      <c r="D729" s="174"/>
      <c r="E729" s="174"/>
      <c r="F729" s="216"/>
      <c r="G729" s="176"/>
      <c r="H729" s="177"/>
    </row>
    <row r="730" customFormat="false" ht="24.95" hidden="false" customHeight="true" outlineLevel="0" collapsed="false">
      <c r="A730" s="199"/>
      <c r="B730" s="174"/>
      <c r="C730" s="215"/>
      <c r="D730" s="174"/>
      <c r="E730" s="174"/>
      <c r="F730" s="216"/>
      <c r="G730" s="176"/>
      <c r="H730" s="177"/>
    </row>
    <row r="731" customFormat="false" ht="24.95" hidden="false" customHeight="true" outlineLevel="0" collapsed="false">
      <c r="A731" s="199"/>
      <c r="B731" s="174"/>
      <c r="C731" s="215"/>
      <c r="D731" s="174"/>
      <c r="E731" s="174"/>
      <c r="F731" s="216"/>
      <c r="G731" s="176"/>
      <c r="H731" s="228"/>
    </row>
    <row r="732" customFormat="false" ht="24.95" hidden="false" customHeight="true" outlineLevel="0" collapsed="false">
      <c r="A732" s="199"/>
      <c r="B732" s="174"/>
      <c r="C732" s="215"/>
      <c r="D732" s="174"/>
      <c r="E732" s="174"/>
      <c r="F732" s="216"/>
      <c r="G732" s="176"/>
      <c r="H732" s="228"/>
    </row>
    <row r="733" customFormat="false" ht="24.95" hidden="false" customHeight="true" outlineLevel="0" collapsed="false">
      <c r="A733" s="199"/>
      <c r="B733" s="174"/>
      <c r="C733" s="215"/>
      <c r="D733" s="174"/>
      <c r="E733" s="174"/>
      <c r="F733" s="216"/>
      <c r="G733" s="176"/>
      <c r="H733" s="228"/>
    </row>
    <row r="734" customFormat="false" ht="24.95" hidden="false" customHeight="true" outlineLevel="0" collapsed="false">
      <c r="A734" s="199"/>
      <c r="B734" s="174"/>
      <c r="C734" s="215"/>
      <c r="D734" s="174"/>
      <c r="E734" s="174"/>
      <c r="F734" s="216"/>
      <c r="G734" s="176"/>
      <c r="H734" s="228"/>
    </row>
    <row r="735" customFormat="false" ht="24.95" hidden="false" customHeight="true" outlineLevel="0" collapsed="false">
      <c r="A735" s="199"/>
      <c r="B735" s="174"/>
      <c r="C735" s="215"/>
      <c r="D735" s="174"/>
      <c r="E735" s="174"/>
      <c r="F735" s="216"/>
      <c r="G735" s="176"/>
      <c r="H735" s="228"/>
    </row>
    <row r="736" customFormat="false" ht="24.95" hidden="false" customHeight="true" outlineLevel="0" collapsed="false">
      <c r="A736" s="199"/>
      <c r="B736" s="174"/>
      <c r="C736" s="215"/>
      <c r="D736" s="174"/>
      <c r="E736" s="174"/>
      <c r="F736" s="216"/>
      <c r="G736" s="176"/>
      <c r="H736" s="228"/>
    </row>
    <row r="737" customFormat="false" ht="24.95" hidden="false" customHeight="true" outlineLevel="0" collapsed="false">
      <c r="A737" s="199"/>
      <c r="B737" s="174"/>
      <c r="C737" s="215"/>
      <c r="D737" s="174"/>
      <c r="E737" s="174"/>
      <c r="F737" s="216"/>
      <c r="G737" s="176"/>
      <c r="H737" s="228"/>
    </row>
    <row r="738" customFormat="false" ht="24.95" hidden="false" customHeight="true" outlineLevel="0" collapsed="false">
      <c r="A738" s="199"/>
      <c r="B738" s="174"/>
      <c r="C738" s="215"/>
      <c r="D738" s="174"/>
      <c r="E738" s="174"/>
      <c r="F738" s="216"/>
      <c r="G738" s="176"/>
      <c r="H738" s="228"/>
    </row>
    <row r="739" customFormat="false" ht="24.95" hidden="false" customHeight="true" outlineLevel="0" collapsed="false">
      <c r="A739" s="199"/>
      <c r="B739" s="174"/>
      <c r="C739" s="215"/>
      <c r="D739" s="174"/>
      <c r="E739" s="174"/>
      <c r="F739" s="216"/>
      <c r="G739" s="176"/>
      <c r="H739" s="228"/>
    </row>
    <row r="740" customFormat="false" ht="24.95" hidden="false" customHeight="true" outlineLevel="0" collapsed="false">
      <c r="A740" s="199"/>
      <c r="B740" s="174"/>
      <c r="C740" s="215"/>
      <c r="D740" s="174"/>
      <c r="E740" s="174"/>
      <c r="F740" s="216"/>
      <c r="G740" s="176"/>
      <c r="H740" s="228"/>
    </row>
    <row r="741" customFormat="false" ht="24.95" hidden="false" customHeight="true" outlineLevel="0" collapsed="false">
      <c r="A741" s="199"/>
      <c r="B741" s="174"/>
      <c r="C741" s="215"/>
      <c r="D741" s="174"/>
      <c r="E741" s="174"/>
      <c r="F741" s="216"/>
      <c r="G741" s="176"/>
      <c r="H741" s="228"/>
    </row>
    <row r="742" customFormat="false" ht="24.95" hidden="false" customHeight="true" outlineLevel="0" collapsed="false">
      <c r="A742" s="199"/>
      <c r="B742" s="174"/>
      <c r="C742" s="215"/>
      <c r="D742" s="174"/>
      <c r="E742" s="174"/>
      <c r="F742" s="216"/>
      <c r="G742" s="176"/>
      <c r="H742" s="228"/>
    </row>
    <row r="743" customFormat="false" ht="24.95" hidden="false" customHeight="true" outlineLevel="0" collapsed="false">
      <c r="A743" s="199"/>
      <c r="B743" s="174"/>
      <c r="C743" s="215"/>
      <c r="D743" s="174"/>
      <c r="E743" s="174"/>
      <c r="F743" s="216"/>
      <c r="G743" s="176"/>
      <c r="H743" s="228"/>
    </row>
    <row r="744" customFormat="false" ht="24.95" hidden="false" customHeight="true" outlineLevel="0" collapsed="false">
      <c r="A744" s="199"/>
      <c r="B744" s="174"/>
      <c r="C744" s="215"/>
      <c r="D744" s="174"/>
      <c r="E744" s="174"/>
      <c r="F744" s="216"/>
      <c r="G744" s="176"/>
      <c r="H744" s="228"/>
    </row>
    <row r="745" customFormat="false" ht="24.95" hidden="false" customHeight="true" outlineLevel="0" collapsed="false">
      <c r="A745" s="199"/>
      <c r="B745" s="174"/>
      <c r="C745" s="215"/>
      <c r="D745" s="174"/>
      <c r="E745" s="174"/>
      <c r="F745" s="216"/>
      <c r="G745" s="176"/>
      <c r="H745" s="228"/>
    </row>
    <row r="746" customFormat="false" ht="24.95" hidden="false" customHeight="true" outlineLevel="0" collapsed="false">
      <c r="A746" s="199"/>
      <c r="B746" s="174"/>
      <c r="C746" s="215"/>
      <c r="D746" s="174"/>
      <c r="E746" s="174"/>
      <c r="F746" s="216"/>
      <c r="G746" s="176"/>
      <c r="H746" s="228"/>
    </row>
    <row r="747" customFormat="false" ht="24.95" hidden="false" customHeight="true" outlineLevel="0" collapsed="false">
      <c r="A747" s="199"/>
      <c r="B747" s="174"/>
      <c r="C747" s="215"/>
      <c r="D747" s="174"/>
      <c r="E747" s="174"/>
      <c r="F747" s="216"/>
      <c r="G747" s="176"/>
      <c r="H747" s="228"/>
    </row>
    <row r="748" customFormat="false" ht="24.95" hidden="false" customHeight="true" outlineLevel="0" collapsed="false">
      <c r="A748" s="199"/>
      <c r="B748" s="174"/>
      <c r="C748" s="215"/>
      <c r="D748" s="174"/>
      <c r="E748" s="174"/>
      <c r="F748" s="216"/>
      <c r="G748" s="176"/>
      <c r="H748" s="228"/>
    </row>
    <row r="749" customFormat="false" ht="24.95" hidden="false" customHeight="true" outlineLevel="0" collapsed="false">
      <c r="A749" s="199"/>
      <c r="B749" s="174"/>
      <c r="C749" s="215"/>
      <c r="D749" s="174"/>
      <c r="E749" s="174"/>
      <c r="F749" s="216"/>
      <c r="G749" s="176"/>
      <c r="H749" s="228"/>
    </row>
    <row r="750" customFormat="false" ht="24.95" hidden="false" customHeight="true" outlineLevel="0" collapsed="false">
      <c r="A750" s="199"/>
      <c r="B750" s="174"/>
      <c r="C750" s="215"/>
      <c r="D750" s="174"/>
      <c r="E750" s="174"/>
      <c r="F750" s="216"/>
      <c r="G750" s="176"/>
      <c r="H750" s="228"/>
    </row>
    <row r="751" customFormat="false" ht="24.95" hidden="false" customHeight="true" outlineLevel="0" collapsed="false">
      <c r="A751" s="199"/>
      <c r="B751" s="174"/>
      <c r="C751" s="215"/>
      <c r="D751" s="174"/>
      <c r="E751" s="174"/>
      <c r="F751" s="216"/>
      <c r="G751" s="176"/>
      <c r="H751" s="228"/>
    </row>
    <row r="752" customFormat="false" ht="24.95" hidden="false" customHeight="true" outlineLevel="0" collapsed="false">
      <c r="A752" s="199"/>
      <c r="B752" s="174"/>
      <c r="C752" s="215"/>
      <c r="D752" s="174"/>
      <c r="E752" s="174"/>
      <c r="F752" s="216"/>
      <c r="G752" s="176"/>
      <c r="H752" s="228"/>
    </row>
    <row r="753" customFormat="false" ht="24.95" hidden="false" customHeight="true" outlineLevel="0" collapsed="false">
      <c r="A753" s="199"/>
      <c r="B753" s="174"/>
      <c r="C753" s="215"/>
      <c r="D753" s="174"/>
      <c r="E753" s="174"/>
      <c r="F753" s="216"/>
      <c r="G753" s="176"/>
      <c r="H753" s="228"/>
    </row>
    <row r="754" customFormat="false" ht="24.95" hidden="false" customHeight="true" outlineLevel="0" collapsed="false">
      <c r="A754" s="199"/>
      <c r="B754" s="174"/>
      <c r="C754" s="215"/>
      <c r="D754" s="174"/>
      <c r="E754" s="174"/>
      <c r="F754" s="216"/>
      <c r="G754" s="176"/>
      <c r="H754" s="228"/>
    </row>
    <row r="755" customFormat="false" ht="24.95" hidden="false" customHeight="true" outlineLevel="0" collapsed="false">
      <c r="A755" s="199"/>
      <c r="B755" s="174"/>
      <c r="C755" s="215"/>
      <c r="D755" s="174"/>
      <c r="E755" s="174"/>
      <c r="F755" s="216"/>
      <c r="G755" s="176"/>
      <c r="H755" s="228"/>
    </row>
    <row r="756" customFormat="false" ht="24.95" hidden="false" customHeight="true" outlineLevel="0" collapsed="false">
      <c r="A756" s="199"/>
      <c r="B756" s="174"/>
      <c r="C756" s="215"/>
      <c r="D756" s="174"/>
      <c r="E756" s="174"/>
      <c r="F756" s="216"/>
      <c r="G756" s="176"/>
      <c r="H756" s="228"/>
    </row>
    <row r="757" customFormat="false" ht="24.95" hidden="false" customHeight="true" outlineLevel="0" collapsed="false">
      <c r="A757" s="199"/>
      <c r="B757" s="174"/>
      <c r="C757" s="215"/>
      <c r="D757" s="174"/>
      <c r="E757" s="174"/>
      <c r="F757" s="216"/>
      <c r="G757" s="176"/>
      <c r="H757" s="228"/>
    </row>
    <row r="758" customFormat="false" ht="24.95" hidden="false" customHeight="true" outlineLevel="0" collapsed="false">
      <c r="A758" s="199"/>
      <c r="B758" s="174"/>
      <c r="C758" s="215"/>
      <c r="D758" s="174"/>
      <c r="E758" s="174"/>
      <c r="F758" s="216"/>
      <c r="G758" s="176"/>
      <c r="H758" s="228"/>
    </row>
    <row r="759" customFormat="false" ht="24.95" hidden="false" customHeight="true" outlineLevel="0" collapsed="false">
      <c r="A759" s="199"/>
      <c r="B759" s="174"/>
      <c r="C759" s="215"/>
      <c r="D759" s="174"/>
      <c r="E759" s="174"/>
      <c r="F759" s="216"/>
      <c r="G759" s="176"/>
      <c r="H759" s="228"/>
    </row>
    <row r="760" customFormat="false" ht="24.95" hidden="false" customHeight="true" outlineLevel="0" collapsed="false">
      <c r="A760" s="199"/>
      <c r="B760" s="174"/>
      <c r="C760" s="215"/>
      <c r="D760" s="174"/>
      <c r="E760" s="174"/>
      <c r="F760" s="216"/>
      <c r="G760" s="176"/>
      <c r="H760" s="228"/>
    </row>
    <row r="761" customFormat="false" ht="24.95" hidden="false" customHeight="true" outlineLevel="0" collapsed="false">
      <c r="A761" s="199"/>
      <c r="B761" s="174"/>
      <c r="C761" s="215"/>
      <c r="D761" s="174"/>
      <c r="E761" s="174"/>
      <c r="F761" s="216"/>
      <c r="G761" s="176"/>
      <c r="H761" s="228"/>
    </row>
    <row r="762" customFormat="false" ht="24.95" hidden="false" customHeight="true" outlineLevel="0" collapsed="false">
      <c r="A762" s="199"/>
      <c r="B762" s="174"/>
      <c r="C762" s="215"/>
      <c r="D762" s="174"/>
      <c r="E762" s="174"/>
      <c r="F762" s="216"/>
      <c r="G762" s="176"/>
      <c r="H762" s="228"/>
    </row>
    <row r="763" customFormat="false" ht="24.95" hidden="false" customHeight="true" outlineLevel="0" collapsed="false">
      <c r="A763" s="199"/>
      <c r="B763" s="174"/>
      <c r="C763" s="215"/>
      <c r="D763" s="174"/>
      <c r="E763" s="174"/>
      <c r="F763" s="216"/>
      <c r="G763" s="176"/>
      <c r="H763" s="228"/>
    </row>
    <row r="764" customFormat="false" ht="24.95" hidden="false" customHeight="true" outlineLevel="0" collapsed="false">
      <c r="A764" s="199"/>
      <c r="B764" s="174"/>
      <c r="C764" s="215"/>
      <c r="D764" s="174"/>
      <c r="E764" s="174"/>
      <c r="F764" s="216"/>
      <c r="G764" s="176"/>
      <c r="H764" s="228"/>
    </row>
    <row r="765" customFormat="false" ht="24.95" hidden="false" customHeight="true" outlineLevel="0" collapsed="false">
      <c r="A765" s="199"/>
      <c r="B765" s="174"/>
      <c r="C765" s="215"/>
      <c r="D765" s="174"/>
      <c r="E765" s="174"/>
      <c r="F765" s="216"/>
      <c r="G765" s="176"/>
      <c r="H765" s="228"/>
    </row>
    <row r="766" customFormat="false" ht="24.95" hidden="false" customHeight="true" outlineLevel="0" collapsed="false">
      <c r="A766" s="199"/>
      <c r="B766" s="174"/>
      <c r="C766" s="215"/>
      <c r="D766" s="174"/>
      <c r="E766" s="174"/>
      <c r="F766" s="216"/>
      <c r="G766" s="176"/>
      <c r="H766" s="228"/>
    </row>
    <row r="767" customFormat="false" ht="24.95" hidden="false" customHeight="true" outlineLevel="0" collapsed="false">
      <c r="A767" s="199"/>
      <c r="B767" s="174"/>
      <c r="C767" s="215"/>
      <c r="D767" s="174"/>
      <c r="E767" s="174"/>
      <c r="F767" s="216"/>
      <c r="G767" s="176"/>
      <c r="H767" s="228"/>
    </row>
    <row r="768" customFormat="false" ht="24.95" hidden="false" customHeight="true" outlineLevel="0" collapsed="false">
      <c r="A768" s="199"/>
      <c r="B768" s="174"/>
      <c r="C768" s="215"/>
      <c r="D768" s="174"/>
      <c r="E768" s="174"/>
      <c r="F768" s="216"/>
      <c r="G768" s="176"/>
      <c r="H768" s="228"/>
    </row>
    <row r="769" customFormat="false" ht="24.95" hidden="false" customHeight="true" outlineLevel="0" collapsed="false">
      <c r="A769" s="199"/>
      <c r="B769" s="174"/>
      <c r="C769" s="215"/>
      <c r="D769" s="174"/>
      <c r="E769" s="174"/>
      <c r="F769" s="216"/>
      <c r="G769" s="176"/>
      <c r="H769" s="228"/>
    </row>
    <row r="770" customFormat="false" ht="24.95" hidden="false" customHeight="true" outlineLevel="0" collapsed="false">
      <c r="A770" s="199"/>
      <c r="B770" s="174"/>
      <c r="C770" s="215"/>
      <c r="D770" s="174"/>
      <c r="E770" s="174"/>
      <c r="F770" s="216"/>
      <c r="G770" s="176"/>
      <c r="H770" s="228"/>
    </row>
    <row r="771" customFormat="false" ht="24.95" hidden="false" customHeight="true" outlineLevel="0" collapsed="false">
      <c r="A771" s="199"/>
      <c r="B771" s="174"/>
      <c r="C771" s="215"/>
      <c r="D771" s="174"/>
      <c r="E771" s="174"/>
      <c r="F771" s="216"/>
      <c r="G771" s="176"/>
      <c r="H771" s="228"/>
    </row>
    <row r="772" customFormat="false" ht="24.95" hidden="false" customHeight="true" outlineLevel="0" collapsed="false">
      <c r="A772" s="199"/>
      <c r="B772" s="174"/>
      <c r="C772" s="215"/>
      <c r="D772" s="174"/>
      <c r="E772" s="174"/>
      <c r="F772" s="216"/>
      <c r="G772" s="176"/>
      <c r="H772" s="228"/>
    </row>
    <row r="773" customFormat="false" ht="24.95" hidden="false" customHeight="true" outlineLevel="0" collapsed="false">
      <c r="A773" s="199"/>
      <c r="B773" s="174"/>
      <c r="C773" s="215"/>
      <c r="D773" s="174"/>
      <c r="E773" s="174"/>
      <c r="F773" s="216"/>
      <c r="G773" s="176"/>
      <c r="H773" s="228"/>
    </row>
    <row r="774" customFormat="false" ht="24.95" hidden="false" customHeight="true" outlineLevel="0" collapsed="false">
      <c r="A774" s="199"/>
      <c r="B774" s="174"/>
      <c r="C774" s="215"/>
      <c r="D774" s="174"/>
      <c r="E774" s="174"/>
      <c r="F774" s="216"/>
      <c r="G774" s="176"/>
      <c r="H774" s="228"/>
    </row>
    <row r="775" customFormat="false" ht="24.95" hidden="false" customHeight="true" outlineLevel="0" collapsed="false">
      <c r="A775" s="199"/>
      <c r="B775" s="174"/>
      <c r="C775" s="215"/>
      <c r="D775" s="174"/>
      <c r="E775" s="174"/>
      <c r="F775" s="216"/>
      <c r="G775" s="176"/>
      <c r="H775" s="228"/>
    </row>
    <row r="776" customFormat="false" ht="24.95" hidden="false" customHeight="true" outlineLevel="0" collapsed="false">
      <c r="A776" s="199"/>
      <c r="B776" s="174"/>
      <c r="C776" s="215"/>
      <c r="D776" s="174"/>
      <c r="E776" s="174"/>
      <c r="F776" s="216"/>
      <c r="G776" s="176"/>
      <c r="H776" s="228"/>
    </row>
    <row r="777" customFormat="false" ht="24.95" hidden="false" customHeight="true" outlineLevel="0" collapsed="false">
      <c r="A777" s="199"/>
      <c r="B777" s="174"/>
      <c r="C777" s="215"/>
      <c r="D777" s="174"/>
      <c r="E777" s="174"/>
      <c r="F777" s="216"/>
      <c r="G777" s="176"/>
      <c r="H777" s="228"/>
    </row>
    <row r="778" customFormat="false" ht="24.95" hidden="false" customHeight="true" outlineLevel="0" collapsed="false">
      <c r="A778" s="199"/>
      <c r="B778" s="174"/>
      <c r="C778" s="215"/>
      <c r="D778" s="174"/>
      <c r="E778" s="174"/>
      <c r="F778" s="216"/>
      <c r="G778" s="176"/>
      <c r="H778" s="228"/>
    </row>
    <row r="779" customFormat="false" ht="24.95" hidden="false" customHeight="true" outlineLevel="0" collapsed="false">
      <c r="A779" s="199"/>
      <c r="B779" s="174"/>
      <c r="C779" s="215"/>
      <c r="D779" s="174"/>
      <c r="E779" s="174"/>
      <c r="F779" s="216"/>
      <c r="G779" s="176"/>
      <c r="H779" s="228"/>
    </row>
    <row r="780" customFormat="false" ht="24.95" hidden="false" customHeight="true" outlineLevel="0" collapsed="false">
      <c r="A780" s="199"/>
      <c r="B780" s="174"/>
      <c r="C780" s="215"/>
      <c r="D780" s="174"/>
      <c r="E780" s="174"/>
      <c r="F780" s="216"/>
      <c r="G780" s="176"/>
      <c r="H780" s="228"/>
    </row>
    <row r="781" customFormat="false" ht="24.95" hidden="false" customHeight="true" outlineLevel="0" collapsed="false">
      <c r="A781" s="199"/>
      <c r="B781" s="174"/>
      <c r="C781" s="215"/>
      <c r="D781" s="174"/>
      <c r="E781" s="174"/>
      <c r="F781" s="216"/>
      <c r="G781" s="176"/>
      <c r="H781" s="228"/>
    </row>
    <row r="782" customFormat="false" ht="24.95" hidden="false" customHeight="true" outlineLevel="0" collapsed="false">
      <c r="A782" s="199"/>
      <c r="B782" s="174"/>
      <c r="C782" s="215"/>
      <c r="D782" s="174"/>
      <c r="E782" s="174"/>
      <c r="F782" s="216"/>
      <c r="G782" s="176"/>
      <c r="H782" s="228"/>
    </row>
    <row r="783" customFormat="false" ht="24.95" hidden="false" customHeight="true" outlineLevel="0" collapsed="false">
      <c r="A783" s="199"/>
      <c r="B783" s="174"/>
      <c r="C783" s="215"/>
      <c r="D783" s="174"/>
      <c r="E783" s="174"/>
      <c r="F783" s="216"/>
      <c r="G783" s="176"/>
      <c r="H783" s="228"/>
    </row>
    <row r="784" customFormat="false" ht="24.95" hidden="false" customHeight="true" outlineLevel="0" collapsed="false">
      <c r="A784" s="199"/>
      <c r="B784" s="174"/>
      <c r="C784" s="215"/>
      <c r="D784" s="174"/>
      <c r="E784" s="174"/>
      <c r="F784" s="216"/>
      <c r="G784" s="176"/>
      <c r="H784" s="228"/>
    </row>
    <row r="785" customFormat="false" ht="24.95" hidden="false" customHeight="true" outlineLevel="0" collapsed="false">
      <c r="A785" s="199"/>
      <c r="B785" s="174"/>
      <c r="C785" s="215"/>
      <c r="D785" s="174"/>
      <c r="E785" s="174"/>
      <c r="F785" s="216"/>
      <c r="G785" s="176"/>
      <c r="H785" s="228"/>
    </row>
    <row r="786" customFormat="false" ht="24.95" hidden="false" customHeight="true" outlineLevel="0" collapsed="false">
      <c r="A786" s="199"/>
      <c r="B786" s="174"/>
      <c r="C786" s="215"/>
      <c r="D786" s="174"/>
      <c r="E786" s="174"/>
      <c r="F786" s="216"/>
      <c r="G786" s="176"/>
      <c r="H786" s="228"/>
    </row>
    <row r="787" customFormat="false" ht="24.95" hidden="false" customHeight="true" outlineLevel="0" collapsed="false">
      <c r="A787" s="199"/>
      <c r="B787" s="174"/>
      <c r="C787" s="215"/>
      <c r="D787" s="174"/>
      <c r="E787" s="174"/>
      <c r="F787" s="216"/>
      <c r="G787" s="176"/>
      <c r="H787" s="228"/>
    </row>
    <row r="788" customFormat="false" ht="24.95" hidden="false" customHeight="true" outlineLevel="0" collapsed="false">
      <c r="A788" s="199"/>
      <c r="B788" s="174"/>
      <c r="C788" s="215"/>
      <c r="D788" s="174"/>
      <c r="E788" s="174"/>
      <c r="F788" s="216"/>
      <c r="G788" s="176"/>
      <c r="H788" s="228"/>
    </row>
    <row r="789" customFormat="false" ht="24.95" hidden="false" customHeight="true" outlineLevel="0" collapsed="false">
      <c r="A789" s="199"/>
      <c r="B789" s="174"/>
      <c r="C789" s="215"/>
      <c r="D789" s="174"/>
      <c r="E789" s="174"/>
      <c r="F789" s="216"/>
      <c r="G789" s="176"/>
      <c r="H789" s="228"/>
    </row>
    <row r="790" customFormat="false" ht="24.95" hidden="false" customHeight="true" outlineLevel="0" collapsed="false">
      <c r="A790" s="199"/>
      <c r="B790" s="174"/>
      <c r="C790" s="215"/>
      <c r="D790" s="174"/>
      <c r="E790" s="174"/>
      <c r="F790" s="216"/>
      <c r="G790" s="176"/>
      <c r="H790" s="228"/>
    </row>
    <row r="791" customFormat="false" ht="24.95" hidden="false" customHeight="true" outlineLevel="0" collapsed="false">
      <c r="A791" s="199"/>
      <c r="B791" s="174"/>
      <c r="C791" s="215"/>
      <c r="D791" s="174"/>
      <c r="E791" s="174"/>
      <c r="F791" s="216"/>
      <c r="G791" s="176"/>
      <c r="H791" s="228"/>
    </row>
    <row r="792" customFormat="false" ht="24.95" hidden="false" customHeight="true" outlineLevel="0" collapsed="false">
      <c r="A792" s="199"/>
      <c r="B792" s="174"/>
      <c r="C792" s="215"/>
      <c r="D792" s="174"/>
      <c r="E792" s="174"/>
      <c r="F792" s="216"/>
      <c r="G792" s="176"/>
      <c r="H792" s="228"/>
    </row>
    <row r="793" customFormat="false" ht="24.95" hidden="false" customHeight="true" outlineLevel="0" collapsed="false">
      <c r="A793" s="199"/>
      <c r="B793" s="174"/>
      <c r="C793" s="215"/>
      <c r="D793" s="174"/>
      <c r="E793" s="174"/>
      <c r="F793" s="216"/>
      <c r="G793" s="176"/>
      <c r="H793" s="228"/>
    </row>
    <row r="794" customFormat="false" ht="24.95" hidden="false" customHeight="true" outlineLevel="0" collapsed="false">
      <c r="A794" s="199"/>
      <c r="B794" s="174"/>
      <c r="C794" s="215"/>
      <c r="D794" s="174"/>
      <c r="E794" s="174"/>
      <c r="F794" s="216"/>
      <c r="G794" s="176"/>
      <c r="H794" s="228"/>
    </row>
    <row r="795" customFormat="false" ht="24.95" hidden="false" customHeight="true" outlineLevel="0" collapsed="false">
      <c r="A795" s="199"/>
      <c r="B795" s="174"/>
      <c r="C795" s="215"/>
      <c r="D795" s="174"/>
      <c r="E795" s="174"/>
      <c r="F795" s="216"/>
      <c r="G795" s="176"/>
      <c r="H795" s="228"/>
    </row>
    <row r="796" customFormat="false" ht="24.95" hidden="false" customHeight="true" outlineLevel="0" collapsed="false">
      <c r="A796" s="199"/>
      <c r="B796" s="174"/>
      <c r="C796" s="215"/>
      <c r="D796" s="174"/>
      <c r="E796" s="174"/>
      <c r="F796" s="216"/>
      <c r="G796" s="176"/>
      <c r="H796" s="228"/>
    </row>
    <row r="797" customFormat="false" ht="24.95" hidden="false" customHeight="true" outlineLevel="0" collapsed="false">
      <c r="A797" s="199"/>
      <c r="B797" s="174"/>
      <c r="C797" s="215"/>
      <c r="D797" s="174"/>
      <c r="E797" s="174"/>
      <c r="F797" s="216"/>
      <c r="G797" s="176"/>
      <c r="H797" s="228"/>
    </row>
    <row r="798" customFormat="false" ht="24.95" hidden="false" customHeight="true" outlineLevel="0" collapsed="false">
      <c r="A798" s="199"/>
      <c r="B798" s="174"/>
      <c r="C798" s="215"/>
      <c r="D798" s="174"/>
      <c r="E798" s="174"/>
      <c r="F798" s="216"/>
      <c r="G798" s="176"/>
      <c r="H798" s="228"/>
    </row>
    <row r="799" customFormat="false" ht="24.95" hidden="false" customHeight="true" outlineLevel="0" collapsed="false">
      <c r="A799" s="199"/>
      <c r="B799" s="174"/>
      <c r="C799" s="215"/>
      <c r="D799" s="174"/>
      <c r="E799" s="174"/>
      <c r="F799" s="216"/>
      <c r="G799" s="176"/>
      <c r="H799" s="228"/>
    </row>
    <row r="800" customFormat="false" ht="24.95" hidden="false" customHeight="true" outlineLevel="0" collapsed="false">
      <c r="A800" s="199"/>
      <c r="B800" s="174"/>
      <c r="C800" s="215"/>
      <c r="D800" s="174"/>
      <c r="E800" s="174"/>
      <c r="F800" s="216"/>
      <c r="G800" s="176"/>
      <c r="H800" s="228"/>
    </row>
    <row r="801" customFormat="false" ht="24.95" hidden="false" customHeight="true" outlineLevel="0" collapsed="false">
      <c r="A801" s="199"/>
      <c r="B801" s="174"/>
      <c r="C801" s="215"/>
      <c r="D801" s="174"/>
      <c r="E801" s="174"/>
      <c r="F801" s="216"/>
      <c r="G801" s="176"/>
      <c r="H801" s="228"/>
    </row>
    <row r="802" customFormat="false" ht="24.95" hidden="false" customHeight="true" outlineLevel="0" collapsed="false">
      <c r="A802" s="199"/>
      <c r="B802" s="174"/>
      <c r="C802" s="215"/>
      <c r="D802" s="174"/>
      <c r="E802" s="174"/>
      <c r="F802" s="216"/>
      <c r="G802" s="176"/>
      <c r="H802" s="228"/>
    </row>
    <row r="803" customFormat="false" ht="24.95" hidden="false" customHeight="true" outlineLevel="0" collapsed="false">
      <c r="A803" s="199"/>
      <c r="B803" s="174"/>
      <c r="C803" s="215"/>
      <c r="D803" s="174"/>
      <c r="E803" s="174"/>
      <c r="F803" s="216"/>
      <c r="G803" s="176"/>
      <c r="H803" s="228"/>
    </row>
    <row r="804" customFormat="false" ht="24.95" hidden="false" customHeight="true" outlineLevel="0" collapsed="false">
      <c r="A804" s="199"/>
      <c r="B804" s="174"/>
      <c r="C804" s="215"/>
      <c r="D804" s="174"/>
      <c r="E804" s="174"/>
      <c r="F804" s="216"/>
      <c r="G804" s="176"/>
      <c r="H804" s="228"/>
    </row>
    <row r="805" customFormat="false" ht="24.95" hidden="false" customHeight="true" outlineLevel="0" collapsed="false">
      <c r="A805" s="199"/>
      <c r="B805" s="174"/>
      <c r="C805" s="215"/>
      <c r="D805" s="174"/>
      <c r="E805" s="174"/>
      <c r="F805" s="216"/>
      <c r="G805" s="176"/>
      <c r="H805" s="228"/>
    </row>
    <row r="806" customFormat="false" ht="24.95" hidden="false" customHeight="true" outlineLevel="0" collapsed="false">
      <c r="A806" s="199"/>
      <c r="B806" s="174"/>
      <c r="C806" s="215"/>
      <c r="D806" s="174"/>
      <c r="E806" s="174"/>
      <c r="F806" s="216"/>
      <c r="G806" s="176"/>
      <c r="H806" s="228"/>
    </row>
    <row r="807" customFormat="false" ht="24.95" hidden="false" customHeight="true" outlineLevel="0" collapsed="false">
      <c r="A807" s="199"/>
      <c r="B807" s="174"/>
      <c r="C807" s="215"/>
      <c r="D807" s="174"/>
      <c r="E807" s="174"/>
      <c r="F807" s="216"/>
      <c r="G807" s="176"/>
      <c r="H807" s="228"/>
    </row>
    <row r="808" customFormat="false" ht="24.95" hidden="false" customHeight="true" outlineLevel="0" collapsed="false">
      <c r="A808" s="199"/>
      <c r="B808" s="174"/>
      <c r="C808" s="215"/>
      <c r="D808" s="174"/>
      <c r="E808" s="174"/>
      <c r="F808" s="216"/>
      <c r="G808" s="176"/>
      <c r="H808" s="228"/>
    </row>
    <row r="809" customFormat="false" ht="24.95" hidden="false" customHeight="true" outlineLevel="0" collapsed="false">
      <c r="A809" s="199"/>
      <c r="B809" s="174"/>
      <c r="C809" s="215"/>
      <c r="D809" s="174"/>
      <c r="E809" s="174"/>
      <c r="F809" s="216"/>
      <c r="G809" s="176"/>
      <c r="H809" s="228"/>
      <c r="AE809" s="187"/>
      <c r="AF809" s="187"/>
      <c r="AG809" s="187"/>
      <c r="AH809" s="187"/>
      <c r="AI809" s="187"/>
    </row>
    <row r="810" customFormat="false" ht="24.95" hidden="false" customHeight="true" outlineLevel="0" collapsed="false">
      <c r="A810" s="199"/>
      <c r="B810" s="174"/>
      <c r="C810" s="215"/>
      <c r="D810" s="174"/>
      <c r="E810" s="174"/>
      <c r="F810" s="216"/>
      <c r="G810" s="176"/>
      <c r="H810" s="228"/>
      <c r="AE810" s="208"/>
      <c r="AF810" s="208"/>
      <c r="AG810" s="208"/>
      <c r="AH810" s="208"/>
      <c r="AI810" s="208"/>
    </row>
    <row r="811" customFormat="false" ht="24.95" hidden="false" customHeight="true" outlineLevel="0" collapsed="false">
      <c r="A811" s="199"/>
      <c r="B811" s="174"/>
      <c r="C811" s="215"/>
      <c r="D811" s="174"/>
      <c r="E811" s="174"/>
      <c r="F811" s="216"/>
      <c r="G811" s="176"/>
      <c r="H811" s="228"/>
      <c r="AE811" s="208"/>
      <c r="AF811" s="208"/>
      <c r="AG811" s="208"/>
      <c r="AH811" s="208"/>
      <c r="AI811" s="208"/>
    </row>
    <row r="812" customFormat="false" ht="24.95" hidden="false" customHeight="true" outlineLevel="0" collapsed="false">
      <c r="A812" s="199"/>
      <c r="B812" s="174"/>
      <c r="C812" s="215"/>
      <c r="D812" s="174"/>
      <c r="E812" s="174"/>
      <c r="F812" s="216"/>
      <c r="G812" s="176"/>
      <c r="H812" s="228"/>
      <c r="AE812" s="208"/>
      <c r="AF812" s="208"/>
      <c r="AG812" s="208"/>
      <c r="AH812" s="208"/>
      <c r="AI812" s="208"/>
    </row>
    <row r="813" customFormat="false" ht="24.95" hidden="false" customHeight="true" outlineLevel="0" collapsed="false">
      <c r="A813" s="199"/>
      <c r="B813" s="174"/>
      <c r="C813" s="215"/>
      <c r="D813" s="174"/>
      <c r="E813" s="174"/>
      <c r="F813" s="216"/>
      <c r="G813" s="176"/>
      <c r="H813" s="228"/>
      <c r="AE813" s="208"/>
      <c r="AF813" s="208"/>
      <c r="AG813" s="208"/>
      <c r="AH813" s="208"/>
      <c r="AI813" s="208"/>
    </row>
    <row r="814" customFormat="false" ht="24.95" hidden="false" customHeight="true" outlineLevel="0" collapsed="false">
      <c r="A814" s="199"/>
      <c r="B814" s="174"/>
      <c r="C814" s="215"/>
      <c r="D814" s="174"/>
      <c r="E814" s="174"/>
      <c r="F814" s="216"/>
      <c r="G814" s="176"/>
      <c r="H814" s="228"/>
      <c r="AE814" s="208"/>
      <c r="AF814" s="208"/>
      <c r="AG814" s="208"/>
      <c r="AH814" s="208"/>
      <c r="AI814" s="208"/>
    </row>
    <row r="815" customFormat="false" ht="24.95" hidden="false" customHeight="true" outlineLevel="0" collapsed="false">
      <c r="A815" s="199"/>
      <c r="B815" s="174"/>
      <c r="C815" s="215"/>
      <c r="D815" s="174"/>
      <c r="E815" s="174"/>
      <c r="F815" s="216"/>
      <c r="G815" s="176"/>
      <c r="H815" s="228"/>
      <c r="AE815" s="208"/>
      <c r="AF815" s="208"/>
      <c r="AG815" s="208"/>
      <c r="AH815" s="208"/>
      <c r="AI815" s="208"/>
    </row>
    <row r="816" customFormat="false" ht="24.95" hidden="false" customHeight="true" outlineLevel="0" collapsed="false">
      <c r="A816" s="199"/>
      <c r="B816" s="174"/>
      <c r="C816" s="215"/>
      <c r="D816" s="174"/>
      <c r="E816" s="174"/>
      <c r="F816" s="216"/>
      <c r="G816" s="176"/>
      <c r="H816" s="228"/>
      <c r="AD816" s="187"/>
      <c r="AE816" s="208"/>
      <c r="AF816" s="208"/>
      <c r="AG816" s="208"/>
      <c r="AH816" s="208"/>
      <c r="AI816" s="208"/>
    </row>
    <row r="817" customFormat="false" ht="24.95" hidden="false" customHeight="true" outlineLevel="0" collapsed="false">
      <c r="A817" s="199"/>
      <c r="B817" s="174"/>
      <c r="C817" s="215"/>
      <c r="D817" s="174"/>
      <c r="E817" s="174"/>
      <c r="F817" s="216"/>
      <c r="G817" s="176"/>
      <c r="H817" s="228"/>
      <c r="AD817" s="208"/>
      <c r="AE817" s="208"/>
      <c r="AF817" s="208"/>
      <c r="AG817" s="208"/>
      <c r="AH817" s="208"/>
      <c r="AI817" s="208"/>
    </row>
    <row r="818" customFormat="false" ht="24.95" hidden="false" customHeight="true" outlineLevel="0" collapsed="false">
      <c r="A818" s="199"/>
      <c r="B818" s="174"/>
      <c r="C818" s="215"/>
      <c r="D818" s="174"/>
      <c r="E818" s="174"/>
      <c r="F818" s="216"/>
      <c r="G818" s="176"/>
      <c r="H818" s="228"/>
      <c r="AD818" s="208"/>
      <c r="AE818" s="208"/>
      <c r="AF818" s="208"/>
      <c r="AG818" s="208"/>
      <c r="AH818" s="208"/>
      <c r="AI818" s="208"/>
      <c r="AM818" s="187"/>
      <c r="AN818" s="187"/>
      <c r="AO818" s="187"/>
      <c r="AP818" s="187"/>
    </row>
    <row r="819" customFormat="false" ht="24.95" hidden="false" customHeight="true" outlineLevel="0" collapsed="false">
      <c r="A819" s="199"/>
      <c r="B819" s="174"/>
      <c r="C819" s="215"/>
      <c r="D819" s="174"/>
      <c r="E819" s="174"/>
      <c r="F819" s="216"/>
      <c r="G819" s="176"/>
      <c r="H819" s="228"/>
      <c r="AD819" s="208"/>
      <c r="AE819" s="208"/>
      <c r="AF819" s="208"/>
      <c r="AG819" s="208"/>
      <c r="AH819" s="208"/>
      <c r="AI819" s="208"/>
      <c r="AM819" s="208"/>
      <c r="AN819" s="208"/>
      <c r="AO819" s="208"/>
      <c r="AP819" s="208"/>
    </row>
    <row r="820" customFormat="false" ht="24.95" hidden="false" customHeight="true" outlineLevel="0" collapsed="false">
      <c r="A820" s="199"/>
      <c r="B820" s="174"/>
      <c r="C820" s="215"/>
      <c r="D820" s="174"/>
      <c r="E820" s="174"/>
      <c r="F820" s="216"/>
      <c r="G820" s="176"/>
      <c r="H820" s="228"/>
      <c r="AB820" s="187"/>
      <c r="AD820" s="208"/>
      <c r="AE820" s="208"/>
      <c r="AF820" s="208"/>
      <c r="AG820" s="208"/>
      <c r="AH820" s="208"/>
      <c r="AI820" s="208"/>
      <c r="AM820" s="208"/>
      <c r="AN820" s="208"/>
      <c r="AO820" s="208"/>
      <c r="AP820" s="208"/>
    </row>
    <row r="821" customFormat="false" ht="24.95" hidden="false" customHeight="true" outlineLevel="0" collapsed="false">
      <c r="A821" s="199"/>
      <c r="B821" s="174"/>
      <c r="C821" s="215"/>
      <c r="D821" s="174"/>
      <c r="E821" s="174"/>
      <c r="F821" s="216"/>
      <c r="G821" s="176"/>
      <c r="H821" s="228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  <c r="AA821" s="187"/>
      <c r="AB821" s="208"/>
      <c r="AC821" s="187"/>
      <c r="AD821" s="208"/>
      <c r="AM821" s="208"/>
      <c r="AN821" s="208"/>
      <c r="AO821" s="208"/>
      <c r="AP821" s="208"/>
    </row>
    <row r="822" customFormat="false" ht="24.95" hidden="false" customHeight="true" outlineLevel="0" collapsed="false">
      <c r="A822" s="199"/>
      <c r="B822" s="174"/>
      <c r="C822" s="215"/>
      <c r="D822" s="174"/>
      <c r="E822" s="174"/>
      <c r="F822" s="216"/>
      <c r="G822" s="176"/>
      <c r="H822" s="228"/>
      <c r="I822" s="208"/>
      <c r="J822" s="208"/>
      <c r="K822" s="208"/>
      <c r="L822" s="208"/>
      <c r="M822" s="208"/>
      <c r="N822" s="208"/>
      <c r="O822" s="208"/>
      <c r="P822" s="208"/>
      <c r="Q822" s="208"/>
      <c r="R822" s="208"/>
      <c r="S822" s="208"/>
      <c r="T822" s="208"/>
      <c r="U822" s="208"/>
      <c r="V822" s="208"/>
      <c r="W822" s="208"/>
      <c r="X822" s="208"/>
      <c r="Y822" s="208"/>
      <c r="Z822" s="208"/>
      <c r="AA822" s="208"/>
      <c r="AB822" s="208"/>
      <c r="AC822" s="208"/>
      <c r="AD822" s="208"/>
      <c r="AM822" s="208"/>
      <c r="AN822" s="208"/>
      <c r="AO822" s="208"/>
      <c r="AP822" s="208"/>
    </row>
    <row r="823" customFormat="false" ht="24.95" hidden="false" customHeight="true" outlineLevel="0" collapsed="false">
      <c r="A823" s="199"/>
      <c r="B823" s="174"/>
      <c r="C823" s="215"/>
      <c r="D823" s="174"/>
      <c r="E823" s="174"/>
      <c r="F823" s="216"/>
      <c r="G823" s="176"/>
      <c r="H823" s="228"/>
      <c r="I823" s="208"/>
      <c r="J823" s="208"/>
      <c r="K823" s="208"/>
      <c r="L823" s="208"/>
      <c r="M823" s="208"/>
      <c r="N823" s="208"/>
      <c r="O823" s="208"/>
      <c r="P823" s="208"/>
      <c r="Q823" s="208"/>
      <c r="R823" s="208"/>
      <c r="S823" s="208"/>
      <c r="T823" s="208"/>
      <c r="U823" s="208"/>
      <c r="V823" s="208"/>
      <c r="W823" s="208"/>
      <c r="X823" s="208"/>
      <c r="Y823" s="208"/>
      <c r="Z823" s="208"/>
      <c r="AA823" s="208"/>
      <c r="AB823" s="208"/>
      <c r="AC823" s="208"/>
      <c r="AD823" s="208"/>
      <c r="AM823" s="208"/>
      <c r="AN823" s="208"/>
      <c r="AO823" s="208"/>
      <c r="AP823" s="208"/>
    </row>
    <row r="824" customFormat="false" ht="24.95" hidden="false" customHeight="true" outlineLevel="0" collapsed="false">
      <c r="A824" s="199"/>
      <c r="B824" s="174"/>
      <c r="C824" s="215"/>
      <c r="D824" s="174"/>
      <c r="E824" s="174"/>
      <c r="F824" s="216"/>
      <c r="G824" s="176"/>
      <c r="H824" s="228"/>
      <c r="I824" s="208"/>
      <c r="J824" s="208"/>
      <c r="K824" s="208"/>
      <c r="L824" s="208"/>
      <c r="M824" s="208"/>
      <c r="N824" s="208"/>
      <c r="O824" s="208"/>
      <c r="P824" s="208"/>
      <c r="Q824" s="208"/>
      <c r="R824" s="208"/>
      <c r="S824" s="208"/>
      <c r="T824" s="208"/>
      <c r="U824" s="208"/>
      <c r="V824" s="208"/>
      <c r="W824" s="208"/>
      <c r="X824" s="208"/>
      <c r="Y824" s="208"/>
      <c r="Z824" s="208"/>
      <c r="AA824" s="208"/>
      <c r="AB824" s="208"/>
      <c r="AC824" s="208"/>
      <c r="AD824" s="208"/>
      <c r="AJ824" s="187"/>
      <c r="AM824" s="208"/>
      <c r="AN824" s="208"/>
      <c r="AO824" s="208"/>
      <c r="AP824" s="208"/>
    </row>
    <row r="825" s="187" customFormat="true" ht="24.95" hidden="false" customHeight="true" outlineLevel="0" collapsed="false">
      <c r="A825" s="199"/>
      <c r="B825" s="174"/>
      <c r="C825" s="215"/>
      <c r="D825" s="174"/>
      <c r="E825" s="174"/>
      <c r="F825" s="216"/>
      <c r="G825" s="176"/>
      <c r="H825" s="231"/>
      <c r="I825" s="208"/>
      <c r="J825" s="208"/>
      <c r="K825" s="208"/>
      <c r="L825" s="208"/>
      <c r="M825" s="208"/>
      <c r="N825" s="208"/>
      <c r="O825" s="208"/>
      <c r="P825" s="208"/>
      <c r="Q825" s="208"/>
      <c r="R825" s="208"/>
      <c r="S825" s="208"/>
      <c r="T825" s="208"/>
      <c r="U825" s="208"/>
      <c r="V825" s="208"/>
      <c r="W825" s="208"/>
      <c r="X825" s="208"/>
      <c r="Y825" s="208"/>
      <c r="Z825" s="208"/>
      <c r="AA825" s="208"/>
      <c r="AB825" s="208"/>
      <c r="AC825" s="208"/>
      <c r="AD825" s="208"/>
      <c r="AJ825" s="208"/>
      <c r="AM825" s="208"/>
      <c r="AN825" s="208"/>
      <c r="AO825" s="208"/>
      <c r="AP825" s="208"/>
    </row>
    <row r="826" s="208" customFormat="true" ht="24.95" hidden="false" customHeight="true" outlineLevel="0" collapsed="false">
      <c r="A826" s="199"/>
      <c r="B826" s="174"/>
      <c r="C826" s="215"/>
      <c r="D826" s="174"/>
      <c r="E826" s="174"/>
      <c r="F826" s="216"/>
      <c r="G826" s="176"/>
      <c r="H826" s="232"/>
    </row>
    <row r="827" s="208" customFormat="true" ht="24.95" hidden="false" customHeight="true" outlineLevel="0" collapsed="false">
      <c r="A827" s="199"/>
      <c r="B827" s="174"/>
      <c r="C827" s="215"/>
      <c r="D827" s="174"/>
      <c r="E827" s="174"/>
      <c r="F827" s="216"/>
      <c r="G827" s="176"/>
      <c r="H827" s="232"/>
    </row>
    <row r="828" s="208" customFormat="true" ht="24.95" hidden="false" customHeight="true" outlineLevel="0" collapsed="false">
      <c r="A828" s="199"/>
      <c r="B828" s="174"/>
      <c r="C828" s="215"/>
      <c r="D828" s="174"/>
      <c r="E828" s="174"/>
      <c r="F828" s="216"/>
      <c r="G828" s="176"/>
      <c r="H828" s="232"/>
    </row>
    <row r="829" s="208" customFormat="true" ht="24.95" hidden="false" customHeight="true" outlineLevel="0" collapsed="false">
      <c r="A829" s="199"/>
      <c r="B829" s="174"/>
      <c r="C829" s="215"/>
      <c r="D829" s="174"/>
      <c r="E829" s="174"/>
      <c r="F829" s="216"/>
      <c r="G829" s="176"/>
      <c r="H829" s="232"/>
    </row>
    <row r="830" s="208" customFormat="true" ht="24.95" hidden="false" customHeight="true" outlineLevel="0" collapsed="false">
      <c r="A830" s="199"/>
      <c r="B830" s="174"/>
      <c r="C830" s="215"/>
      <c r="D830" s="174"/>
      <c r="E830" s="174"/>
      <c r="F830" s="216"/>
      <c r="G830" s="176"/>
      <c r="H830" s="232"/>
    </row>
    <row r="831" s="208" customFormat="true" ht="24.95" hidden="false" customHeight="true" outlineLevel="0" collapsed="false">
      <c r="A831" s="199"/>
      <c r="B831" s="174"/>
      <c r="C831" s="215"/>
      <c r="D831" s="174"/>
      <c r="E831" s="174"/>
      <c r="F831" s="216"/>
      <c r="G831" s="176"/>
      <c r="H831" s="232"/>
    </row>
    <row r="832" s="208" customFormat="true" ht="24.95" hidden="false" customHeight="true" outlineLevel="0" collapsed="false">
      <c r="A832" s="199"/>
      <c r="B832" s="174"/>
      <c r="C832" s="215"/>
      <c r="D832" s="174"/>
      <c r="E832" s="174"/>
      <c r="F832" s="216"/>
      <c r="G832" s="176"/>
      <c r="H832" s="232"/>
    </row>
    <row r="833" s="208" customFormat="true" ht="24.95" hidden="false" customHeight="true" outlineLevel="0" collapsed="false">
      <c r="A833" s="199"/>
      <c r="B833" s="174"/>
      <c r="C833" s="215"/>
      <c r="D833" s="174"/>
      <c r="E833" s="174"/>
      <c r="F833" s="216"/>
      <c r="G833" s="176"/>
      <c r="H833" s="232"/>
    </row>
    <row r="834" s="208" customFormat="true" ht="24.95" hidden="false" customHeight="true" outlineLevel="0" collapsed="false">
      <c r="A834" s="199"/>
      <c r="B834" s="174"/>
      <c r="C834" s="215"/>
      <c r="D834" s="174"/>
      <c r="E834" s="174"/>
      <c r="F834" s="216"/>
      <c r="G834" s="176"/>
      <c r="H834" s="232"/>
    </row>
    <row r="835" s="208" customFormat="true" ht="24.95" hidden="false" customHeight="true" outlineLevel="0" collapsed="false">
      <c r="A835" s="199"/>
      <c r="B835" s="174"/>
      <c r="C835" s="215"/>
      <c r="D835" s="174"/>
      <c r="E835" s="174"/>
      <c r="F835" s="216"/>
      <c r="G835" s="176"/>
      <c r="H835" s="232"/>
    </row>
    <row r="836" s="208" customFormat="true" ht="24.95" hidden="false" customHeight="true" outlineLevel="0" collapsed="false">
      <c r="A836" s="199"/>
      <c r="B836" s="174"/>
      <c r="C836" s="215"/>
      <c r="D836" s="174"/>
      <c r="E836" s="174"/>
      <c r="F836" s="216"/>
      <c r="G836" s="176"/>
      <c r="H836" s="232"/>
    </row>
    <row r="837" customFormat="false" ht="24.95" hidden="false" customHeight="true" outlineLevel="0" collapsed="false">
      <c r="A837" s="199"/>
      <c r="B837" s="174"/>
      <c r="C837" s="215"/>
      <c r="D837" s="174"/>
      <c r="E837" s="174"/>
      <c r="F837" s="216"/>
      <c r="G837" s="176"/>
      <c r="H837" s="228"/>
    </row>
    <row r="838" customFormat="false" ht="24.95" hidden="false" customHeight="true" outlineLevel="0" collapsed="false">
      <c r="A838" s="199"/>
      <c r="B838" s="174"/>
      <c r="C838" s="215"/>
      <c r="D838" s="174"/>
      <c r="E838" s="174"/>
      <c r="F838" s="216"/>
      <c r="G838" s="176"/>
      <c r="H838" s="228"/>
    </row>
    <row r="839" customFormat="false" ht="24.95" hidden="false" customHeight="true" outlineLevel="0" collapsed="false">
      <c r="A839" s="199"/>
      <c r="B839" s="174"/>
      <c r="C839" s="215"/>
      <c r="D839" s="174"/>
      <c r="E839" s="174"/>
      <c r="F839" s="216"/>
      <c r="G839" s="176"/>
      <c r="H839" s="228"/>
    </row>
    <row r="840" customFormat="false" ht="24.95" hidden="false" customHeight="true" outlineLevel="0" collapsed="false">
      <c r="A840" s="199"/>
      <c r="B840" s="174"/>
      <c r="C840" s="215"/>
      <c r="D840" s="174"/>
      <c r="E840" s="174"/>
      <c r="F840" s="216"/>
      <c r="G840" s="176"/>
      <c r="H840" s="228"/>
    </row>
    <row r="841" customFormat="false" ht="24.95" hidden="false" customHeight="true" outlineLevel="0" collapsed="false">
      <c r="A841" s="199"/>
      <c r="B841" s="174"/>
      <c r="C841" s="215"/>
      <c r="D841" s="174"/>
      <c r="E841" s="174"/>
      <c r="F841" s="216"/>
      <c r="G841" s="176"/>
      <c r="H841" s="228"/>
    </row>
    <row r="842" customFormat="false" ht="24.95" hidden="false" customHeight="true" outlineLevel="0" collapsed="false">
      <c r="A842" s="199"/>
      <c r="B842" s="174"/>
      <c r="C842" s="215"/>
      <c r="D842" s="174"/>
      <c r="E842" s="174"/>
      <c r="F842" s="216"/>
      <c r="G842" s="176"/>
      <c r="H842" s="228"/>
    </row>
    <row r="843" customFormat="false" ht="24.95" hidden="false" customHeight="true" outlineLevel="0" collapsed="false">
      <c r="A843" s="199"/>
      <c r="B843" s="174"/>
      <c r="C843" s="215"/>
      <c r="D843" s="174"/>
      <c r="E843" s="174"/>
      <c r="F843" s="216"/>
      <c r="G843" s="176"/>
      <c r="H843" s="228"/>
    </row>
    <row r="844" customFormat="false" ht="24.95" hidden="false" customHeight="true" outlineLevel="0" collapsed="false">
      <c r="A844" s="199"/>
      <c r="B844" s="174"/>
      <c r="C844" s="215"/>
      <c r="D844" s="174"/>
      <c r="E844" s="174"/>
      <c r="F844" s="216"/>
      <c r="G844" s="176"/>
      <c r="H844" s="228"/>
    </row>
    <row r="845" customFormat="false" ht="24.95" hidden="false" customHeight="true" outlineLevel="0" collapsed="false">
      <c r="A845" s="199"/>
      <c r="B845" s="174"/>
      <c r="C845" s="215"/>
      <c r="D845" s="174"/>
      <c r="E845" s="174"/>
      <c r="F845" s="216"/>
      <c r="G845" s="176"/>
      <c r="H845" s="228"/>
    </row>
    <row r="846" customFormat="false" ht="21" hidden="false" customHeight="false" outlineLevel="0" collapsed="false">
      <c r="A846" s="199"/>
      <c r="B846" s="174"/>
      <c r="C846" s="215"/>
      <c r="D846" s="174"/>
      <c r="E846" s="174"/>
      <c r="F846" s="216"/>
      <c r="G846" s="176"/>
    </row>
    <row r="847" customFormat="false" ht="21" hidden="false" customHeight="false" outlineLevel="0" collapsed="false">
      <c r="A847" s="199"/>
      <c r="B847" s="174"/>
      <c r="C847" s="215"/>
      <c r="D847" s="174"/>
      <c r="E847" s="174"/>
      <c r="F847" s="216"/>
      <c r="G847" s="176"/>
    </row>
    <row r="848" customFormat="false" ht="21" hidden="false" customHeight="false" outlineLevel="0" collapsed="false">
      <c r="A848" s="199"/>
      <c r="B848" s="174"/>
      <c r="C848" s="215"/>
      <c r="D848" s="174"/>
      <c r="E848" s="174"/>
      <c r="F848" s="216"/>
      <c r="G848" s="176"/>
    </row>
    <row r="849" customFormat="false" ht="21" hidden="false" customHeight="false" outlineLevel="0" collapsed="false">
      <c r="A849" s="199"/>
      <c r="B849" s="174"/>
      <c r="C849" s="215"/>
      <c r="D849" s="174"/>
      <c r="E849" s="174"/>
      <c r="F849" s="216"/>
      <c r="G849" s="176"/>
    </row>
    <row r="850" customFormat="false" ht="21" hidden="false" customHeight="false" outlineLevel="0" collapsed="false">
      <c r="A850" s="199"/>
      <c r="B850" s="174"/>
      <c r="C850" s="215"/>
      <c r="D850" s="174"/>
      <c r="E850" s="174"/>
      <c r="F850" s="216"/>
      <c r="G850" s="176"/>
    </row>
    <row r="851" customFormat="false" ht="21" hidden="false" customHeight="false" outlineLevel="0" collapsed="false">
      <c r="A851" s="199"/>
      <c r="B851" s="174"/>
      <c r="C851" s="215"/>
      <c r="D851" s="174"/>
      <c r="E851" s="174"/>
      <c r="F851" s="216"/>
      <c r="G851" s="176"/>
    </row>
    <row r="852" customFormat="false" ht="21" hidden="false" customHeight="false" outlineLevel="0" collapsed="false">
      <c r="G852" s="233"/>
    </row>
    <row r="853" customFormat="false" ht="21" hidden="false" customHeight="false" outlineLevel="0" collapsed="false">
      <c r="A853" s="199"/>
      <c r="B853" s="174"/>
      <c r="C853" s="215"/>
      <c r="D853" s="174"/>
      <c r="E853" s="174"/>
      <c r="F853" s="216"/>
      <c r="G853" s="176"/>
    </row>
    <row r="854" customFormat="false" ht="21" hidden="false" customHeight="false" outlineLevel="0" collapsed="false">
      <c r="A854" s="199"/>
      <c r="B854" s="174"/>
      <c r="C854" s="215"/>
      <c r="D854" s="174"/>
      <c r="E854" s="174"/>
      <c r="F854" s="216"/>
      <c r="G854" s="176"/>
    </row>
    <row r="855" customFormat="false" ht="21" hidden="false" customHeight="false" outlineLevel="0" collapsed="false">
      <c r="A855" s="199"/>
      <c r="B855" s="174"/>
      <c r="C855" s="215"/>
      <c r="D855" s="174"/>
      <c r="E855" s="174"/>
      <c r="F855" s="216"/>
      <c r="G855" s="176"/>
    </row>
    <row r="856" customFormat="false" ht="21" hidden="false" customHeight="false" outlineLevel="0" collapsed="false">
      <c r="A856" s="199"/>
      <c r="B856" s="174"/>
      <c r="C856" s="215"/>
      <c r="D856" s="174"/>
      <c r="E856" s="175"/>
      <c r="F856" s="216"/>
      <c r="G856" s="176"/>
    </row>
    <row r="857" customFormat="false" ht="21" hidden="false" customHeight="false" outlineLevel="0" collapsed="false">
      <c r="A857" s="199"/>
      <c r="B857" s="174"/>
      <c r="C857" s="215"/>
      <c r="D857" s="174"/>
      <c r="E857" s="174"/>
      <c r="F857" s="216"/>
      <c r="G857" s="176"/>
    </row>
    <row r="858" customFormat="false" ht="21" hidden="false" customHeight="false" outlineLevel="0" collapsed="false">
      <c r="A858" s="199"/>
      <c r="B858" s="174"/>
      <c r="C858" s="215"/>
      <c r="D858" s="174"/>
      <c r="E858" s="174"/>
      <c r="F858" s="216"/>
      <c r="G858" s="176"/>
    </row>
    <row r="859" customFormat="false" ht="21" hidden="false" customHeight="false" outlineLevel="0" collapsed="false">
      <c r="A859" s="199"/>
      <c r="B859" s="174"/>
      <c r="C859" s="215"/>
      <c r="D859" s="174"/>
      <c r="E859" s="174"/>
      <c r="F859" s="216"/>
      <c r="G859" s="176"/>
    </row>
    <row r="860" customFormat="false" ht="21" hidden="false" customHeight="false" outlineLevel="0" collapsed="false">
      <c r="A860" s="199"/>
      <c r="B860" s="174"/>
      <c r="C860" s="215"/>
      <c r="D860" s="174"/>
      <c r="E860" s="174"/>
      <c r="F860" s="216"/>
      <c r="G860" s="176"/>
    </row>
    <row r="861" customFormat="false" ht="21" hidden="false" customHeight="false" outlineLevel="0" collapsed="false">
      <c r="A861" s="199"/>
      <c r="B861" s="174"/>
      <c r="C861" s="215"/>
      <c r="D861" s="174"/>
      <c r="E861" s="174"/>
      <c r="F861" s="216"/>
      <c r="G861" s="176"/>
    </row>
    <row r="862" customFormat="false" ht="21" hidden="false" customHeight="false" outlineLevel="0" collapsed="false">
      <c r="A862" s="199"/>
      <c r="B862" s="174"/>
      <c r="C862" s="215"/>
      <c r="D862" s="174"/>
      <c r="E862" s="174"/>
      <c r="F862" s="216"/>
      <c r="G862" s="176"/>
    </row>
    <row r="863" customFormat="false" ht="21" hidden="false" customHeight="false" outlineLevel="0" collapsed="false">
      <c r="A863" s="199"/>
      <c r="B863" s="174"/>
      <c r="C863" s="215"/>
      <c r="D863" s="174"/>
      <c r="E863" s="174"/>
      <c r="F863" s="216"/>
      <c r="G863" s="176"/>
    </row>
    <row r="864" customFormat="false" ht="21" hidden="false" customHeight="false" outlineLevel="0" collapsed="false">
      <c r="A864" s="199"/>
      <c r="B864" s="174"/>
      <c r="C864" s="215"/>
      <c r="D864" s="174"/>
      <c r="E864" s="174"/>
      <c r="F864" s="216"/>
      <c r="G864" s="176"/>
    </row>
    <row r="865" customFormat="false" ht="21" hidden="false" customHeight="false" outlineLevel="0" collapsed="false">
      <c r="A865" s="199"/>
      <c r="B865" s="174"/>
      <c r="C865" s="215"/>
      <c r="D865" s="174"/>
      <c r="E865" s="174"/>
      <c r="F865" s="216"/>
      <c r="G865" s="176"/>
    </row>
    <row r="866" customFormat="false" ht="21" hidden="false" customHeight="false" outlineLevel="0" collapsed="false">
      <c r="A866" s="199"/>
      <c r="B866" s="174"/>
      <c r="C866" s="215"/>
      <c r="D866" s="174"/>
      <c r="E866" s="174"/>
      <c r="F866" s="216"/>
      <c r="G866" s="176"/>
    </row>
    <row r="867" customFormat="false" ht="21" hidden="false" customHeight="false" outlineLevel="0" collapsed="false">
      <c r="A867" s="199"/>
      <c r="B867" s="174"/>
      <c r="C867" s="215"/>
      <c r="D867" s="174"/>
      <c r="E867" s="174"/>
      <c r="F867" s="216"/>
      <c r="G867" s="176"/>
    </row>
    <row r="868" customFormat="false" ht="21" hidden="false" customHeight="false" outlineLevel="0" collapsed="false">
      <c r="A868" s="199"/>
      <c r="B868" s="174"/>
      <c r="C868" s="215"/>
      <c r="D868" s="174"/>
      <c r="E868" s="174"/>
      <c r="F868" s="216"/>
      <c r="G868" s="176"/>
    </row>
    <row r="869" customFormat="false" ht="21" hidden="false" customHeight="false" outlineLevel="0" collapsed="false">
      <c r="A869" s="199"/>
      <c r="B869" s="174"/>
      <c r="C869" s="215"/>
      <c r="D869" s="174"/>
      <c r="E869" s="174"/>
      <c r="F869" s="216"/>
      <c r="G869" s="176"/>
    </row>
    <row r="870" customFormat="false" ht="21" hidden="false" customHeight="false" outlineLevel="0" collapsed="false">
      <c r="A870" s="199"/>
      <c r="B870" s="174"/>
      <c r="C870" s="215"/>
      <c r="D870" s="174"/>
      <c r="E870" s="174"/>
      <c r="F870" s="216"/>
      <c r="G870" s="176"/>
    </row>
    <row r="871" customFormat="false" ht="21" hidden="false" customHeight="false" outlineLevel="0" collapsed="false">
      <c r="A871" s="199"/>
      <c r="B871" s="174"/>
      <c r="C871" s="215"/>
      <c r="D871" s="174"/>
      <c r="E871" s="174"/>
      <c r="F871" s="216"/>
      <c r="G871" s="176"/>
    </row>
    <row r="872" customFormat="false" ht="21" hidden="false" customHeight="false" outlineLevel="0" collapsed="false">
      <c r="A872" s="199"/>
      <c r="B872" s="174"/>
      <c r="C872" s="215"/>
      <c r="D872" s="174"/>
      <c r="E872" s="174"/>
      <c r="F872" s="216"/>
      <c r="G872" s="176"/>
    </row>
    <row r="873" customFormat="false" ht="21" hidden="false" customHeight="false" outlineLevel="0" collapsed="false">
      <c r="A873" s="199"/>
      <c r="B873" s="199"/>
      <c r="C873" s="215"/>
      <c r="D873" s="174"/>
      <c r="E873" s="174"/>
      <c r="F873" s="216"/>
      <c r="G873" s="176"/>
    </row>
    <row r="874" customFormat="false" ht="21" hidden="false" customHeight="false" outlineLevel="0" collapsed="false">
      <c r="A874" s="199"/>
      <c r="B874" s="174"/>
      <c r="C874" s="215"/>
      <c r="D874" s="174"/>
      <c r="E874" s="174"/>
      <c r="F874" s="216"/>
      <c r="G874" s="176"/>
    </row>
    <row r="875" customFormat="false" ht="21" hidden="false" customHeight="false" outlineLevel="0" collapsed="false">
      <c r="A875" s="199"/>
      <c r="B875" s="174"/>
      <c r="C875" s="215"/>
      <c r="D875" s="174"/>
      <c r="E875" s="174"/>
      <c r="F875" s="216"/>
      <c r="G875" s="176"/>
    </row>
    <row r="876" customFormat="false" ht="21" hidden="false" customHeight="false" outlineLevel="0" collapsed="false">
      <c r="A876" s="199"/>
      <c r="B876" s="174"/>
      <c r="C876" s="215"/>
      <c r="D876" s="174"/>
      <c r="E876" s="174"/>
      <c r="F876" s="216"/>
      <c r="G876" s="176"/>
    </row>
    <row r="877" customFormat="false" ht="21" hidden="false" customHeight="false" outlineLevel="0" collapsed="false">
      <c r="A877" s="199"/>
      <c r="B877" s="174"/>
      <c r="C877" s="215"/>
      <c r="D877" s="174"/>
      <c r="E877" s="174"/>
      <c r="F877" s="216"/>
      <c r="G877" s="176"/>
    </row>
    <row r="878" customFormat="false" ht="21" hidden="false" customHeight="false" outlineLevel="0" collapsed="false">
      <c r="A878" s="199"/>
      <c r="B878" s="174"/>
      <c r="C878" s="215"/>
      <c r="D878" s="174"/>
      <c r="E878" s="174"/>
      <c r="F878" s="216"/>
      <c r="G878" s="176"/>
    </row>
    <row r="879" customFormat="false" ht="21" hidden="false" customHeight="false" outlineLevel="0" collapsed="false">
      <c r="A879" s="199"/>
      <c r="B879" s="174"/>
      <c r="C879" s="215"/>
      <c r="D879" s="174"/>
      <c r="E879" s="174"/>
      <c r="F879" s="216"/>
      <c r="G879" s="176"/>
    </row>
    <row r="880" customFormat="false" ht="21" hidden="false" customHeight="false" outlineLevel="0" collapsed="false">
      <c r="A880" s="199"/>
      <c r="B880" s="174"/>
      <c r="C880" s="215"/>
      <c r="D880" s="174"/>
      <c r="E880" s="174"/>
      <c r="F880" s="216"/>
      <c r="G880" s="176"/>
    </row>
    <row r="881" customFormat="false" ht="21" hidden="false" customHeight="false" outlineLevel="0" collapsed="false">
      <c r="A881" s="199"/>
      <c r="B881" s="174"/>
      <c r="C881" s="215"/>
      <c r="D881" s="174"/>
      <c r="E881" s="174"/>
      <c r="F881" s="216"/>
      <c r="G881" s="176"/>
    </row>
    <row r="882" customFormat="false" ht="21" hidden="false" customHeight="false" outlineLevel="0" collapsed="false">
      <c r="A882" s="199"/>
      <c r="B882" s="174"/>
      <c r="C882" s="215"/>
      <c r="D882" s="174"/>
      <c r="E882" s="174"/>
      <c r="F882" s="216"/>
      <c r="G882" s="176"/>
    </row>
    <row r="883" customFormat="false" ht="21" hidden="false" customHeight="false" outlineLevel="0" collapsed="false">
      <c r="A883" s="199"/>
      <c r="B883" s="174"/>
      <c r="C883" s="215"/>
      <c r="D883" s="174"/>
      <c r="E883" s="174"/>
      <c r="F883" s="216"/>
      <c r="G883" s="176"/>
    </row>
    <row r="884" customFormat="false" ht="21" hidden="false" customHeight="false" outlineLevel="0" collapsed="false">
      <c r="A884" s="199"/>
      <c r="B884" s="174"/>
      <c r="C884" s="215"/>
      <c r="D884" s="174"/>
      <c r="E884" s="174"/>
      <c r="F884" s="216"/>
      <c r="G884" s="176"/>
    </row>
    <row r="885" customFormat="false" ht="21" hidden="false" customHeight="false" outlineLevel="0" collapsed="false">
      <c r="A885" s="199"/>
      <c r="B885" s="174"/>
      <c r="C885" s="215"/>
      <c r="D885" s="174"/>
      <c r="E885" s="174"/>
      <c r="F885" s="216"/>
      <c r="G885" s="176"/>
    </row>
    <row r="886" customFormat="false" ht="21" hidden="false" customHeight="false" outlineLevel="0" collapsed="false">
      <c r="A886" s="199"/>
      <c r="B886" s="174"/>
      <c r="C886" s="215"/>
      <c r="D886" s="174"/>
      <c r="E886" s="174"/>
      <c r="F886" s="216"/>
      <c r="G886" s="176"/>
    </row>
    <row r="887" customFormat="false" ht="21" hidden="false" customHeight="false" outlineLevel="0" collapsed="false">
      <c r="A887" s="199"/>
      <c r="B887" s="174"/>
      <c r="C887" s="215"/>
      <c r="D887" s="174"/>
      <c r="E887" s="174"/>
      <c r="F887" s="216"/>
      <c r="G887" s="176"/>
    </row>
    <row r="888" customFormat="false" ht="21" hidden="false" customHeight="false" outlineLevel="0" collapsed="false">
      <c r="A888" s="199"/>
      <c r="B888" s="174"/>
      <c r="C888" s="215"/>
      <c r="D888" s="174"/>
      <c r="E888" s="174"/>
      <c r="F888" s="216"/>
      <c r="G888" s="176"/>
    </row>
    <row r="889" customFormat="false" ht="21" hidden="false" customHeight="false" outlineLevel="0" collapsed="false">
      <c r="A889" s="199"/>
      <c r="B889" s="174"/>
      <c r="C889" s="215"/>
      <c r="D889" s="174"/>
      <c r="E889" s="174"/>
      <c r="F889" s="216"/>
      <c r="G889" s="176"/>
    </row>
    <row r="890" customFormat="false" ht="21" hidden="false" customHeight="false" outlineLevel="0" collapsed="false">
      <c r="A890" s="199"/>
      <c r="B890" s="174"/>
      <c r="C890" s="215"/>
      <c r="D890" s="174"/>
      <c r="E890" s="174"/>
      <c r="F890" s="216"/>
      <c r="G890" s="176"/>
    </row>
    <row r="891" customFormat="false" ht="21" hidden="false" customHeight="false" outlineLevel="0" collapsed="false">
      <c r="A891" s="199"/>
      <c r="B891" s="174"/>
      <c r="C891" s="215"/>
      <c r="D891" s="174"/>
      <c r="E891" s="174"/>
      <c r="F891" s="216"/>
      <c r="G891" s="176"/>
    </row>
    <row r="892" customFormat="false" ht="21" hidden="false" customHeight="false" outlineLevel="0" collapsed="false">
      <c r="A892" s="199"/>
      <c r="B892" s="174"/>
      <c r="C892" s="215"/>
      <c r="D892" s="174"/>
      <c r="E892" s="174"/>
      <c r="F892" s="216"/>
      <c r="G892" s="176"/>
    </row>
    <row r="893" customFormat="false" ht="21" hidden="false" customHeight="false" outlineLevel="0" collapsed="false">
      <c r="A893" s="199"/>
      <c r="B893" s="174"/>
      <c r="C893" s="215"/>
      <c r="D893" s="174"/>
      <c r="E893" s="174"/>
      <c r="F893" s="216"/>
      <c r="G893" s="176"/>
    </row>
    <row r="894" customFormat="false" ht="21" hidden="false" customHeight="false" outlineLevel="0" collapsed="false">
      <c r="A894" s="199"/>
      <c r="B894" s="174"/>
      <c r="C894" s="215"/>
      <c r="D894" s="174"/>
      <c r="E894" s="174"/>
      <c r="F894" s="216"/>
      <c r="G894" s="176"/>
    </row>
    <row r="895" customFormat="false" ht="21" hidden="false" customHeight="false" outlineLevel="0" collapsed="false">
      <c r="A895" s="199"/>
      <c r="B895" s="174"/>
      <c r="C895" s="215"/>
      <c r="D895" s="174"/>
      <c r="E895" s="174"/>
      <c r="F895" s="216"/>
      <c r="G895" s="176"/>
    </row>
    <row r="896" customFormat="false" ht="21" hidden="false" customHeight="false" outlineLevel="0" collapsed="false">
      <c r="A896" s="199"/>
      <c r="B896" s="174"/>
      <c r="C896" s="215"/>
      <c r="D896" s="174"/>
      <c r="E896" s="174"/>
      <c r="F896" s="216"/>
      <c r="G896" s="176"/>
    </row>
    <row r="897" customFormat="false" ht="21" hidden="false" customHeight="false" outlineLevel="0" collapsed="false">
      <c r="A897" s="199"/>
      <c r="B897" s="174"/>
      <c r="C897" s="215"/>
      <c r="D897" s="174"/>
      <c r="E897" s="174"/>
      <c r="F897" s="216"/>
      <c r="G897" s="176"/>
    </row>
    <row r="898" customFormat="false" ht="21" hidden="false" customHeight="false" outlineLevel="0" collapsed="false">
      <c r="A898" s="199"/>
      <c r="B898" s="174"/>
      <c r="C898" s="215"/>
      <c r="D898" s="174"/>
      <c r="E898" s="174"/>
      <c r="F898" s="216"/>
      <c r="G898" s="176"/>
    </row>
    <row r="899" customFormat="false" ht="21" hidden="false" customHeight="false" outlineLevel="0" collapsed="false">
      <c r="A899" s="199"/>
      <c r="B899" s="174"/>
      <c r="C899" s="215"/>
      <c r="D899" s="174"/>
      <c r="E899" s="174"/>
      <c r="F899" s="216"/>
      <c r="G899" s="176"/>
    </row>
    <row r="900" customFormat="false" ht="21" hidden="false" customHeight="false" outlineLevel="0" collapsed="false">
      <c r="A900" s="199"/>
      <c r="B900" s="174"/>
      <c r="C900" s="215"/>
      <c r="D900" s="174"/>
      <c r="E900" s="174"/>
      <c r="F900" s="216"/>
      <c r="G900" s="176"/>
    </row>
    <row r="901" customFormat="false" ht="21" hidden="false" customHeight="false" outlineLevel="0" collapsed="false">
      <c r="A901" s="199"/>
      <c r="B901" s="174"/>
      <c r="C901" s="215"/>
      <c r="D901" s="174"/>
      <c r="E901" s="174"/>
      <c r="F901" s="216"/>
      <c r="G901" s="176"/>
    </row>
    <row r="902" customFormat="false" ht="21" hidden="false" customHeight="false" outlineLevel="0" collapsed="false">
      <c r="A902" s="199"/>
      <c r="B902" s="174"/>
      <c r="C902" s="215"/>
      <c r="D902" s="174"/>
      <c r="E902" s="174"/>
      <c r="F902" s="216"/>
      <c r="G902" s="176"/>
    </row>
    <row r="903" customFormat="false" ht="21" hidden="false" customHeight="false" outlineLevel="0" collapsed="false">
      <c r="A903" s="199"/>
      <c r="B903" s="174"/>
      <c r="C903" s="215"/>
      <c r="D903" s="174"/>
      <c r="E903" s="174"/>
      <c r="F903" s="216"/>
      <c r="G903" s="176"/>
    </row>
    <row r="904" customFormat="false" ht="21" hidden="false" customHeight="false" outlineLevel="0" collapsed="false">
      <c r="A904" s="199"/>
      <c r="B904" s="174"/>
      <c r="C904" s="215"/>
      <c r="D904" s="174"/>
      <c r="E904" s="174"/>
      <c r="F904" s="216"/>
      <c r="G904" s="176"/>
    </row>
    <row r="905" customFormat="false" ht="21" hidden="false" customHeight="false" outlineLevel="0" collapsed="false">
      <c r="A905" s="199"/>
      <c r="B905" s="174"/>
      <c r="C905" s="215"/>
      <c r="D905" s="174"/>
      <c r="E905" s="174"/>
      <c r="F905" s="216"/>
      <c r="G905" s="176"/>
    </row>
    <row r="906" customFormat="false" ht="21" hidden="false" customHeight="false" outlineLevel="0" collapsed="false">
      <c r="A906" s="199"/>
      <c r="B906" s="174"/>
      <c r="C906" s="215"/>
      <c r="D906" s="174"/>
      <c r="E906" s="174"/>
      <c r="F906" s="216"/>
      <c r="G906" s="176"/>
    </row>
    <row r="907" customFormat="false" ht="21" hidden="false" customHeight="false" outlineLevel="0" collapsed="false">
      <c r="A907" s="199"/>
      <c r="B907" s="174"/>
      <c r="C907" s="215"/>
      <c r="D907" s="174"/>
      <c r="E907" s="174"/>
      <c r="F907" s="216"/>
      <c r="G907" s="176"/>
    </row>
    <row r="908" customFormat="false" ht="21" hidden="false" customHeight="false" outlineLevel="0" collapsed="false">
      <c r="A908" s="199"/>
      <c r="B908" s="174"/>
      <c r="C908" s="215"/>
      <c r="D908" s="174"/>
      <c r="E908" s="174"/>
      <c r="F908" s="216"/>
      <c r="G908" s="176"/>
    </row>
    <row r="909" customFormat="false" ht="21" hidden="false" customHeight="false" outlineLevel="0" collapsed="false">
      <c r="A909" s="199"/>
      <c r="B909" s="174"/>
      <c r="C909" s="215"/>
      <c r="D909" s="174"/>
      <c r="E909" s="174"/>
      <c r="F909" s="216"/>
      <c r="G909" s="176"/>
    </row>
    <row r="910" customFormat="false" ht="21" hidden="false" customHeight="false" outlineLevel="0" collapsed="false">
      <c r="A910" s="199"/>
      <c r="B910" s="174"/>
      <c r="C910" s="215"/>
      <c r="D910" s="174"/>
      <c r="E910" s="216"/>
      <c r="F910" s="234"/>
      <c r="G910" s="176"/>
    </row>
    <row r="919" customFormat="false" ht="21" hidden="false" customHeight="false" outlineLevel="0" collapsed="false">
      <c r="A919" s="199"/>
      <c r="B919" s="174"/>
      <c r="C919" s="215"/>
      <c r="D919" s="174"/>
      <c r="E919" s="174"/>
      <c r="F919" s="216"/>
      <c r="G919" s="176"/>
    </row>
    <row r="920" customFormat="false" ht="21" hidden="false" customHeight="false" outlineLevel="0" collapsed="false">
      <c r="A920" s="199"/>
      <c r="B920" s="174"/>
      <c r="C920" s="215"/>
      <c r="D920" s="174"/>
      <c r="E920" s="174"/>
      <c r="F920" s="216"/>
      <c r="G920" s="176"/>
    </row>
    <row r="921" customFormat="false" ht="21" hidden="false" customHeight="false" outlineLevel="0" collapsed="false">
      <c r="A921" s="199"/>
      <c r="B921" s="174"/>
      <c r="C921" s="215"/>
      <c r="D921" s="174"/>
      <c r="E921" s="174"/>
      <c r="F921" s="216"/>
      <c r="G921" s="176"/>
    </row>
    <row r="922" customFormat="false" ht="21" hidden="false" customHeight="false" outlineLevel="0" collapsed="false">
      <c r="A922" s="199"/>
      <c r="B922" s="174"/>
      <c r="C922" s="215"/>
      <c r="D922" s="174"/>
      <c r="E922" s="174"/>
      <c r="F922" s="216"/>
      <c r="G922" s="176"/>
    </row>
    <row r="923" customFormat="false" ht="21" hidden="false" customHeight="false" outlineLevel="0" collapsed="false">
      <c r="F923" s="216"/>
      <c r="G923" s="176"/>
    </row>
    <row r="924" customFormat="false" ht="21" hidden="false" customHeight="false" outlineLevel="0" collapsed="false">
      <c r="F924" s="216"/>
      <c r="G924" s="176"/>
    </row>
    <row r="925" customFormat="false" ht="21" hidden="false" customHeight="false" outlineLevel="0" collapsed="false">
      <c r="F925" s="216"/>
      <c r="G925" s="176"/>
    </row>
    <row r="926" customFormat="false" ht="21" hidden="false" customHeight="false" outlineLevel="0" collapsed="false">
      <c r="F926" s="216"/>
      <c r="G926" s="176"/>
    </row>
    <row r="927" customFormat="false" ht="21" hidden="false" customHeight="false" outlineLevel="0" collapsed="false">
      <c r="F927" s="216"/>
      <c r="G927" s="176"/>
    </row>
    <row r="928" customFormat="false" ht="21" hidden="false" customHeight="false" outlineLevel="0" collapsed="false">
      <c r="F928" s="216"/>
      <c r="G928" s="176"/>
    </row>
    <row r="929" customFormat="false" ht="21" hidden="false" customHeight="false" outlineLevel="0" collapsed="false">
      <c r="F929" s="216"/>
      <c r="G929" s="176"/>
    </row>
    <row r="930" customFormat="false" ht="21" hidden="false" customHeight="false" outlineLevel="0" collapsed="false">
      <c r="F930" s="216"/>
      <c r="G930" s="176"/>
    </row>
    <row r="931" customFormat="false" ht="21" hidden="false" customHeight="false" outlineLevel="0" collapsed="false">
      <c r="F931" s="216"/>
      <c r="G931" s="176"/>
    </row>
    <row r="932" customFormat="false" ht="21" hidden="false" customHeight="false" outlineLevel="0" collapsed="false">
      <c r="F932" s="216"/>
      <c r="G932" s="176"/>
    </row>
    <row r="933" customFormat="false" ht="21" hidden="false" customHeight="false" outlineLevel="0" collapsed="false">
      <c r="F933" s="216"/>
      <c r="G933" s="176"/>
    </row>
    <row r="937" customFormat="false" ht="21" hidden="false" customHeight="false" outlineLevel="0" collapsed="false">
      <c r="A937" s="199"/>
      <c r="B937" s="174"/>
      <c r="C937" s="215"/>
      <c r="D937" s="174"/>
      <c r="E937" s="174"/>
      <c r="F937" s="216"/>
      <c r="G937" s="176"/>
    </row>
    <row r="938" customFormat="false" ht="21" hidden="false" customHeight="false" outlineLevel="0" collapsed="false">
      <c r="A938" s="199"/>
      <c r="B938" s="174"/>
      <c r="C938" s="215"/>
      <c r="D938" s="174"/>
      <c r="E938" s="174"/>
      <c r="F938" s="216"/>
      <c r="G938" s="176"/>
    </row>
    <row r="939" customFormat="false" ht="21" hidden="false" customHeight="false" outlineLevel="0" collapsed="false">
      <c r="A939" s="199"/>
      <c r="B939" s="174"/>
      <c r="C939" s="215"/>
      <c r="D939" s="174"/>
      <c r="E939" s="174"/>
      <c r="F939" s="216"/>
      <c r="G939" s="176"/>
    </row>
    <row r="940" customFormat="false" ht="21" hidden="false" customHeight="false" outlineLevel="0" collapsed="false">
      <c r="A940" s="199"/>
      <c r="B940" s="174"/>
      <c r="C940" s="215"/>
      <c r="D940" s="174"/>
      <c r="E940" s="174"/>
      <c r="F940" s="216"/>
      <c r="G940" s="176"/>
    </row>
    <row r="941" customFormat="false" ht="21" hidden="false" customHeight="false" outlineLevel="0" collapsed="false">
      <c r="A941" s="199"/>
      <c r="B941" s="174"/>
      <c r="C941" s="215"/>
      <c r="D941" s="174"/>
      <c r="E941" s="174"/>
      <c r="F941" s="216"/>
      <c r="G941" s="176"/>
    </row>
    <row r="942" customFormat="false" ht="21" hidden="false" customHeight="false" outlineLevel="0" collapsed="false">
      <c r="A942" s="174"/>
      <c r="B942" s="174"/>
      <c r="C942" s="215"/>
      <c r="D942" s="174"/>
      <c r="E942" s="174"/>
      <c r="F942" s="216"/>
      <c r="G942" s="176"/>
    </row>
    <row r="943" customFormat="false" ht="21" hidden="false" customHeight="false" outlineLevel="0" collapsed="false">
      <c r="A943" s="174"/>
      <c r="B943" s="174"/>
      <c r="C943" s="215"/>
      <c r="D943" s="174"/>
      <c r="E943" s="174"/>
      <c r="F943" s="216"/>
      <c r="G943" s="176"/>
    </row>
    <row r="944" customFormat="false" ht="21" hidden="false" customHeight="false" outlineLevel="0" collapsed="false">
      <c r="A944" s="174"/>
      <c r="B944" s="174"/>
      <c r="C944" s="215"/>
      <c r="D944" s="174"/>
      <c r="E944" s="174"/>
      <c r="F944" s="216"/>
      <c r="G944" s="176"/>
    </row>
    <row r="945" customFormat="false" ht="21" hidden="false" customHeight="false" outlineLevel="0" collapsed="false">
      <c r="A945" s="174"/>
      <c r="B945" s="174"/>
      <c r="C945" s="215"/>
      <c r="D945" s="174"/>
      <c r="E945" s="174"/>
      <c r="F945" s="216"/>
      <c r="G945" s="176"/>
    </row>
    <row r="946" customFormat="false" ht="21" hidden="false" customHeight="false" outlineLevel="0" collapsed="false">
      <c r="A946" s="174"/>
      <c r="B946" s="174"/>
      <c r="C946" s="215"/>
      <c r="D946" s="174"/>
      <c r="E946" s="174"/>
      <c r="F946" s="216"/>
      <c r="G946" s="176"/>
    </row>
    <row r="947" customFormat="false" ht="21" hidden="false" customHeight="false" outlineLevel="0" collapsed="false">
      <c r="A947" s="174"/>
      <c r="B947" s="174"/>
      <c r="C947" s="215"/>
      <c r="D947" s="174"/>
      <c r="E947" s="174"/>
      <c r="F947" s="216"/>
      <c r="G947" s="176"/>
    </row>
    <row r="948" customFormat="false" ht="21" hidden="false" customHeight="false" outlineLevel="0" collapsed="false">
      <c r="A948" s="174"/>
      <c r="B948" s="174"/>
      <c r="C948" s="215"/>
      <c r="D948" s="174"/>
      <c r="E948" s="174"/>
      <c r="F948" s="216"/>
      <c r="G948" s="176"/>
    </row>
    <row r="949" customFormat="false" ht="21" hidden="false" customHeight="false" outlineLevel="0" collapsed="false">
      <c r="A949" s="174"/>
      <c r="B949" s="174"/>
      <c r="C949" s="215"/>
      <c r="D949" s="174"/>
      <c r="E949" s="174"/>
      <c r="F949" s="216"/>
      <c r="G949" s="176"/>
    </row>
    <row r="950" customFormat="false" ht="21" hidden="false" customHeight="false" outlineLevel="0" collapsed="false">
      <c r="A950" s="174"/>
      <c r="B950" s="174"/>
      <c r="C950" s="215"/>
      <c r="D950" s="174"/>
      <c r="E950" s="174"/>
      <c r="F950" s="216"/>
      <c r="G950" s="176"/>
    </row>
    <row r="951" customFormat="false" ht="21" hidden="false" customHeight="false" outlineLevel="0" collapsed="false">
      <c r="A951" s="174"/>
      <c r="B951" s="174"/>
      <c r="C951" s="215"/>
      <c r="D951" s="174"/>
      <c r="E951" s="174"/>
      <c r="F951" s="216"/>
      <c r="G951" s="176"/>
    </row>
    <row r="952" customFormat="false" ht="21" hidden="false" customHeight="false" outlineLevel="0" collapsed="false">
      <c r="A952" s="174"/>
      <c r="B952" s="174"/>
      <c r="C952" s="215"/>
      <c r="D952" s="174"/>
      <c r="E952" s="174"/>
      <c r="F952" s="216"/>
      <c r="G952" s="176"/>
    </row>
    <row r="953" customFormat="false" ht="21" hidden="false" customHeight="false" outlineLevel="0" collapsed="false">
      <c r="A953" s="174"/>
      <c r="B953" s="174"/>
      <c r="C953" s="215"/>
      <c r="D953" s="174"/>
      <c r="E953" s="174"/>
      <c r="F953" s="216"/>
      <c r="G953" s="176"/>
    </row>
    <row r="954" customFormat="false" ht="21" hidden="false" customHeight="false" outlineLevel="0" collapsed="false">
      <c r="A954" s="174"/>
      <c r="B954" s="174"/>
      <c r="C954" s="215"/>
      <c r="D954" s="174"/>
      <c r="E954" s="174"/>
      <c r="F954" s="216"/>
      <c r="G954" s="176"/>
    </row>
    <row r="955" customFormat="false" ht="21" hidden="false" customHeight="false" outlineLevel="0" collapsed="false">
      <c r="A955" s="174"/>
      <c r="B955" s="174"/>
      <c r="C955" s="215"/>
      <c r="D955" s="174"/>
      <c r="E955" s="174"/>
      <c r="F955" s="216"/>
      <c r="G955" s="176"/>
    </row>
    <row r="956" customFormat="false" ht="21" hidden="false" customHeight="false" outlineLevel="0" collapsed="false">
      <c r="A956" s="174"/>
      <c r="B956" s="174"/>
      <c r="C956" s="215"/>
      <c r="D956" s="174"/>
      <c r="E956" s="174"/>
      <c r="F956" s="216"/>
      <c r="G956" s="176"/>
    </row>
    <row r="957" customFormat="false" ht="21" hidden="false" customHeight="false" outlineLevel="0" collapsed="false">
      <c r="A957" s="174"/>
      <c r="B957" s="174"/>
      <c r="C957" s="215"/>
      <c r="D957" s="174"/>
      <c r="E957" s="174"/>
      <c r="F957" s="216"/>
      <c r="G957" s="176"/>
    </row>
    <row r="958" customFormat="false" ht="21" hidden="false" customHeight="false" outlineLevel="0" collapsed="false">
      <c r="A958" s="174"/>
      <c r="B958" s="174"/>
      <c r="C958" s="215"/>
      <c r="D958" s="174"/>
      <c r="E958" s="174"/>
      <c r="F958" s="216"/>
      <c r="G958" s="176"/>
    </row>
    <row r="959" customFormat="false" ht="21" hidden="false" customHeight="false" outlineLevel="0" collapsed="false">
      <c r="A959" s="174"/>
      <c r="B959" s="174"/>
      <c r="C959" s="215"/>
      <c r="D959" s="174"/>
      <c r="E959" s="174"/>
      <c r="F959" s="216"/>
      <c r="G959" s="176"/>
    </row>
    <row r="960" customFormat="false" ht="21" hidden="false" customHeight="false" outlineLevel="0" collapsed="false">
      <c r="A960" s="174"/>
      <c r="B960" s="174"/>
      <c r="C960" s="215"/>
      <c r="D960" s="174"/>
      <c r="E960" s="174"/>
      <c r="F960" s="216"/>
      <c r="G960" s="176"/>
    </row>
    <row r="961" customFormat="false" ht="21" hidden="false" customHeight="false" outlineLevel="0" collapsed="false">
      <c r="A961" s="174"/>
      <c r="B961" s="174"/>
      <c r="C961" s="215"/>
      <c r="D961" s="174"/>
      <c r="E961" s="174"/>
      <c r="F961" s="216"/>
      <c r="G961" s="176"/>
    </row>
    <row r="962" customFormat="false" ht="21" hidden="false" customHeight="false" outlineLevel="0" collapsed="false">
      <c r="A962" s="174"/>
      <c r="B962" s="174"/>
      <c r="C962" s="215"/>
      <c r="D962" s="174"/>
      <c r="E962" s="174"/>
      <c r="F962" s="216"/>
      <c r="G962" s="176"/>
    </row>
    <row r="963" customFormat="false" ht="21" hidden="false" customHeight="false" outlineLevel="0" collapsed="false">
      <c r="A963" s="174"/>
      <c r="B963" s="174"/>
      <c r="C963" s="215"/>
      <c r="D963" s="174"/>
      <c r="E963" s="174"/>
      <c r="F963" s="216"/>
      <c r="G963" s="176"/>
    </row>
    <row r="964" customFormat="false" ht="21" hidden="false" customHeight="false" outlineLevel="0" collapsed="false">
      <c r="A964" s="174"/>
      <c r="B964" s="174"/>
      <c r="C964" s="215"/>
      <c r="D964" s="174"/>
      <c r="E964" s="174"/>
      <c r="F964" s="216"/>
      <c r="G964" s="176"/>
    </row>
    <row r="965" customFormat="false" ht="21" hidden="false" customHeight="false" outlineLevel="0" collapsed="false">
      <c r="A965" s="174"/>
      <c r="B965" s="174"/>
      <c r="C965" s="215"/>
      <c r="D965" s="174"/>
      <c r="E965" s="174"/>
      <c r="F965" s="216"/>
      <c r="G965" s="176"/>
    </row>
    <row r="966" customFormat="false" ht="21" hidden="false" customHeight="false" outlineLevel="0" collapsed="false">
      <c r="A966" s="174"/>
      <c r="B966" s="174"/>
      <c r="C966" s="215"/>
      <c r="D966" s="174"/>
      <c r="E966" s="174"/>
      <c r="F966" s="216"/>
      <c r="G966" s="176"/>
    </row>
    <row r="967" customFormat="false" ht="21" hidden="false" customHeight="false" outlineLevel="0" collapsed="false">
      <c r="A967" s="174"/>
      <c r="B967" s="174"/>
      <c r="C967" s="215"/>
      <c r="D967" s="174"/>
      <c r="E967" s="174"/>
      <c r="F967" s="216"/>
      <c r="G967" s="176"/>
    </row>
    <row r="968" customFormat="false" ht="21" hidden="false" customHeight="false" outlineLevel="0" collapsed="false">
      <c r="A968" s="174"/>
      <c r="B968" s="174"/>
      <c r="C968" s="215"/>
      <c r="D968" s="174"/>
      <c r="E968" s="174"/>
      <c r="F968" s="216"/>
      <c r="G968" s="176"/>
    </row>
    <row r="969" customFormat="false" ht="21" hidden="false" customHeight="false" outlineLevel="0" collapsed="false">
      <c r="A969" s="174"/>
      <c r="B969" s="174"/>
      <c r="C969" s="215"/>
      <c r="D969" s="174"/>
      <c r="E969" s="174"/>
      <c r="F969" s="216"/>
      <c r="G969" s="176"/>
    </row>
    <row r="970" customFormat="false" ht="21" hidden="false" customHeight="false" outlineLevel="0" collapsed="false">
      <c r="A970" s="174"/>
      <c r="B970" s="174"/>
      <c r="C970" s="215"/>
      <c r="D970" s="174"/>
      <c r="E970" s="174"/>
      <c r="F970" s="216"/>
      <c r="G970" s="176"/>
    </row>
    <row r="971" customFormat="false" ht="21" hidden="false" customHeight="false" outlineLevel="0" collapsed="false">
      <c r="A971" s="174"/>
      <c r="B971" s="174"/>
      <c r="C971" s="215"/>
      <c r="D971" s="174"/>
      <c r="E971" s="174"/>
      <c r="F971" s="216"/>
      <c r="G971" s="176"/>
    </row>
    <row r="972" customFormat="false" ht="21" hidden="false" customHeight="false" outlineLevel="0" collapsed="false">
      <c r="A972" s="174"/>
      <c r="B972" s="174"/>
      <c r="C972" s="215"/>
      <c r="D972" s="174"/>
      <c r="E972" s="174"/>
      <c r="F972" s="216"/>
      <c r="G972" s="176"/>
    </row>
    <row r="973" customFormat="false" ht="21" hidden="false" customHeight="false" outlineLevel="0" collapsed="false">
      <c r="A973" s="174"/>
      <c r="B973" s="174"/>
      <c r="C973" s="215"/>
      <c r="D973" s="174"/>
      <c r="E973" s="174"/>
      <c r="F973" s="216"/>
      <c r="G973" s="176"/>
    </row>
    <row r="974" customFormat="false" ht="21" hidden="false" customHeight="false" outlineLevel="0" collapsed="false">
      <c r="A974" s="174"/>
      <c r="B974" s="174"/>
      <c r="C974" s="215"/>
      <c r="D974" s="174"/>
      <c r="E974" s="174"/>
      <c r="F974" s="216"/>
      <c r="G974" s="176"/>
    </row>
    <row r="975" customFormat="false" ht="21" hidden="false" customHeight="false" outlineLevel="0" collapsed="false">
      <c r="A975" s="174"/>
      <c r="B975" s="174"/>
      <c r="C975" s="215"/>
      <c r="D975" s="174"/>
      <c r="E975" s="174"/>
      <c r="F975" s="216"/>
      <c r="G975" s="176"/>
    </row>
    <row r="976" customFormat="false" ht="21" hidden="false" customHeight="false" outlineLevel="0" collapsed="false">
      <c r="A976" s="174"/>
      <c r="B976" s="174"/>
      <c r="C976" s="215"/>
      <c r="D976" s="174"/>
      <c r="E976" s="174"/>
      <c r="F976" s="216"/>
      <c r="G976" s="176"/>
    </row>
    <row r="977" customFormat="false" ht="21" hidden="false" customHeight="false" outlineLevel="0" collapsed="false">
      <c r="A977" s="174"/>
      <c r="B977" s="174"/>
      <c r="C977" s="215"/>
      <c r="D977" s="174"/>
      <c r="E977" s="174"/>
      <c r="F977" s="216"/>
      <c r="G977" s="176"/>
    </row>
    <row r="978" customFormat="false" ht="21" hidden="false" customHeight="false" outlineLevel="0" collapsed="false">
      <c r="A978" s="174"/>
      <c r="B978" s="174"/>
      <c r="C978" s="215"/>
      <c r="D978" s="174"/>
      <c r="E978" s="174"/>
      <c r="F978" s="216"/>
      <c r="G978" s="176"/>
    </row>
    <row r="979" customFormat="false" ht="21" hidden="false" customHeight="false" outlineLevel="0" collapsed="false">
      <c r="A979" s="174"/>
      <c r="B979" s="174"/>
      <c r="C979" s="215"/>
      <c r="D979" s="174"/>
      <c r="E979" s="174"/>
      <c r="F979" s="216"/>
      <c r="G979" s="176"/>
    </row>
    <row r="980" customFormat="false" ht="21" hidden="false" customHeight="false" outlineLevel="0" collapsed="false">
      <c r="A980" s="174"/>
      <c r="B980" s="174"/>
      <c r="C980" s="215"/>
      <c r="D980" s="174"/>
      <c r="E980" s="174"/>
      <c r="F980" s="216"/>
      <c r="G980" s="176"/>
    </row>
    <row r="981" customFormat="false" ht="21" hidden="false" customHeight="false" outlineLevel="0" collapsed="false">
      <c r="A981" s="174"/>
      <c r="B981" s="174"/>
      <c r="C981" s="215"/>
      <c r="D981" s="174"/>
      <c r="E981" s="174"/>
      <c r="F981" s="216"/>
      <c r="G981" s="176"/>
    </row>
    <row r="982" customFormat="false" ht="21" hidden="false" customHeight="false" outlineLevel="0" collapsed="false">
      <c r="A982" s="174"/>
      <c r="B982" s="174"/>
      <c r="C982" s="215"/>
      <c r="D982" s="174"/>
      <c r="E982" s="174"/>
      <c r="F982" s="216"/>
      <c r="G982" s="176"/>
    </row>
    <row r="983" customFormat="false" ht="21" hidden="false" customHeight="false" outlineLevel="0" collapsed="false">
      <c r="A983" s="174"/>
      <c r="B983" s="174"/>
      <c r="C983" s="215"/>
      <c r="D983" s="174"/>
      <c r="E983" s="174"/>
      <c r="F983" s="216"/>
      <c r="G983" s="176"/>
    </row>
    <row r="984" customFormat="false" ht="21" hidden="false" customHeight="false" outlineLevel="0" collapsed="false">
      <c r="A984" s="174"/>
      <c r="B984" s="174"/>
      <c r="C984" s="215"/>
      <c r="D984" s="174"/>
      <c r="E984" s="174"/>
      <c r="F984" s="216"/>
      <c r="G984" s="176"/>
    </row>
    <row r="985" customFormat="false" ht="21" hidden="false" customHeight="false" outlineLevel="0" collapsed="false">
      <c r="A985" s="174"/>
      <c r="B985" s="174"/>
      <c r="C985" s="215"/>
      <c r="D985" s="174"/>
      <c r="E985" s="174"/>
      <c r="F985" s="216"/>
      <c r="G985" s="176"/>
    </row>
    <row r="986" customFormat="false" ht="21" hidden="false" customHeight="false" outlineLevel="0" collapsed="false">
      <c r="A986" s="174"/>
      <c r="B986" s="174"/>
      <c r="C986" s="215"/>
      <c r="D986" s="174"/>
      <c r="E986" s="174"/>
      <c r="F986" s="216"/>
      <c r="G986" s="176"/>
    </row>
    <row r="987" customFormat="false" ht="21" hidden="false" customHeight="false" outlineLevel="0" collapsed="false">
      <c r="A987" s="174"/>
      <c r="B987" s="174"/>
      <c r="C987" s="215"/>
      <c r="D987" s="174"/>
      <c r="E987" s="174"/>
      <c r="F987" s="216"/>
      <c r="G987" s="176"/>
    </row>
    <row r="988" customFormat="false" ht="21" hidden="false" customHeight="false" outlineLevel="0" collapsed="false">
      <c r="A988" s="174"/>
      <c r="B988" s="174"/>
      <c r="C988" s="215"/>
      <c r="D988" s="174"/>
      <c r="E988" s="174"/>
      <c r="F988" s="216"/>
      <c r="G988" s="176"/>
    </row>
    <row r="989" customFormat="false" ht="21" hidden="false" customHeight="false" outlineLevel="0" collapsed="false">
      <c r="A989" s="174"/>
      <c r="B989" s="174"/>
      <c r="C989" s="215"/>
      <c r="D989" s="174"/>
      <c r="E989" s="174"/>
      <c r="F989" s="216"/>
      <c r="G989" s="176"/>
    </row>
    <row r="990" customFormat="false" ht="21" hidden="false" customHeight="false" outlineLevel="0" collapsed="false">
      <c r="A990" s="174"/>
      <c r="B990" s="174"/>
      <c r="C990" s="215"/>
      <c r="D990" s="174"/>
      <c r="E990" s="174"/>
      <c r="F990" s="216"/>
      <c r="G990" s="176"/>
    </row>
    <row r="991" customFormat="false" ht="21" hidden="false" customHeight="false" outlineLevel="0" collapsed="false">
      <c r="A991" s="174"/>
      <c r="B991" s="174"/>
      <c r="C991" s="215"/>
      <c r="D991" s="174"/>
      <c r="E991" s="174"/>
      <c r="F991" s="216"/>
      <c r="G991" s="176"/>
    </row>
    <row r="992" customFormat="false" ht="21" hidden="false" customHeight="false" outlineLevel="0" collapsed="false">
      <c r="A992" s="174"/>
      <c r="B992" s="174"/>
      <c r="C992" s="215"/>
      <c r="D992" s="174"/>
      <c r="E992" s="174"/>
      <c r="F992" s="216"/>
      <c r="G992" s="176"/>
    </row>
    <row r="993" customFormat="false" ht="21" hidden="false" customHeight="false" outlineLevel="0" collapsed="false">
      <c r="A993" s="174"/>
      <c r="B993" s="174"/>
      <c r="C993" s="215"/>
      <c r="D993" s="174"/>
      <c r="E993" s="174"/>
      <c r="F993" s="216"/>
      <c r="G993" s="176"/>
    </row>
    <row r="994" customFormat="false" ht="21" hidden="false" customHeight="false" outlineLevel="0" collapsed="false">
      <c r="A994" s="174"/>
      <c r="B994" s="174"/>
      <c r="C994" s="215"/>
      <c r="D994" s="174"/>
      <c r="E994" s="174"/>
      <c r="F994" s="216"/>
      <c r="G994" s="176"/>
    </row>
    <row r="995" customFormat="false" ht="21" hidden="false" customHeight="false" outlineLevel="0" collapsed="false">
      <c r="A995" s="174"/>
      <c r="B995" s="174"/>
      <c r="C995" s="215"/>
      <c r="D995" s="174"/>
      <c r="E995" s="174"/>
      <c r="F995" s="216"/>
      <c r="G995" s="176"/>
    </row>
    <row r="996" customFormat="false" ht="21" hidden="false" customHeight="false" outlineLevel="0" collapsed="false">
      <c r="A996" s="174"/>
      <c r="B996" s="174"/>
      <c r="C996" s="215"/>
      <c r="D996" s="174"/>
      <c r="E996" s="174"/>
      <c r="F996" s="216"/>
      <c r="G996" s="176"/>
    </row>
    <row r="997" customFormat="false" ht="21" hidden="false" customHeight="false" outlineLevel="0" collapsed="false">
      <c r="A997" s="174"/>
      <c r="B997" s="174"/>
      <c r="C997" s="215"/>
      <c r="D997" s="174"/>
      <c r="E997" s="174"/>
      <c r="F997" s="216"/>
      <c r="G997" s="176"/>
    </row>
    <row r="998" customFormat="false" ht="21" hidden="false" customHeight="false" outlineLevel="0" collapsed="false">
      <c r="A998" s="174"/>
      <c r="B998" s="174"/>
      <c r="C998" s="215"/>
      <c r="D998" s="174"/>
      <c r="E998" s="174"/>
      <c r="F998" s="216"/>
      <c r="G998" s="176"/>
    </row>
    <row r="999" customFormat="false" ht="21" hidden="false" customHeight="false" outlineLevel="0" collapsed="false">
      <c r="A999" s="174"/>
      <c r="B999" s="174"/>
      <c r="C999" s="215"/>
      <c r="D999" s="174"/>
      <c r="E999" s="174"/>
      <c r="F999" s="216"/>
      <c r="G999" s="176"/>
    </row>
    <row r="1000" customFormat="false" ht="21" hidden="false" customHeight="false" outlineLevel="0" collapsed="false">
      <c r="A1000" s="174"/>
      <c r="B1000" s="174"/>
      <c r="C1000" s="215"/>
      <c r="D1000" s="174"/>
      <c r="E1000" s="174"/>
      <c r="F1000" s="216"/>
      <c r="G1000" s="176"/>
    </row>
    <row r="1001" customFormat="false" ht="21" hidden="false" customHeight="false" outlineLevel="0" collapsed="false">
      <c r="A1001" s="174"/>
      <c r="B1001" s="174"/>
      <c r="C1001" s="215"/>
      <c r="D1001" s="174"/>
      <c r="E1001" s="174"/>
      <c r="F1001" s="216"/>
      <c r="G1001" s="176"/>
    </row>
    <row r="1002" customFormat="false" ht="21" hidden="false" customHeight="false" outlineLevel="0" collapsed="false">
      <c r="A1002" s="174"/>
      <c r="B1002" s="174"/>
      <c r="C1002" s="215"/>
      <c r="D1002" s="174"/>
      <c r="E1002" s="174"/>
      <c r="F1002" s="216"/>
      <c r="G1002" s="176"/>
    </row>
    <row r="1003" customFormat="false" ht="21" hidden="false" customHeight="false" outlineLevel="0" collapsed="false">
      <c r="A1003" s="174"/>
      <c r="B1003" s="174"/>
      <c r="C1003" s="215"/>
      <c r="D1003" s="174"/>
      <c r="E1003" s="174"/>
      <c r="F1003" s="216"/>
      <c r="G1003" s="176"/>
    </row>
    <row r="1004" customFormat="false" ht="21" hidden="false" customHeight="false" outlineLevel="0" collapsed="false">
      <c r="A1004" s="174"/>
      <c r="B1004" s="174"/>
      <c r="C1004" s="215"/>
      <c r="D1004" s="174"/>
      <c r="E1004" s="174"/>
      <c r="F1004" s="216"/>
      <c r="G1004" s="176"/>
    </row>
    <row r="1005" customFormat="false" ht="21" hidden="false" customHeight="false" outlineLevel="0" collapsed="false">
      <c r="A1005" s="174"/>
      <c r="B1005" s="174"/>
      <c r="C1005" s="215"/>
      <c r="D1005" s="174"/>
      <c r="E1005" s="174"/>
      <c r="F1005" s="216"/>
      <c r="G1005" s="176"/>
    </row>
    <row r="1006" customFormat="false" ht="21" hidden="false" customHeight="false" outlineLevel="0" collapsed="false">
      <c r="A1006" s="174"/>
      <c r="B1006" s="174"/>
      <c r="C1006" s="215"/>
      <c r="D1006" s="174"/>
      <c r="E1006" s="174"/>
      <c r="F1006" s="216"/>
      <c r="G1006" s="176"/>
    </row>
    <row r="1007" customFormat="false" ht="21" hidden="false" customHeight="false" outlineLevel="0" collapsed="false">
      <c r="A1007" s="174"/>
      <c r="B1007" s="174"/>
      <c r="C1007" s="215"/>
      <c r="D1007" s="174"/>
      <c r="E1007" s="174"/>
      <c r="F1007" s="216"/>
      <c r="G1007" s="176"/>
    </row>
    <row r="1008" customFormat="false" ht="21" hidden="false" customHeight="false" outlineLevel="0" collapsed="false">
      <c r="A1008" s="174"/>
      <c r="B1008" s="174"/>
      <c r="C1008" s="215"/>
      <c r="D1008" s="174"/>
      <c r="E1008" s="174"/>
      <c r="F1008" s="216"/>
      <c r="G1008" s="176"/>
    </row>
    <row r="1009" customFormat="false" ht="21" hidden="false" customHeight="false" outlineLevel="0" collapsed="false">
      <c r="A1009" s="174"/>
      <c r="B1009" s="174"/>
      <c r="C1009" s="215"/>
      <c r="D1009" s="174"/>
      <c r="E1009" s="174"/>
      <c r="F1009" s="216"/>
      <c r="G1009" s="176"/>
    </row>
    <row r="1010" customFormat="false" ht="21" hidden="false" customHeight="false" outlineLevel="0" collapsed="false">
      <c r="A1010" s="174"/>
      <c r="B1010" s="174"/>
      <c r="C1010" s="215"/>
      <c r="D1010" s="174"/>
      <c r="E1010" s="174"/>
      <c r="F1010" s="216"/>
      <c r="G1010" s="176"/>
    </row>
    <row r="1011" customFormat="false" ht="21" hidden="false" customHeight="false" outlineLevel="0" collapsed="false">
      <c r="A1011" s="174"/>
      <c r="B1011" s="174"/>
      <c r="C1011" s="215"/>
      <c r="D1011" s="174"/>
      <c r="E1011" s="174"/>
      <c r="F1011" s="216"/>
      <c r="G1011" s="176"/>
    </row>
    <row r="1012" customFormat="false" ht="21" hidden="false" customHeight="false" outlineLevel="0" collapsed="false">
      <c r="A1012" s="174"/>
      <c r="B1012" s="174"/>
      <c r="C1012" s="215"/>
      <c r="D1012" s="174"/>
      <c r="E1012" s="174"/>
      <c r="F1012" s="216"/>
      <c r="G1012" s="176"/>
    </row>
    <row r="1013" customFormat="false" ht="21" hidden="false" customHeight="false" outlineLevel="0" collapsed="false">
      <c r="A1013" s="174"/>
      <c r="B1013" s="174"/>
      <c r="C1013" s="215"/>
      <c r="D1013" s="174"/>
      <c r="E1013" s="174"/>
      <c r="F1013" s="216"/>
      <c r="G1013" s="176"/>
    </row>
    <row r="1014" customFormat="false" ht="21" hidden="false" customHeight="false" outlineLevel="0" collapsed="false">
      <c r="A1014" s="174"/>
      <c r="B1014" s="174"/>
      <c r="C1014" s="215"/>
      <c r="D1014" s="174"/>
      <c r="E1014" s="174"/>
      <c r="F1014" s="216"/>
      <c r="G1014" s="176"/>
    </row>
    <row r="1015" customFormat="false" ht="21" hidden="false" customHeight="false" outlineLevel="0" collapsed="false">
      <c r="A1015" s="174"/>
      <c r="B1015" s="174"/>
      <c r="C1015" s="215"/>
      <c r="D1015" s="174"/>
      <c r="E1015" s="174"/>
      <c r="F1015" s="216"/>
      <c r="G1015" s="176"/>
    </row>
    <row r="1016" customFormat="false" ht="21" hidden="false" customHeight="false" outlineLevel="0" collapsed="false">
      <c r="A1016" s="174"/>
      <c r="B1016" s="174"/>
      <c r="C1016" s="215"/>
      <c r="D1016" s="174"/>
      <c r="E1016" s="174"/>
      <c r="F1016" s="216"/>
      <c r="G1016" s="176"/>
    </row>
    <row r="1017" customFormat="false" ht="21" hidden="false" customHeight="false" outlineLevel="0" collapsed="false">
      <c r="A1017" s="174"/>
      <c r="B1017" s="174"/>
      <c r="C1017" s="215"/>
      <c r="D1017" s="174"/>
      <c r="E1017" s="174"/>
      <c r="F1017" s="216"/>
      <c r="G1017" s="176"/>
    </row>
    <row r="1018" customFormat="false" ht="21" hidden="false" customHeight="false" outlineLevel="0" collapsed="false">
      <c r="A1018" s="174"/>
      <c r="B1018" s="174"/>
      <c r="C1018" s="215"/>
      <c r="D1018" s="174"/>
      <c r="E1018" s="174"/>
      <c r="F1018" s="216"/>
      <c r="G1018" s="176"/>
    </row>
    <row r="1019" customFormat="false" ht="21" hidden="false" customHeight="false" outlineLevel="0" collapsed="false">
      <c r="A1019" s="174"/>
      <c r="B1019" s="174"/>
      <c r="C1019" s="215"/>
      <c r="D1019" s="174"/>
      <c r="E1019" s="174"/>
      <c r="F1019" s="216"/>
      <c r="G1019" s="176"/>
    </row>
    <row r="1020" customFormat="false" ht="21" hidden="false" customHeight="false" outlineLevel="0" collapsed="false">
      <c r="A1020" s="174"/>
      <c r="B1020" s="174"/>
      <c r="C1020" s="215"/>
      <c r="D1020" s="174"/>
      <c r="E1020" s="174"/>
      <c r="F1020" s="216"/>
      <c r="G1020" s="176"/>
    </row>
    <row r="1021" customFormat="false" ht="21" hidden="false" customHeight="false" outlineLevel="0" collapsed="false">
      <c r="A1021" s="174"/>
      <c r="B1021" s="174"/>
      <c r="C1021" s="215"/>
      <c r="D1021" s="174"/>
      <c r="E1021" s="174"/>
      <c r="F1021" s="216"/>
      <c r="G1021" s="176"/>
    </row>
    <row r="1022" customFormat="false" ht="21" hidden="false" customHeight="false" outlineLevel="0" collapsed="false">
      <c r="A1022" s="174"/>
      <c r="B1022" s="174"/>
      <c r="C1022" s="215"/>
      <c r="D1022" s="174"/>
      <c r="E1022" s="174"/>
      <c r="F1022" s="216"/>
      <c r="G1022" s="176"/>
    </row>
    <row r="1023" customFormat="false" ht="21" hidden="false" customHeight="false" outlineLevel="0" collapsed="false">
      <c r="A1023" s="174"/>
      <c r="B1023" s="174"/>
      <c r="C1023" s="215"/>
      <c r="D1023" s="174"/>
      <c r="E1023" s="174"/>
      <c r="F1023" s="216"/>
      <c r="G1023" s="176"/>
    </row>
    <row r="1024" customFormat="false" ht="21" hidden="false" customHeight="false" outlineLevel="0" collapsed="false">
      <c r="A1024" s="174"/>
      <c r="B1024" s="174"/>
      <c r="C1024" s="215"/>
      <c r="D1024" s="174"/>
      <c r="E1024" s="174"/>
      <c r="F1024" s="216"/>
      <c r="G1024" s="176"/>
    </row>
    <row r="1025" customFormat="false" ht="21" hidden="false" customHeight="false" outlineLevel="0" collapsed="false">
      <c r="A1025" s="174"/>
      <c r="B1025" s="174"/>
      <c r="C1025" s="215"/>
      <c r="D1025" s="174"/>
      <c r="E1025" s="174"/>
      <c r="F1025" s="216"/>
      <c r="G1025" s="176"/>
    </row>
    <row r="1026" customFormat="false" ht="21" hidden="false" customHeight="false" outlineLevel="0" collapsed="false">
      <c r="A1026" s="174"/>
      <c r="B1026" s="174"/>
      <c r="C1026" s="215"/>
      <c r="D1026" s="174"/>
      <c r="E1026" s="174"/>
      <c r="F1026" s="216"/>
      <c r="G1026" s="176"/>
    </row>
    <row r="1027" customFormat="false" ht="21" hidden="false" customHeight="false" outlineLevel="0" collapsed="false">
      <c r="A1027" s="174"/>
      <c r="B1027" s="174"/>
      <c r="C1027" s="215"/>
      <c r="D1027" s="174"/>
      <c r="E1027" s="174"/>
      <c r="F1027" s="216"/>
      <c r="G1027" s="176"/>
    </row>
    <row r="1028" customFormat="false" ht="21" hidden="false" customHeight="false" outlineLevel="0" collapsed="false">
      <c r="A1028" s="174"/>
      <c r="B1028" s="174"/>
      <c r="C1028" s="215"/>
      <c r="D1028" s="174"/>
      <c r="E1028" s="174"/>
      <c r="F1028" s="216"/>
      <c r="G1028" s="176"/>
    </row>
    <row r="1029" customFormat="false" ht="21" hidden="false" customHeight="false" outlineLevel="0" collapsed="false">
      <c r="A1029" s="174"/>
      <c r="B1029" s="174"/>
      <c r="C1029" s="215"/>
      <c r="D1029" s="174"/>
      <c r="E1029" s="174"/>
      <c r="F1029" s="216"/>
      <c r="G1029" s="176"/>
    </row>
    <row r="1030" customFormat="false" ht="21" hidden="false" customHeight="false" outlineLevel="0" collapsed="false">
      <c r="A1030" s="174"/>
      <c r="B1030" s="174"/>
      <c r="C1030" s="215"/>
      <c r="D1030" s="174"/>
      <c r="E1030" s="174"/>
      <c r="F1030" s="216"/>
      <c r="G1030" s="176"/>
    </row>
    <row r="1031" customFormat="false" ht="21" hidden="false" customHeight="false" outlineLevel="0" collapsed="false">
      <c r="A1031" s="174"/>
      <c r="B1031" s="174"/>
      <c r="C1031" s="215"/>
      <c r="D1031" s="174"/>
      <c r="E1031" s="174"/>
      <c r="F1031" s="216"/>
      <c r="G1031" s="176"/>
    </row>
    <row r="1032" customFormat="false" ht="21" hidden="false" customHeight="false" outlineLevel="0" collapsed="false">
      <c r="A1032" s="174"/>
      <c r="B1032" s="174"/>
      <c r="C1032" s="215"/>
      <c r="D1032" s="174"/>
      <c r="E1032" s="174"/>
      <c r="F1032" s="216"/>
      <c r="G1032" s="176"/>
    </row>
    <row r="1033" customFormat="false" ht="21" hidden="false" customHeight="false" outlineLevel="0" collapsed="false">
      <c r="A1033" s="174"/>
      <c r="B1033" s="174"/>
      <c r="C1033" s="215"/>
      <c r="D1033" s="174"/>
      <c r="E1033" s="174"/>
      <c r="F1033" s="216"/>
      <c r="G1033" s="176"/>
    </row>
    <row r="1034" customFormat="false" ht="21" hidden="false" customHeight="false" outlineLevel="0" collapsed="false">
      <c r="A1034" s="174"/>
      <c r="B1034" s="174"/>
      <c r="C1034" s="215"/>
      <c r="D1034" s="174"/>
      <c r="E1034" s="174"/>
      <c r="F1034" s="216"/>
      <c r="G1034" s="176"/>
    </row>
    <row r="1035" customFormat="false" ht="21" hidden="false" customHeight="false" outlineLevel="0" collapsed="false">
      <c r="A1035" s="174"/>
      <c r="B1035" s="174"/>
      <c r="C1035" s="215"/>
      <c r="D1035" s="174"/>
      <c r="E1035" s="174"/>
      <c r="F1035" s="216"/>
      <c r="G1035" s="176"/>
    </row>
    <row r="1036" customFormat="false" ht="21" hidden="false" customHeight="false" outlineLevel="0" collapsed="false">
      <c r="A1036" s="174"/>
      <c r="B1036" s="174"/>
      <c r="C1036" s="215"/>
      <c r="D1036" s="174"/>
      <c r="E1036" s="174"/>
      <c r="F1036" s="216"/>
      <c r="G1036" s="176"/>
    </row>
    <row r="1037" customFormat="false" ht="21" hidden="false" customHeight="false" outlineLevel="0" collapsed="false">
      <c r="A1037" s="174"/>
      <c r="B1037" s="174"/>
      <c r="C1037" s="215"/>
      <c r="D1037" s="174"/>
      <c r="E1037" s="174"/>
      <c r="F1037" s="216"/>
      <c r="G1037" s="176"/>
    </row>
    <row r="1038" customFormat="false" ht="21" hidden="false" customHeight="false" outlineLevel="0" collapsed="false">
      <c r="A1038" s="174"/>
      <c r="B1038" s="174"/>
      <c r="C1038" s="215"/>
      <c r="D1038" s="174"/>
      <c r="E1038" s="174"/>
      <c r="F1038" s="216"/>
      <c r="G1038" s="176"/>
    </row>
    <row r="1039" customFormat="false" ht="21" hidden="false" customHeight="false" outlineLevel="0" collapsed="false">
      <c r="A1039" s="174"/>
      <c r="B1039" s="174"/>
      <c r="C1039" s="215"/>
      <c r="D1039" s="174"/>
      <c r="E1039" s="174"/>
      <c r="F1039" s="216"/>
      <c r="G1039" s="176"/>
    </row>
    <row r="1040" customFormat="false" ht="21" hidden="false" customHeight="false" outlineLevel="0" collapsed="false">
      <c r="A1040" s="174"/>
      <c r="B1040" s="174"/>
      <c r="C1040" s="215"/>
      <c r="D1040" s="174"/>
      <c r="E1040" s="174"/>
      <c r="F1040" s="216"/>
      <c r="G1040" s="176"/>
    </row>
    <row r="1041" customFormat="false" ht="21" hidden="false" customHeight="false" outlineLevel="0" collapsed="false">
      <c r="A1041" s="174"/>
      <c r="B1041" s="174"/>
      <c r="C1041" s="215"/>
      <c r="D1041" s="174"/>
      <c r="E1041" s="174"/>
      <c r="F1041" s="216"/>
      <c r="G1041" s="176"/>
    </row>
    <row r="1042" customFormat="false" ht="21" hidden="false" customHeight="false" outlineLevel="0" collapsed="false">
      <c r="A1042" s="174"/>
      <c r="B1042" s="174"/>
      <c r="C1042" s="215"/>
      <c r="D1042" s="174"/>
      <c r="E1042" s="174"/>
      <c r="F1042" s="216"/>
      <c r="G1042" s="176"/>
    </row>
    <row r="1043" customFormat="false" ht="21" hidden="false" customHeight="false" outlineLevel="0" collapsed="false">
      <c r="A1043" s="174"/>
      <c r="B1043" s="174"/>
      <c r="C1043" s="215"/>
      <c r="D1043" s="174"/>
      <c r="E1043" s="174"/>
      <c r="F1043" s="216"/>
      <c r="G1043" s="176"/>
    </row>
    <row r="1044" customFormat="false" ht="21" hidden="false" customHeight="false" outlineLevel="0" collapsed="false">
      <c r="A1044" s="174"/>
      <c r="B1044" s="174"/>
      <c r="C1044" s="215"/>
      <c r="D1044" s="174"/>
      <c r="E1044" s="174"/>
      <c r="F1044" s="216"/>
      <c r="G1044" s="176"/>
    </row>
    <row r="1045" customFormat="false" ht="21" hidden="false" customHeight="false" outlineLevel="0" collapsed="false">
      <c r="A1045" s="174"/>
      <c r="B1045" s="174"/>
      <c r="C1045" s="215"/>
      <c r="D1045" s="174"/>
      <c r="E1045" s="174"/>
      <c r="F1045" s="216"/>
      <c r="G1045" s="176"/>
    </row>
    <row r="1046" customFormat="false" ht="21" hidden="false" customHeight="false" outlineLevel="0" collapsed="false">
      <c r="A1046" s="174"/>
      <c r="B1046" s="174"/>
      <c r="C1046" s="215"/>
      <c r="D1046" s="174"/>
      <c r="E1046" s="174"/>
      <c r="F1046" s="216"/>
      <c r="G1046" s="176"/>
    </row>
    <row r="1047" customFormat="false" ht="21" hidden="false" customHeight="false" outlineLevel="0" collapsed="false">
      <c r="A1047" s="174"/>
      <c r="B1047" s="174"/>
      <c r="C1047" s="215"/>
      <c r="D1047" s="174"/>
      <c r="E1047" s="174"/>
      <c r="F1047" s="216"/>
      <c r="G1047" s="176"/>
    </row>
    <row r="1048" customFormat="false" ht="21" hidden="false" customHeight="false" outlineLevel="0" collapsed="false">
      <c r="A1048" s="174"/>
      <c r="B1048" s="174"/>
      <c r="C1048" s="215"/>
      <c r="D1048" s="174"/>
      <c r="E1048" s="174"/>
      <c r="F1048" s="216"/>
      <c r="G1048" s="176"/>
    </row>
    <row r="1049" customFormat="false" ht="21" hidden="false" customHeight="false" outlineLevel="0" collapsed="false">
      <c r="A1049" s="174"/>
      <c r="B1049" s="174"/>
      <c r="C1049" s="215"/>
      <c r="D1049" s="174"/>
      <c r="E1049" s="174"/>
      <c r="F1049" s="216"/>
      <c r="G1049" s="176"/>
    </row>
    <row r="1050" customFormat="false" ht="21" hidden="false" customHeight="false" outlineLevel="0" collapsed="false">
      <c r="A1050" s="174"/>
      <c r="B1050" s="174"/>
      <c r="C1050" s="215"/>
      <c r="D1050" s="174"/>
      <c r="E1050" s="174"/>
      <c r="F1050" s="216"/>
      <c r="G1050" s="176"/>
    </row>
    <row r="1051" customFormat="false" ht="21" hidden="false" customHeight="false" outlineLevel="0" collapsed="false">
      <c r="A1051" s="174"/>
      <c r="B1051" s="174"/>
      <c r="C1051" s="215"/>
      <c r="D1051" s="174"/>
      <c r="E1051" s="174"/>
      <c r="F1051" s="216"/>
      <c r="G1051" s="176"/>
    </row>
    <row r="1052" customFormat="false" ht="21" hidden="false" customHeight="false" outlineLevel="0" collapsed="false">
      <c r="A1052" s="174"/>
      <c r="B1052" s="174"/>
      <c r="C1052" s="215"/>
      <c r="D1052" s="174"/>
      <c r="E1052" s="174"/>
      <c r="F1052" s="216"/>
      <c r="G1052" s="176"/>
    </row>
    <row r="1053" customFormat="false" ht="21" hidden="false" customHeight="false" outlineLevel="0" collapsed="false">
      <c r="A1053" s="174"/>
      <c r="B1053" s="174"/>
      <c r="C1053" s="215"/>
      <c r="D1053" s="174"/>
      <c r="E1053" s="174"/>
      <c r="F1053" s="216"/>
      <c r="G1053" s="176"/>
    </row>
    <row r="1054" customFormat="false" ht="21" hidden="false" customHeight="false" outlineLevel="0" collapsed="false">
      <c r="A1054" s="174"/>
      <c r="B1054" s="174"/>
      <c r="C1054" s="215"/>
      <c r="D1054" s="174"/>
      <c r="E1054" s="174"/>
      <c r="F1054" s="216"/>
      <c r="G1054" s="176"/>
    </row>
    <row r="1055" customFormat="false" ht="21" hidden="false" customHeight="false" outlineLevel="0" collapsed="false">
      <c r="A1055" s="174"/>
      <c r="B1055" s="174"/>
      <c r="C1055" s="215"/>
      <c r="D1055" s="174"/>
      <c r="E1055" s="174"/>
      <c r="F1055" s="216"/>
      <c r="G1055" s="176"/>
    </row>
  </sheetData>
  <autoFilter ref="A3:G936">
    <sortState ref="A4:G936">
      <sortCondition ref="A4:A936" customList=""/>
    </sortState>
  </autoFilter>
  <mergeCells count="3">
    <mergeCell ref="A1:G2"/>
    <mergeCell ref="J2:Z2"/>
    <mergeCell ref="AD2:AH2"/>
  </mergeCells>
  <printOptions headings="false" gridLines="false" gridLinesSet="true" horizontalCentered="false" verticalCentered="false"/>
  <pageMargins left="0.779861111111111" right="0.170138888888889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2" man="true" max="16383" min="0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6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6" activePane="bottomLeft" state="frozen"/>
      <selection pane="topLeft" activeCell="A1" activeCellId="0" sqref="A1"/>
      <selection pane="bottomLeft" activeCell="J29" activeCellId="0" sqref="J29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5.72"/>
    <col collapsed="false" customWidth="true" hidden="false" outlineLevel="0" max="3" min="3" style="0" width="2.71"/>
    <col collapsed="false" customWidth="true" hidden="false" outlineLevel="0" max="4" min="4" style="0" width="11.14"/>
    <col collapsed="false" customWidth="true" hidden="false" outlineLevel="0" max="5" min="5" style="0" width="26.42"/>
    <col collapsed="false" customWidth="true" hidden="false" outlineLevel="0" max="6" min="6" style="0" width="4"/>
    <col collapsed="false" customWidth="true" hidden="false" outlineLevel="0" max="7" min="7" style="0" width="11.14"/>
    <col collapsed="false" customWidth="true" hidden="false" outlineLevel="0" max="8" min="8" style="0" width="26"/>
    <col collapsed="false" customWidth="true" hidden="false" outlineLevel="0" max="9" min="9" style="0" width="2.28"/>
    <col collapsed="false" customWidth="true" hidden="false" outlineLevel="0" max="11" min="11" style="0" width="18.85"/>
    <col collapsed="false" customWidth="true" hidden="false" outlineLevel="0" max="12" min="12" style="0" width="2.86"/>
    <col collapsed="false" customWidth="true" hidden="false" outlineLevel="0" max="14" min="14" style="0" width="12.71"/>
    <col collapsed="false" customWidth="true" hidden="false" outlineLevel="0" max="15" min="15" style="0" width="11.57"/>
    <col collapsed="false" customWidth="true" hidden="false" outlineLevel="0" max="16" min="16" style="235" width="11.57"/>
    <col collapsed="false" customWidth="true" hidden="false" outlineLevel="0" max="17" min="17" style="236" width="13.71"/>
    <col collapsed="false" customWidth="true" hidden="false" outlineLevel="0" max="18" min="18" style="0" width="3.43"/>
    <col collapsed="false" customWidth="true" hidden="false" outlineLevel="0" max="20" min="20" style="235" width="23.72"/>
    <col collapsed="false" customWidth="true" hidden="false" outlineLevel="0" max="23" min="23" style="0" width="10.14"/>
    <col collapsed="false" customWidth="true" hidden="false" outlineLevel="0" max="24" min="24" style="0" width="11.57"/>
    <col collapsed="false" customWidth="true" hidden="false" outlineLevel="0" max="25" min="25" style="0" width="14.14"/>
    <col collapsed="false" customWidth="true" hidden="false" outlineLevel="0" max="26" min="26" style="0" width="4.28"/>
  </cols>
  <sheetData>
    <row r="1" customFormat="false" ht="15.75" hidden="false" customHeight="true" outlineLevel="0" collapsed="false">
      <c r="A1" s="237" t="s">
        <v>420</v>
      </c>
      <c r="B1" s="237"/>
      <c r="D1" s="237" t="s">
        <v>421</v>
      </c>
      <c r="E1" s="237"/>
      <c r="F1" s="238"/>
      <c r="G1" s="237" t="s">
        <v>422</v>
      </c>
      <c r="H1" s="237"/>
      <c r="I1" s="239"/>
      <c r="J1" s="237" t="s">
        <v>423</v>
      </c>
      <c r="K1" s="237"/>
      <c r="M1" s="240" t="s">
        <v>101</v>
      </c>
      <c r="N1" s="240"/>
      <c r="O1" s="240"/>
      <c r="P1" s="240"/>
      <c r="Q1" s="241"/>
      <c r="R1" s="209"/>
      <c r="S1" s="240" t="s">
        <v>424</v>
      </c>
      <c r="T1" s="240"/>
      <c r="U1" s="240"/>
      <c r="V1" s="240"/>
      <c r="W1" s="242" t="s">
        <v>425</v>
      </c>
      <c r="X1" s="243" t="s">
        <v>426</v>
      </c>
      <c r="Y1" s="243" t="s">
        <v>427</v>
      </c>
    </row>
    <row r="2" customFormat="false" ht="15" hidden="false" customHeight="false" outlineLevel="0" collapsed="false">
      <c r="A2" s="242" t="s">
        <v>267</v>
      </c>
      <c r="B2" s="242" t="s">
        <v>428</v>
      </c>
      <c r="D2" s="242" t="s">
        <v>267</v>
      </c>
      <c r="E2" s="242" t="s">
        <v>428</v>
      </c>
      <c r="F2" s="238"/>
      <c r="G2" s="242" t="s">
        <v>267</v>
      </c>
      <c r="H2" s="242" t="s">
        <v>428</v>
      </c>
      <c r="I2" s="239"/>
      <c r="J2" s="242" t="s">
        <v>267</v>
      </c>
      <c r="K2" s="242" t="s">
        <v>428</v>
      </c>
      <c r="M2" s="244" t="s">
        <v>267</v>
      </c>
      <c r="N2" s="244" t="s">
        <v>428</v>
      </c>
      <c r="O2" s="242" t="s">
        <v>429</v>
      </c>
      <c r="P2" s="243" t="s">
        <v>430</v>
      </c>
      <c r="Q2" s="241" t="s">
        <v>425</v>
      </c>
      <c r="R2" s="209"/>
      <c r="S2" s="242" t="s">
        <v>267</v>
      </c>
      <c r="T2" s="243" t="s">
        <v>431</v>
      </c>
      <c r="U2" s="242" t="s">
        <v>429</v>
      </c>
      <c r="V2" s="242" t="s">
        <v>430</v>
      </c>
      <c r="W2" s="245"/>
      <c r="X2" s="243"/>
      <c r="Y2" s="243"/>
    </row>
    <row r="3" customFormat="false" ht="15" hidden="false" customHeight="false" outlineLevel="0" collapsed="false">
      <c r="A3" s="246" t="n">
        <v>44044</v>
      </c>
      <c r="B3" s="247" t="n">
        <f aca="false">'PRODUTO ACABADO'!AH4</f>
        <v>0</v>
      </c>
      <c r="D3" s="246" t="n">
        <v>44044</v>
      </c>
      <c r="E3" s="248" t="n">
        <f aca="false">'PRODUTO ACABADO'!AD4</f>
        <v>0</v>
      </c>
      <c r="F3" s="238"/>
      <c r="G3" s="246" t="n">
        <v>44044</v>
      </c>
      <c r="H3" s="248" t="n">
        <f aca="false">'PRODUTO ACABADO'!AE4</f>
        <v>116380</v>
      </c>
      <c r="I3" s="239"/>
      <c r="J3" s="246" t="n">
        <v>44044</v>
      </c>
      <c r="K3" s="247" t="n">
        <f aca="false">'PRODUTO ACABADO'!AF4</f>
        <v>16180</v>
      </c>
      <c r="M3" s="246" t="n">
        <v>44044</v>
      </c>
      <c r="N3" s="249" t="n">
        <v>95210</v>
      </c>
      <c r="O3" s="250" t="n">
        <f aca="false">T3+Q3-P3</f>
        <v>175900</v>
      </c>
      <c r="P3" s="251" t="n">
        <f aca="false">'PRODUTO ACABADO'!AG4</f>
        <v>70600</v>
      </c>
      <c r="Q3" s="252" t="n">
        <v>246500</v>
      </c>
      <c r="R3" s="209"/>
      <c r="S3" s="246" t="n">
        <v>44044</v>
      </c>
      <c r="T3" s="253"/>
      <c r="U3" s="254"/>
      <c r="V3" s="254"/>
      <c r="W3" s="254"/>
      <c r="X3" s="255"/>
      <c r="Y3" s="254"/>
    </row>
    <row r="4" customFormat="false" ht="15" hidden="false" customHeight="false" outlineLevel="0" collapsed="false">
      <c r="A4" s="246" t="n">
        <v>44045</v>
      </c>
      <c r="B4" s="242" t="n">
        <f aca="false">'PRODUTO ACABADO'!AH5</f>
        <v>0</v>
      </c>
      <c r="D4" s="246" t="n">
        <v>44045</v>
      </c>
      <c r="E4" s="248" t="n">
        <f aca="false">'PRODUTO ACABADO'!AD5</f>
        <v>0</v>
      </c>
      <c r="F4" s="238"/>
      <c r="G4" s="246" t="n">
        <v>44045</v>
      </c>
      <c r="H4" s="248" t="n">
        <f aca="false">'PRODUTO ACABADO'!AE5</f>
        <v>90840</v>
      </c>
      <c r="I4" s="239"/>
      <c r="J4" s="246" t="n">
        <v>44045</v>
      </c>
      <c r="K4" s="247" t="n">
        <f aca="false">'PRODUTO ACABADO'!AF5</f>
        <v>0</v>
      </c>
      <c r="M4" s="246" t="n">
        <v>44045</v>
      </c>
      <c r="N4" s="249"/>
      <c r="O4" s="250" t="n">
        <f aca="false">T4+Q4-P4</f>
        <v>-105540</v>
      </c>
      <c r="P4" s="251" t="n">
        <f aca="false">'PRODUTO ACABADO'!AG5</f>
        <v>105540</v>
      </c>
      <c r="Q4" s="256"/>
      <c r="R4" s="209"/>
      <c r="S4" s="246" t="n">
        <v>44045</v>
      </c>
      <c r="T4" s="253"/>
      <c r="U4" s="242"/>
      <c r="V4" s="242"/>
      <c r="W4" s="242"/>
      <c r="X4" s="242"/>
      <c r="Y4" s="242"/>
    </row>
    <row r="5" customFormat="false" ht="15" hidden="false" customHeight="false" outlineLevel="0" collapsed="false">
      <c r="A5" s="246" t="n">
        <v>44046</v>
      </c>
      <c r="B5" s="247" t="n">
        <f aca="false">'PRODUTO ACABADO'!AH6</f>
        <v>0</v>
      </c>
      <c r="D5" s="246" t="n">
        <v>44046</v>
      </c>
      <c r="E5" s="248" t="n">
        <f aca="false">'PRODUTO ACABADO'!AD6</f>
        <v>0</v>
      </c>
      <c r="F5" s="238"/>
      <c r="G5" s="246" t="n">
        <v>44046</v>
      </c>
      <c r="H5" s="248" t="n">
        <f aca="false">'PRODUTO ACABADO'!AE6</f>
        <v>157080</v>
      </c>
      <c r="I5" s="239"/>
      <c r="J5" s="246" t="n">
        <v>44046</v>
      </c>
      <c r="K5" s="247" t="n">
        <f aca="false">'PRODUTO ACABADO'!AF6</f>
        <v>19000</v>
      </c>
      <c r="M5" s="246" t="n">
        <v>44046</v>
      </c>
      <c r="N5" s="249" t="n">
        <v>31770</v>
      </c>
      <c r="O5" s="250" t="n">
        <f aca="false">T5+Q5-P5</f>
        <v>223850</v>
      </c>
      <c r="P5" s="251" t="n">
        <f aca="false">'PRODUTO ACABADO'!AG6</f>
        <v>69400</v>
      </c>
      <c r="Q5" s="256" t="n">
        <v>293250</v>
      </c>
      <c r="R5" s="209"/>
      <c r="S5" s="246" t="n">
        <v>44046</v>
      </c>
      <c r="T5" s="253"/>
      <c r="U5" s="254"/>
      <c r="V5" s="254"/>
      <c r="W5" s="254"/>
      <c r="X5" s="254"/>
      <c r="Y5" s="254"/>
    </row>
    <row r="6" customFormat="false" ht="15" hidden="false" customHeight="false" outlineLevel="0" collapsed="false">
      <c r="A6" s="246" t="n">
        <v>44047</v>
      </c>
      <c r="B6" s="242" t="n">
        <f aca="false">'PRODUTO ACABADO'!AH7</f>
        <v>0</v>
      </c>
      <c r="D6" s="246" t="n">
        <v>44047</v>
      </c>
      <c r="E6" s="248" t="n">
        <f aca="false">'PRODUTO ACABADO'!AD7</f>
        <v>0</v>
      </c>
      <c r="F6" s="238"/>
      <c r="G6" s="246" t="n">
        <v>44047</v>
      </c>
      <c r="H6" s="248" t="n">
        <f aca="false">'PRODUTO ACABADO'!AE7</f>
        <v>94940</v>
      </c>
      <c r="I6" s="239"/>
      <c r="J6" s="246" t="n">
        <v>44047</v>
      </c>
      <c r="K6" s="247" t="n">
        <f aca="false">'PRODUTO ACABADO'!AF7</f>
        <v>0</v>
      </c>
      <c r="M6" s="246" t="n">
        <v>44047</v>
      </c>
      <c r="N6" s="249" t="n">
        <v>116875</v>
      </c>
      <c r="O6" s="250" t="n">
        <f aca="false">T6+Q6-P6</f>
        <v>120480</v>
      </c>
      <c r="P6" s="251" t="n">
        <f aca="false">'PRODUTO ACABADO'!AG7</f>
        <v>58020</v>
      </c>
      <c r="Q6" s="256" t="n">
        <v>178500</v>
      </c>
      <c r="R6" s="209"/>
      <c r="S6" s="246" t="n">
        <v>44047</v>
      </c>
      <c r="T6" s="253"/>
      <c r="U6" s="242"/>
      <c r="V6" s="242"/>
      <c r="W6" s="242"/>
      <c r="X6" s="242"/>
      <c r="Y6" s="242"/>
    </row>
    <row r="7" s="258" customFormat="true" ht="15" hidden="false" customHeight="false" outlineLevel="0" collapsed="false">
      <c r="A7" s="246" t="n">
        <v>44048</v>
      </c>
      <c r="B7" s="257" t="n">
        <f aca="false">'PRODUTO ACABADO'!AH8</f>
        <v>0</v>
      </c>
      <c r="D7" s="246" t="n">
        <v>44048</v>
      </c>
      <c r="E7" s="248" t="n">
        <f aca="false">'PRODUTO ACABADO'!AD8</f>
        <v>0</v>
      </c>
      <c r="F7" s="238"/>
      <c r="G7" s="246" t="n">
        <v>44048</v>
      </c>
      <c r="H7" s="248" t="n">
        <f aca="false">'PRODUTO ACABADO'!AE8</f>
        <v>93200</v>
      </c>
      <c r="I7" s="259"/>
      <c r="J7" s="246" t="n">
        <v>44048</v>
      </c>
      <c r="K7" s="247" t="n">
        <f aca="false">'PRODUTO ACABADO'!AF8</f>
        <v>0</v>
      </c>
      <c r="M7" s="246" t="n">
        <v>44048</v>
      </c>
      <c r="N7" s="249" t="n">
        <v>119340</v>
      </c>
      <c r="O7" s="250" t="n">
        <f aca="false">T7+Q7-P7</f>
        <v>295375</v>
      </c>
      <c r="P7" s="251" t="n">
        <f aca="false">'PRODUTO ACABADO'!AG8</f>
        <v>0</v>
      </c>
      <c r="Q7" s="256" t="n">
        <v>295375</v>
      </c>
      <c r="R7" s="260"/>
      <c r="S7" s="246" t="n">
        <v>44048</v>
      </c>
      <c r="T7" s="253"/>
      <c r="U7" s="261"/>
      <c r="V7" s="261"/>
      <c r="W7" s="261"/>
      <c r="X7" s="261"/>
      <c r="Y7" s="261"/>
    </row>
    <row r="8" customFormat="false" ht="15" hidden="false" customHeight="false" outlineLevel="0" collapsed="false">
      <c r="A8" s="246" t="n">
        <v>44049</v>
      </c>
      <c r="B8" s="242" t="n">
        <f aca="false">'PRODUTO ACABADO'!AH9</f>
        <v>0</v>
      </c>
      <c r="D8" s="246" t="n">
        <v>44049</v>
      </c>
      <c r="E8" s="248" t="n">
        <f aca="false">'PRODUTO ACABADO'!AD9</f>
        <v>0</v>
      </c>
      <c r="F8" s="238"/>
      <c r="G8" s="246" t="n">
        <v>44049</v>
      </c>
      <c r="H8" s="248" t="n">
        <f aca="false">'PRODUTO ACABADO'!AE9</f>
        <v>0</v>
      </c>
      <c r="I8" s="239"/>
      <c r="J8" s="246" t="n">
        <v>44049</v>
      </c>
      <c r="K8" s="247" t="n">
        <f aca="false">'PRODUTO ACABADO'!AF9</f>
        <v>0</v>
      </c>
      <c r="L8" s="262"/>
      <c r="M8" s="246" t="n">
        <v>44049</v>
      </c>
      <c r="N8" s="249" t="n">
        <v>114760</v>
      </c>
      <c r="O8" s="250" t="n">
        <f aca="false">T8+Q8-P8</f>
        <v>312375</v>
      </c>
      <c r="P8" s="251" t="n">
        <f aca="false">'PRODUTO ACABADO'!AG9</f>
        <v>0</v>
      </c>
      <c r="Q8" s="256" t="n">
        <v>312375</v>
      </c>
      <c r="R8" s="209"/>
      <c r="S8" s="246" t="n">
        <v>44049</v>
      </c>
      <c r="T8" s="253"/>
      <c r="U8" s="242"/>
      <c r="V8" s="242"/>
      <c r="W8" s="242"/>
      <c r="X8" s="242"/>
      <c r="Y8" s="242"/>
    </row>
    <row r="9" customFormat="false" ht="15" hidden="false" customHeight="false" outlineLevel="0" collapsed="false">
      <c r="A9" s="246" t="n">
        <v>44050</v>
      </c>
      <c r="B9" s="247" t="n">
        <f aca="false">'PRODUTO ACABADO'!AH10</f>
        <v>0</v>
      </c>
      <c r="D9" s="246" t="n">
        <v>44050</v>
      </c>
      <c r="E9" s="248" t="n">
        <f aca="false">'PRODUTO ACABADO'!AD10</f>
        <v>0</v>
      </c>
      <c r="F9" s="238"/>
      <c r="G9" s="246" t="n">
        <v>44050</v>
      </c>
      <c r="H9" s="248" t="n">
        <f aca="false">'PRODUTO ACABADO'!AE10</f>
        <v>0</v>
      </c>
      <c r="I9" s="239"/>
      <c r="J9" s="246" t="n">
        <v>44050</v>
      </c>
      <c r="K9" s="247" t="n">
        <f aca="false">'PRODUTO ACABADO'!AF10</f>
        <v>0</v>
      </c>
      <c r="M9" s="246" t="n">
        <v>44050</v>
      </c>
      <c r="N9" s="249" t="n">
        <v>103605</v>
      </c>
      <c r="O9" s="250" t="n">
        <f aca="false">T9+Q9-P9</f>
        <v>303875</v>
      </c>
      <c r="P9" s="251" t="n">
        <f aca="false">'PRODUTO ACABADO'!AG10</f>
        <v>0</v>
      </c>
      <c r="Q9" s="256" t="n">
        <v>303875</v>
      </c>
      <c r="R9" s="209"/>
      <c r="S9" s="246" t="n">
        <v>44050</v>
      </c>
      <c r="T9" s="253"/>
      <c r="U9" s="254"/>
      <c r="V9" s="254"/>
      <c r="W9" s="254"/>
      <c r="X9" s="254"/>
      <c r="Y9" s="254"/>
    </row>
    <row r="10" customFormat="false" ht="15" hidden="false" customHeight="false" outlineLevel="0" collapsed="false">
      <c r="A10" s="246" t="n">
        <v>44051</v>
      </c>
      <c r="B10" s="242" t="n">
        <f aca="false">'PRODUTO ACABADO'!AH12</f>
        <v>0</v>
      </c>
      <c r="D10" s="246" t="n">
        <v>44051</v>
      </c>
      <c r="E10" s="248" t="n">
        <f aca="false">'PRODUTO ACABADO'!AD11</f>
        <v>0</v>
      </c>
      <c r="F10" s="238"/>
      <c r="G10" s="246" t="n">
        <v>44051</v>
      </c>
      <c r="H10" s="248" t="n">
        <f aca="false">'PRODUTO ACABADO'!AE11</f>
        <v>208260</v>
      </c>
      <c r="I10" s="239"/>
      <c r="J10" s="246" t="n">
        <v>44051</v>
      </c>
      <c r="K10" s="247" t="n">
        <f aca="false">'PRODUTO ACABADO'!AF11</f>
        <v>13820</v>
      </c>
      <c r="M10" s="246" t="n">
        <v>44051</v>
      </c>
      <c r="N10" s="249" t="n">
        <v>119685</v>
      </c>
      <c r="O10" s="250" t="n">
        <f aca="false">T10+Q10-P10</f>
        <v>175870</v>
      </c>
      <c r="P10" s="251" t="n">
        <f aca="false">'PRODUTO ACABADO'!AG11</f>
        <v>91880</v>
      </c>
      <c r="Q10" s="256" t="n">
        <v>267750</v>
      </c>
      <c r="R10" s="209"/>
      <c r="S10" s="246" t="n">
        <v>44051</v>
      </c>
      <c r="T10" s="253"/>
      <c r="U10" s="242"/>
      <c r="V10" s="242"/>
      <c r="W10" s="242"/>
      <c r="X10" s="242"/>
      <c r="Y10" s="242"/>
    </row>
    <row r="11" customFormat="false" ht="15" hidden="false" customHeight="false" outlineLevel="0" collapsed="false">
      <c r="A11" s="246" t="n">
        <v>44052</v>
      </c>
      <c r="B11" s="247" t="n">
        <f aca="false">'PRODUTO ACABADO'!AH13</f>
        <v>0</v>
      </c>
      <c r="D11" s="246" t="n">
        <v>44052</v>
      </c>
      <c r="E11" s="248" t="n">
        <f aca="false">'PRODUTO ACABADO'!AD12</f>
        <v>0</v>
      </c>
      <c r="F11" s="238"/>
      <c r="G11" s="246" t="n">
        <v>44052</v>
      </c>
      <c r="H11" s="248" t="n">
        <f aca="false">'PRODUTO ACABADO'!AE12</f>
        <v>45560</v>
      </c>
      <c r="I11" s="239"/>
      <c r="J11" s="246" t="n">
        <v>44052</v>
      </c>
      <c r="K11" s="247" t="n">
        <f aca="false">'PRODUTO ACABADO'!AF12</f>
        <v>18500</v>
      </c>
      <c r="M11" s="246" t="n">
        <v>44052</v>
      </c>
      <c r="N11" s="249"/>
      <c r="O11" s="250" t="n">
        <f aca="false">T11+Q11-P11</f>
        <v>-82980</v>
      </c>
      <c r="P11" s="251" t="n">
        <f aca="false">'PRODUTO ACABADO'!AG12</f>
        <v>82980</v>
      </c>
      <c r="Q11" s="256" t="n">
        <v>0</v>
      </c>
      <c r="R11" s="209"/>
      <c r="S11" s="246" t="n">
        <v>44052</v>
      </c>
      <c r="T11" s="253"/>
      <c r="U11" s="254"/>
      <c r="V11" s="254"/>
      <c r="W11" s="254"/>
      <c r="X11" s="254"/>
      <c r="Y11" s="254"/>
    </row>
    <row r="12" customFormat="false" ht="15" hidden="false" customHeight="false" outlineLevel="0" collapsed="false">
      <c r="A12" s="246" t="n">
        <v>44053</v>
      </c>
      <c r="B12" s="242" t="n">
        <f aca="false">'PRODUTO ACABADO'!AH14</f>
        <v>0</v>
      </c>
      <c r="D12" s="246" t="n">
        <v>44053</v>
      </c>
      <c r="E12" s="248" t="n">
        <f aca="false">'PRODUTO ACABADO'!AD13</f>
        <v>0</v>
      </c>
      <c r="F12" s="238"/>
      <c r="G12" s="246" t="n">
        <v>44053</v>
      </c>
      <c r="H12" s="248" t="n">
        <f aca="false">'PRODUTO ACABADO'!AE13</f>
        <v>129220</v>
      </c>
      <c r="I12" s="239"/>
      <c r="J12" s="246" t="n">
        <v>44053</v>
      </c>
      <c r="K12" s="247" t="n">
        <f aca="false">'PRODUTO ACABADO'!AF13</f>
        <v>0</v>
      </c>
      <c r="M12" s="246" t="n">
        <v>44053</v>
      </c>
      <c r="N12" s="249" t="n">
        <v>51600</v>
      </c>
      <c r="O12" s="250" t="n">
        <f aca="false">T12+Q12-P12</f>
        <v>248465</v>
      </c>
      <c r="P12" s="251" t="n">
        <f aca="false">'PRODUTO ACABADO'!AG13</f>
        <v>153160</v>
      </c>
      <c r="Q12" s="256" t="n">
        <v>401625</v>
      </c>
      <c r="R12" s="209"/>
      <c r="S12" s="246" t="n">
        <v>44053</v>
      </c>
      <c r="T12" s="253"/>
      <c r="U12" s="242"/>
      <c r="V12" s="242"/>
      <c r="W12" s="242"/>
      <c r="X12" s="242"/>
      <c r="Y12" s="242"/>
    </row>
    <row r="13" customFormat="false" ht="15" hidden="false" customHeight="false" outlineLevel="0" collapsed="false">
      <c r="A13" s="246" t="n">
        <v>44054</v>
      </c>
      <c r="B13" s="247" t="n">
        <f aca="false">'PRODUTO ACABADO'!AH15</f>
        <v>0</v>
      </c>
      <c r="D13" s="246" t="n">
        <v>44054</v>
      </c>
      <c r="E13" s="248" t="n">
        <f aca="false">'PRODUTO ACABADO'!AD14</f>
        <v>0</v>
      </c>
      <c r="F13" s="238"/>
      <c r="G13" s="246" t="n">
        <v>44054</v>
      </c>
      <c r="H13" s="248" t="n">
        <f aca="false">'PRODUTO ACABADO'!AE14</f>
        <v>105540</v>
      </c>
      <c r="I13" s="239"/>
      <c r="J13" s="246" t="n">
        <v>44054</v>
      </c>
      <c r="K13" s="247" t="n">
        <f aca="false">'PRODUTO ACABADO'!AF14</f>
        <v>17360</v>
      </c>
      <c r="M13" s="246" t="n">
        <v>44054</v>
      </c>
      <c r="N13" s="249" t="n">
        <v>104240</v>
      </c>
      <c r="O13" s="250" t="n">
        <f aca="false">T13+Q13-P13</f>
        <v>276250</v>
      </c>
      <c r="P13" s="251" t="n">
        <f aca="false">'PRODUTO ACABADO'!AG14</f>
        <v>0</v>
      </c>
      <c r="Q13" s="256" t="n">
        <v>276250</v>
      </c>
      <c r="R13" s="209"/>
      <c r="S13" s="246" t="n">
        <v>44054</v>
      </c>
      <c r="T13" s="253"/>
      <c r="U13" s="254"/>
      <c r="V13" s="254"/>
      <c r="W13" s="254"/>
      <c r="X13" s="254"/>
      <c r="Y13" s="254"/>
    </row>
    <row r="14" s="263" customFormat="true" ht="15" hidden="false" customHeight="false" outlineLevel="0" collapsed="false">
      <c r="A14" s="246" t="n">
        <v>44055</v>
      </c>
      <c r="B14" s="242" t="n">
        <f aca="false">'PRODUTO ACABADO'!AH16</f>
        <v>0</v>
      </c>
      <c r="D14" s="246" t="n">
        <v>44055</v>
      </c>
      <c r="E14" s="248" t="n">
        <f aca="false">'PRODUTO ACABADO'!AD15</f>
        <v>0</v>
      </c>
      <c r="F14" s="238"/>
      <c r="G14" s="246" t="n">
        <v>44055</v>
      </c>
      <c r="H14" s="248" t="n">
        <f aca="false">'PRODUTO ACABADO'!AE15</f>
        <v>149760</v>
      </c>
      <c r="I14" s="239"/>
      <c r="J14" s="246" t="n">
        <v>44055</v>
      </c>
      <c r="K14" s="247" t="n">
        <f aca="false">'PRODUTO ACABADO'!AF15</f>
        <v>0</v>
      </c>
      <c r="M14" s="246" t="n">
        <v>44055</v>
      </c>
      <c r="N14" s="249" t="n">
        <v>106130</v>
      </c>
      <c r="O14" s="250" t="n">
        <f aca="false">T14+Q14-P14</f>
        <v>219310</v>
      </c>
      <c r="P14" s="251" t="n">
        <f aca="false">'PRODUTO ACABADO'!AG15</f>
        <v>65440</v>
      </c>
      <c r="Q14" s="256" t="n">
        <v>284750</v>
      </c>
      <c r="R14" s="264"/>
      <c r="S14" s="246" t="n">
        <v>44055</v>
      </c>
      <c r="T14" s="253"/>
      <c r="U14" s="242"/>
      <c r="V14" s="242"/>
      <c r="W14" s="242"/>
      <c r="X14" s="242"/>
      <c r="Y14" s="242"/>
    </row>
    <row r="15" customFormat="false" ht="15" hidden="false" customHeight="false" outlineLevel="0" collapsed="false">
      <c r="A15" s="246" t="n">
        <v>44056</v>
      </c>
      <c r="B15" s="247" t="n">
        <f aca="false">'PRODUTO ACABADO'!AH18</f>
        <v>23820</v>
      </c>
      <c r="D15" s="246" t="n">
        <v>44056</v>
      </c>
      <c r="E15" s="248" t="n">
        <f aca="false">'PRODUTO ACABADO'!AD16</f>
        <v>0</v>
      </c>
      <c r="F15" s="238"/>
      <c r="G15" s="246" t="n">
        <v>44056</v>
      </c>
      <c r="H15" s="248" t="n">
        <f aca="false">'PRODUTO ACABADO'!AE16</f>
        <v>0</v>
      </c>
      <c r="I15" s="239"/>
      <c r="J15" s="246" t="n">
        <v>44056</v>
      </c>
      <c r="K15" s="247" t="n">
        <f aca="false">'PRODUTO ACABADO'!AF16</f>
        <v>0</v>
      </c>
      <c r="M15" s="246" t="n">
        <v>44056</v>
      </c>
      <c r="N15" s="249" t="n">
        <v>130915</v>
      </c>
      <c r="O15" s="250" t="n">
        <f aca="false">T15+Q15-P15</f>
        <v>204000</v>
      </c>
      <c r="P15" s="251" t="n">
        <f aca="false">'PRODUTO ACABADO'!AG16</f>
        <v>0</v>
      </c>
      <c r="Q15" s="256" t="n">
        <v>204000</v>
      </c>
      <c r="R15" s="209"/>
      <c r="S15" s="246" t="n">
        <v>44056</v>
      </c>
      <c r="T15" s="253"/>
      <c r="U15" s="254"/>
      <c r="V15" s="254"/>
      <c r="W15" s="254"/>
      <c r="X15" s="254"/>
      <c r="Y15" s="254"/>
    </row>
    <row r="16" customFormat="false" ht="15" hidden="false" customHeight="false" outlineLevel="0" collapsed="false">
      <c r="A16" s="246" t="n">
        <v>44057</v>
      </c>
      <c r="B16" s="242" t="n">
        <f aca="false">'PRODUTO ACABADO'!AH20</f>
        <v>0</v>
      </c>
      <c r="D16" s="246" t="n">
        <v>44057</v>
      </c>
      <c r="E16" s="248" t="n">
        <f aca="false">'PRODUTO ACABADO'!AD17</f>
        <v>0</v>
      </c>
      <c r="F16" s="238"/>
      <c r="G16" s="246" t="n">
        <v>44057</v>
      </c>
      <c r="H16" s="248" t="n">
        <f aca="false">'PRODUTO ACABADO'!AE17</f>
        <v>142000</v>
      </c>
      <c r="I16" s="239"/>
      <c r="J16" s="246" t="n">
        <v>44057</v>
      </c>
      <c r="K16" s="247" t="n">
        <f aca="false">'PRODUTO ACABADO'!AF17</f>
        <v>16280</v>
      </c>
      <c r="L16" s="262"/>
      <c r="M16" s="246" t="n">
        <v>44057</v>
      </c>
      <c r="N16" s="249" t="n">
        <v>129075</v>
      </c>
      <c r="O16" s="250" t="n">
        <f aca="false">T16+Q16-P16</f>
        <v>138575</v>
      </c>
      <c r="P16" s="251" t="n">
        <f aca="false">'PRODUTO ACABADO'!AG17</f>
        <v>122800</v>
      </c>
      <c r="Q16" s="256" t="n">
        <v>261375</v>
      </c>
      <c r="R16" s="209"/>
      <c r="S16" s="246" t="n">
        <v>44057</v>
      </c>
      <c r="T16" s="253"/>
      <c r="U16" s="245"/>
      <c r="V16" s="245"/>
      <c r="W16" s="245"/>
      <c r="X16" s="245"/>
      <c r="Y16" s="245"/>
    </row>
    <row r="17" customFormat="false" ht="15" hidden="false" customHeight="false" outlineLevel="0" collapsed="false">
      <c r="A17" s="246" t="n">
        <v>44058</v>
      </c>
      <c r="B17" s="247" t="n">
        <f aca="false">'PRODUTO ACABADO'!AH21</f>
        <v>0</v>
      </c>
      <c r="D17" s="246" t="n">
        <v>44058</v>
      </c>
      <c r="E17" s="248" t="n">
        <f aca="false">'PRODUTO ACABADO'!AD18</f>
        <v>0</v>
      </c>
      <c r="F17" s="238"/>
      <c r="G17" s="246" t="n">
        <v>44058</v>
      </c>
      <c r="H17" s="248" t="n">
        <f aca="false">'PRODUTO ACABADO'!AE18</f>
        <v>30820</v>
      </c>
      <c r="I17" s="239"/>
      <c r="J17" s="246" t="n">
        <v>44058</v>
      </c>
      <c r="K17" s="247" t="n">
        <f aca="false">'PRODUTO ACABADO'!AF18</f>
        <v>0</v>
      </c>
      <c r="M17" s="246" t="n">
        <v>44058</v>
      </c>
      <c r="N17" s="249" t="n">
        <v>91680</v>
      </c>
      <c r="O17" s="250" t="n">
        <f aca="false">T17+Q17-P17</f>
        <v>206130</v>
      </c>
      <c r="P17" s="251" t="n">
        <f aca="false">'PRODUTO ACABADO'!AG18</f>
        <v>78620</v>
      </c>
      <c r="Q17" s="256" t="n">
        <v>284750</v>
      </c>
      <c r="R17" s="209"/>
      <c r="S17" s="246" t="n">
        <v>44058</v>
      </c>
      <c r="T17" s="253"/>
      <c r="U17" s="254"/>
      <c r="V17" s="254"/>
      <c r="W17" s="254"/>
      <c r="X17" s="254"/>
      <c r="Y17" s="254"/>
    </row>
    <row r="18" customFormat="false" ht="15" hidden="false" customHeight="false" outlineLevel="0" collapsed="false">
      <c r="A18" s="246" t="n">
        <v>44059</v>
      </c>
      <c r="B18" s="242" t="n">
        <f aca="false">'PRODUTO ACABADO'!AH22</f>
        <v>0</v>
      </c>
      <c r="D18" s="246" t="n">
        <v>44059</v>
      </c>
      <c r="E18" s="248" t="n">
        <f aca="false">'PRODUTO ACABADO'!AD19</f>
        <v>0</v>
      </c>
      <c r="F18" s="238"/>
      <c r="G18" s="246" t="n">
        <v>44059</v>
      </c>
      <c r="H18" s="248" t="n">
        <f aca="false">'PRODUTO ACABADO'!AE19</f>
        <v>164300</v>
      </c>
      <c r="I18" s="239"/>
      <c r="J18" s="246" t="n">
        <v>44059</v>
      </c>
      <c r="K18" s="247" t="n">
        <f aca="false">'PRODUTO ACABADO'!AF19</f>
        <v>17860</v>
      </c>
      <c r="L18" s="262"/>
      <c r="M18" s="246" t="n">
        <v>44059</v>
      </c>
      <c r="N18" s="249" t="n">
        <v>0</v>
      </c>
      <c r="O18" s="250" t="n">
        <f aca="false">T18+Q18-P18</f>
        <v>-92060</v>
      </c>
      <c r="P18" s="251" t="n">
        <f aca="false">'PRODUTO ACABADO'!AG19</f>
        <v>92060</v>
      </c>
      <c r="Q18" s="256" t="n">
        <v>0</v>
      </c>
      <c r="R18" s="209"/>
      <c r="S18" s="246" t="n">
        <v>44059</v>
      </c>
      <c r="T18" s="253"/>
      <c r="U18" s="245"/>
      <c r="V18" s="245"/>
      <c r="W18" s="245"/>
      <c r="X18" s="245"/>
      <c r="Y18" s="245"/>
    </row>
    <row r="19" customFormat="false" ht="15" hidden="false" customHeight="false" outlineLevel="0" collapsed="false">
      <c r="A19" s="246" t="n">
        <v>44060</v>
      </c>
      <c r="B19" s="247" t="n">
        <f aca="false">'PRODUTO ACABADO'!AH23</f>
        <v>0</v>
      </c>
      <c r="D19" s="246" t="n">
        <v>44060</v>
      </c>
      <c r="E19" s="248" t="n">
        <f aca="false">'PRODUTO ACABADO'!AD20</f>
        <v>0</v>
      </c>
      <c r="F19" s="238"/>
      <c r="G19" s="246" t="n">
        <v>44060</v>
      </c>
      <c r="H19" s="248" t="n">
        <f aca="false">'PRODUTO ACABADO'!AE20</f>
        <v>137780</v>
      </c>
      <c r="I19" s="239"/>
      <c r="J19" s="246" t="n">
        <v>44060</v>
      </c>
      <c r="K19" s="247" t="n">
        <f aca="false">'PRODUTO ACABADO'!AF20</f>
        <v>17980</v>
      </c>
      <c r="M19" s="246" t="n">
        <v>44060</v>
      </c>
      <c r="N19" s="249" t="n">
        <v>99700</v>
      </c>
      <c r="O19" s="250" t="n">
        <f aca="false">T19+Q19-P19</f>
        <v>139030</v>
      </c>
      <c r="P19" s="251" t="n">
        <f aca="false">'PRODUTO ACABADO'!AG20</f>
        <v>117220</v>
      </c>
      <c r="Q19" s="256" t="n">
        <v>256250</v>
      </c>
      <c r="R19" s="209"/>
      <c r="S19" s="246" t="n">
        <v>44060</v>
      </c>
      <c r="T19" s="253"/>
      <c r="U19" s="254"/>
      <c r="V19" s="254"/>
      <c r="W19" s="254"/>
      <c r="X19" s="255"/>
      <c r="Y19" s="254"/>
    </row>
    <row r="20" customFormat="false" ht="15" hidden="false" customHeight="false" outlineLevel="0" collapsed="false">
      <c r="A20" s="246" t="n">
        <v>44061</v>
      </c>
      <c r="B20" s="242" t="n">
        <f aca="false">'PRODUTO ACABADO'!AH24</f>
        <v>0</v>
      </c>
      <c r="D20" s="246" t="n">
        <v>44061</v>
      </c>
      <c r="E20" s="248" t="n">
        <f aca="false">'PRODUTO ACABADO'!AD21</f>
        <v>0</v>
      </c>
      <c r="F20" s="238"/>
      <c r="G20" s="246" t="n">
        <v>44061</v>
      </c>
      <c r="H20" s="248" t="n">
        <f aca="false">'PRODUTO ACABADO'!AE21</f>
        <v>75980</v>
      </c>
      <c r="I20" s="239"/>
      <c r="J20" s="246" t="n">
        <v>44061</v>
      </c>
      <c r="K20" s="247" t="n">
        <f aca="false">'PRODUTO ACABADO'!AF21</f>
        <v>0</v>
      </c>
      <c r="M20" s="246" t="n">
        <v>44061</v>
      </c>
      <c r="N20" s="249" t="n">
        <v>122860</v>
      </c>
      <c r="O20" s="250" t="n">
        <f aca="false">T20+Q20-P20</f>
        <v>9415.00000000003</v>
      </c>
      <c r="P20" s="251" t="n">
        <f aca="false">'PRODUTO ACABADO'!AG21</f>
        <v>209460</v>
      </c>
      <c r="Q20" s="256" t="n">
        <v>218875</v>
      </c>
      <c r="R20" s="209"/>
      <c r="S20" s="246" t="n">
        <v>44061</v>
      </c>
      <c r="T20" s="253"/>
      <c r="U20" s="242"/>
      <c r="V20" s="242"/>
      <c r="W20" s="242"/>
      <c r="X20" s="242"/>
      <c r="Y20" s="242"/>
    </row>
    <row r="21" s="263" customFormat="true" ht="15" hidden="false" customHeight="false" outlineLevel="0" collapsed="false">
      <c r="A21" s="246" t="n">
        <v>44062</v>
      </c>
      <c r="B21" s="247" t="n">
        <f aca="false">'PRODUTO ACABADO'!AH25</f>
        <v>0</v>
      </c>
      <c r="D21" s="246" t="n">
        <v>44062</v>
      </c>
      <c r="E21" s="248" t="n">
        <f aca="false">'PRODUTO ACABADO'!AD22</f>
        <v>0</v>
      </c>
      <c r="F21" s="238"/>
      <c r="G21" s="246" t="n">
        <v>44062</v>
      </c>
      <c r="H21" s="248" t="n">
        <f aca="false">'PRODUTO ACABADO'!AE22</f>
        <v>110480</v>
      </c>
      <c r="I21" s="239"/>
      <c r="J21" s="246" t="n">
        <v>44062</v>
      </c>
      <c r="K21" s="247" t="n">
        <f aca="false">'PRODUTO ACABADO'!AF22</f>
        <v>0</v>
      </c>
      <c r="M21" s="246" t="n">
        <v>44062</v>
      </c>
      <c r="N21" s="249"/>
      <c r="O21" s="250" t="n">
        <f aca="false">T21+Q21-P21</f>
        <v>119635</v>
      </c>
      <c r="P21" s="251" t="n">
        <f aca="false">'PRODUTO ACABADO'!AG22</f>
        <v>150240</v>
      </c>
      <c r="Q21" s="256" t="n">
        <v>269875</v>
      </c>
      <c r="R21" s="264"/>
      <c r="S21" s="246" t="n">
        <v>44062</v>
      </c>
      <c r="T21" s="253"/>
      <c r="U21" s="254"/>
      <c r="V21" s="254"/>
      <c r="W21" s="254"/>
      <c r="X21" s="254"/>
      <c r="Y21" s="254"/>
    </row>
    <row r="22" customFormat="false" ht="15" hidden="false" customHeight="false" outlineLevel="0" collapsed="false">
      <c r="A22" s="246" t="n">
        <v>44063</v>
      </c>
      <c r="B22" s="242" t="n">
        <f aca="false">'PRODUTO ACABADO'!AH26</f>
        <v>0</v>
      </c>
      <c r="D22" s="246" t="n">
        <v>44063</v>
      </c>
      <c r="E22" s="248" t="n">
        <f aca="false">'PRODUTO ACABADO'!AD23</f>
        <v>0</v>
      </c>
      <c r="F22" s="238"/>
      <c r="G22" s="246" t="n">
        <v>44063</v>
      </c>
      <c r="H22" s="248" t="n">
        <f aca="false">'PRODUTO ACABADO'!AE23</f>
        <v>0</v>
      </c>
      <c r="I22" s="239"/>
      <c r="J22" s="246" t="n">
        <v>44063</v>
      </c>
      <c r="K22" s="247" t="n">
        <f aca="false">'PRODUTO ACABADO'!AF23</f>
        <v>0</v>
      </c>
      <c r="M22" s="246" t="n">
        <v>44063</v>
      </c>
      <c r="N22" s="249"/>
      <c r="O22" s="250" t="n">
        <f aca="false">T22+Q22-P22</f>
        <v>337875</v>
      </c>
      <c r="P22" s="251" t="n">
        <f aca="false">'PRODUTO ACABADO'!AG23</f>
        <v>0</v>
      </c>
      <c r="Q22" s="256" t="n">
        <v>337875</v>
      </c>
      <c r="R22" s="209"/>
      <c r="S22" s="246" t="n">
        <v>44063</v>
      </c>
      <c r="T22" s="253"/>
      <c r="U22" s="242"/>
      <c r="V22" s="242"/>
      <c r="W22" s="242"/>
      <c r="X22" s="265"/>
      <c r="Y22" s="242"/>
    </row>
    <row r="23" customFormat="false" ht="15" hidden="false" customHeight="false" outlineLevel="0" collapsed="false">
      <c r="A23" s="246" t="n">
        <v>44064</v>
      </c>
      <c r="B23" s="247" t="n">
        <f aca="false">'PRODUTO ACABADO'!AH27</f>
        <v>0</v>
      </c>
      <c r="D23" s="246" t="n">
        <v>44064</v>
      </c>
      <c r="E23" s="248" t="n">
        <f aca="false">'PRODUTO ACABADO'!AD24</f>
        <v>0</v>
      </c>
      <c r="F23" s="238"/>
      <c r="G23" s="246" t="n">
        <v>44064</v>
      </c>
      <c r="H23" s="248" t="n">
        <f aca="false">'PRODUTO ACABADO'!AE24</f>
        <v>91760</v>
      </c>
      <c r="I23" s="239"/>
      <c r="J23" s="246" t="n">
        <v>44064</v>
      </c>
      <c r="K23" s="247" t="n">
        <f aca="false">'PRODUTO ACABADO'!AF24</f>
        <v>0</v>
      </c>
      <c r="M23" s="246" t="n">
        <v>44064</v>
      </c>
      <c r="N23" s="249"/>
      <c r="O23" s="250" t="n">
        <f aca="false">T23+Q23-P23</f>
        <v>212600</v>
      </c>
      <c r="P23" s="251" t="n">
        <f aca="false">'PRODUTO ACABADO'!AG24</f>
        <v>127400</v>
      </c>
      <c r="Q23" s="256" t="n">
        <v>340000</v>
      </c>
      <c r="R23" s="209"/>
      <c r="S23" s="246" t="n">
        <v>44064</v>
      </c>
      <c r="T23" s="253"/>
      <c r="U23" s="254"/>
      <c r="V23" s="254"/>
      <c r="W23" s="254"/>
      <c r="X23" s="254"/>
      <c r="Y23" s="254"/>
    </row>
    <row r="24" customFormat="false" ht="15" hidden="false" customHeight="false" outlineLevel="0" collapsed="false">
      <c r="A24" s="246" t="n">
        <v>44065</v>
      </c>
      <c r="B24" s="242" t="n">
        <f aca="false">'PRODUTO ACABADO'!AH28</f>
        <v>0</v>
      </c>
      <c r="D24" s="246" t="n">
        <v>44065</v>
      </c>
      <c r="E24" s="248" t="n">
        <f aca="false">'PRODUTO ACABADO'!AD25</f>
        <v>0</v>
      </c>
      <c r="F24" s="238"/>
      <c r="G24" s="246" t="n">
        <v>44065</v>
      </c>
      <c r="H24" s="248" t="n">
        <f aca="false">'PRODUTO ACABADO'!AE25</f>
        <v>121600</v>
      </c>
      <c r="I24" s="239"/>
      <c r="J24" s="246" t="n">
        <v>44065</v>
      </c>
      <c r="K24" s="247" t="n">
        <f aca="false">'PRODUTO ACABADO'!AF25</f>
        <v>16620</v>
      </c>
      <c r="M24" s="246" t="n">
        <v>44065</v>
      </c>
      <c r="N24" s="249"/>
      <c r="O24" s="250" t="n">
        <f aca="false">T24+Q24-P24</f>
        <v>-27640</v>
      </c>
      <c r="P24" s="251" t="n">
        <f aca="false">'PRODUTO ACABADO'!AG25</f>
        <v>27640</v>
      </c>
      <c r="Q24" s="256" t="n">
        <v>0</v>
      </c>
      <c r="R24" s="209"/>
      <c r="S24" s="246" t="n">
        <v>44065</v>
      </c>
      <c r="T24" s="253"/>
      <c r="U24" s="242"/>
      <c r="V24" s="242"/>
      <c r="W24" s="242"/>
      <c r="X24" s="242"/>
      <c r="Y24" s="242"/>
    </row>
    <row r="25" customFormat="false" ht="15" hidden="false" customHeight="false" outlineLevel="0" collapsed="false">
      <c r="A25" s="246" t="n">
        <v>44066</v>
      </c>
      <c r="B25" s="247" t="n">
        <f aca="false">'PRODUTO ACABADO'!AH29</f>
        <v>0</v>
      </c>
      <c r="D25" s="246" t="n">
        <v>44066</v>
      </c>
      <c r="E25" s="248" t="n">
        <f aca="false">'PRODUTO ACABADO'!AD26</f>
        <v>0</v>
      </c>
      <c r="F25" s="238"/>
      <c r="G25" s="246" t="n">
        <v>44066</v>
      </c>
      <c r="H25" s="248" t="n">
        <f aca="false">'PRODUTO ACABADO'!AE26</f>
        <v>112820</v>
      </c>
      <c r="I25" s="239"/>
      <c r="J25" s="246" t="n">
        <v>44066</v>
      </c>
      <c r="K25" s="247" t="n">
        <f aca="false">'PRODUTO ACABADO'!AF26</f>
        <v>0</v>
      </c>
      <c r="L25" s="262"/>
      <c r="M25" s="246" t="n">
        <v>44066</v>
      </c>
      <c r="N25" s="249"/>
      <c r="O25" s="250" t="n">
        <f aca="false">T25+Q25-P25</f>
        <v>-92380</v>
      </c>
      <c r="P25" s="251" t="n">
        <f aca="false">'PRODUTO ACABADO'!AG26</f>
        <v>92380</v>
      </c>
      <c r="Q25" s="256" t="n">
        <v>0</v>
      </c>
      <c r="R25" s="209"/>
      <c r="S25" s="246" t="n">
        <v>44066</v>
      </c>
      <c r="T25" s="253"/>
      <c r="U25" s="254"/>
      <c r="V25" s="254"/>
      <c r="W25" s="254"/>
      <c r="X25" s="254"/>
      <c r="Y25" s="254"/>
    </row>
    <row r="26" customFormat="false" ht="15" hidden="false" customHeight="false" outlineLevel="0" collapsed="false">
      <c r="A26" s="246" t="n">
        <v>44067</v>
      </c>
      <c r="B26" s="242" t="n">
        <f aca="false">'PRODUTO ACABADO'!AH30</f>
        <v>0</v>
      </c>
      <c r="D26" s="246" t="n">
        <v>44067</v>
      </c>
      <c r="E26" s="248" t="n">
        <f aca="false">'PRODUTO ACABADO'!AD27</f>
        <v>0</v>
      </c>
      <c r="F26" s="238"/>
      <c r="G26" s="246" t="n">
        <v>44067</v>
      </c>
      <c r="H26" s="248" t="n">
        <f aca="false">'PRODUTO ACABADO'!AE27</f>
        <v>110540</v>
      </c>
      <c r="I26" s="239"/>
      <c r="J26" s="246" t="n">
        <v>44067</v>
      </c>
      <c r="K26" s="247" t="n">
        <f aca="false">'PRODUTO ACABADO'!AF27</f>
        <v>17520</v>
      </c>
      <c r="L26" s="262"/>
      <c r="M26" s="246" t="n">
        <v>44067</v>
      </c>
      <c r="N26" s="249"/>
      <c r="O26" s="250" t="n">
        <f aca="false">T26+Q26-P26</f>
        <v>-132340</v>
      </c>
      <c r="P26" s="251" t="n">
        <f aca="false">'PRODUTO ACABADO'!AG27</f>
        <v>132340</v>
      </c>
      <c r="Q26" s="256" t="n">
        <v>0</v>
      </c>
      <c r="R26" s="209"/>
      <c r="S26" s="246" t="n">
        <v>44067</v>
      </c>
      <c r="T26" s="253"/>
      <c r="U26" s="242"/>
      <c r="V26" s="242"/>
      <c r="W26" s="242"/>
      <c r="X26" s="242"/>
      <c r="Y26" s="242"/>
    </row>
    <row r="27" customFormat="false" ht="15" hidden="false" customHeight="false" outlineLevel="0" collapsed="false">
      <c r="A27" s="246" t="n">
        <v>44068</v>
      </c>
      <c r="B27" s="247" t="n">
        <f aca="false">'PRODUTO ACABADO'!AH31</f>
        <v>0</v>
      </c>
      <c r="D27" s="246" t="n">
        <v>44068</v>
      </c>
      <c r="E27" s="248" t="n">
        <f aca="false">'PRODUTO ACABADO'!AD28</f>
        <v>0</v>
      </c>
      <c r="F27" s="238"/>
      <c r="G27" s="246" t="n">
        <v>44068</v>
      </c>
      <c r="H27" s="248" t="n">
        <f aca="false">'PRODUTO ACABADO'!AE28</f>
        <v>95680</v>
      </c>
      <c r="I27" s="239"/>
      <c r="J27" s="246" t="n">
        <v>44068</v>
      </c>
      <c r="K27" s="247" t="n">
        <f aca="false">'PRODUTO ACABADO'!AF28</f>
        <v>0</v>
      </c>
      <c r="L27" s="262"/>
      <c r="M27" s="246" t="n">
        <v>44068</v>
      </c>
      <c r="N27" s="266"/>
      <c r="O27" s="250" t="n">
        <f aca="false">T27+Q27-P27</f>
        <v>-149780</v>
      </c>
      <c r="P27" s="251" t="n">
        <f aca="false">'PRODUTO ACABADO'!AG28</f>
        <v>149780</v>
      </c>
      <c r="Q27" s="256" t="n">
        <v>0</v>
      </c>
      <c r="R27" s="209"/>
      <c r="S27" s="246" t="n">
        <v>44068</v>
      </c>
      <c r="T27" s="253"/>
      <c r="U27" s="254"/>
      <c r="V27" s="254"/>
      <c r="W27" s="254"/>
      <c r="X27" s="254"/>
      <c r="Y27" s="254"/>
    </row>
    <row r="28" s="263" customFormat="true" ht="15" hidden="false" customHeight="false" outlineLevel="0" collapsed="false">
      <c r="A28" s="246" t="n">
        <v>44069</v>
      </c>
      <c r="B28" s="242" t="n">
        <f aca="false">'PRODUTO ACABADO'!AH32</f>
        <v>0</v>
      </c>
      <c r="D28" s="246" t="n">
        <v>44069</v>
      </c>
      <c r="E28" s="248" t="n">
        <f aca="false">'PRODUTO ACABADO'!AD29</f>
        <v>0</v>
      </c>
      <c r="F28" s="238"/>
      <c r="G28" s="246" t="n">
        <v>44069</v>
      </c>
      <c r="H28" s="248" t="n">
        <f aca="false">'PRODUTO ACABADO'!AE29</f>
        <v>46100</v>
      </c>
      <c r="I28" s="239"/>
      <c r="J28" s="246" t="n">
        <v>44069</v>
      </c>
      <c r="K28" s="247" t="n">
        <f aca="false">'PRODUTO ACABADO'!AF29</f>
        <v>0</v>
      </c>
      <c r="L28" s="262"/>
      <c r="M28" s="246" t="n">
        <v>44069</v>
      </c>
      <c r="N28" s="266"/>
      <c r="O28" s="250" t="n">
        <f aca="false">T28+Q28-P28</f>
        <v>-168590</v>
      </c>
      <c r="P28" s="251" t="n">
        <f aca="false">'PRODUTO ACABADO'!AG29</f>
        <v>168590</v>
      </c>
      <c r="Q28" s="256" t="n">
        <v>0</v>
      </c>
      <c r="R28" s="264"/>
      <c r="S28" s="246" t="n">
        <v>44069</v>
      </c>
      <c r="T28" s="253"/>
      <c r="U28" s="267"/>
      <c r="V28" s="267"/>
      <c r="W28" s="267"/>
      <c r="X28" s="268"/>
      <c r="Y28" s="267"/>
    </row>
    <row r="29" customFormat="false" ht="15" hidden="false" customHeight="false" outlineLevel="0" collapsed="false">
      <c r="A29" s="246" t="n">
        <v>44070</v>
      </c>
      <c r="B29" s="242" t="n">
        <f aca="false">'PRODUTO ACABADO'!AH33</f>
        <v>0</v>
      </c>
      <c r="D29" s="246" t="n">
        <v>44070</v>
      </c>
      <c r="E29" s="248" t="n">
        <f aca="false">'PRODUTO ACABADO'!AD30</f>
        <v>0</v>
      </c>
      <c r="F29" s="238"/>
      <c r="G29" s="246" t="n">
        <v>44070</v>
      </c>
      <c r="H29" s="248" t="n">
        <f aca="false">'PRODUTO ACABADO'!AE30</f>
        <v>0</v>
      </c>
      <c r="I29" s="239"/>
      <c r="J29" s="246" t="n">
        <v>44070</v>
      </c>
      <c r="K29" s="247" t="n">
        <f aca="false">'PRODUTO ACABADO'!AF30</f>
        <v>0</v>
      </c>
      <c r="L29" s="262"/>
      <c r="M29" s="246" t="n">
        <v>44070</v>
      </c>
      <c r="N29" s="266"/>
      <c r="O29" s="250" t="n">
        <f aca="false">T29+Q29-P29</f>
        <v>0</v>
      </c>
      <c r="P29" s="251" t="n">
        <f aca="false">'PRODUTO ACABADO'!AG30</f>
        <v>0</v>
      </c>
      <c r="Q29" s="256" t="n">
        <v>0</v>
      </c>
      <c r="R29" s="209"/>
      <c r="S29" s="246" t="n">
        <v>44070</v>
      </c>
      <c r="T29" s="253"/>
      <c r="U29" s="254"/>
      <c r="V29" s="254"/>
      <c r="W29" s="254"/>
      <c r="X29" s="255"/>
      <c r="Y29" s="254"/>
    </row>
    <row r="30" customFormat="false" ht="15" hidden="false" customHeight="false" outlineLevel="0" collapsed="false">
      <c r="A30" s="246" t="n">
        <v>44071</v>
      </c>
      <c r="B30" s="247" t="n">
        <f aca="false">'PRODUTO ACABADO'!AH35</f>
        <v>57680</v>
      </c>
      <c r="D30" s="246" t="n">
        <v>44071</v>
      </c>
      <c r="E30" s="248" t="n">
        <f aca="false">'PRODUTO ACABADO'!AD31</f>
        <v>0</v>
      </c>
      <c r="F30" s="238"/>
      <c r="G30" s="246" t="n">
        <v>44071</v>
      </c>
      <c r="H30" s="248" t="n">
        <f aca="false">'PRODUTO ACABADO'!AE31</f>
        <v>0</v>
      </c>
      <c r="I30" s="239"/>
      <c r="J30" s="246" t="n">
        <v>44071</v>
      </c>
      <c r="K30" s="247" t="n">
        <f aca="false">'PRODUTO ACABADO'!AF31</f>
        <v>0</v>
      </c>
      <c r="L30" s="262"/>
      <c r="M30" s="246" t="n">
        <v>44071</v>
      </c>
      <c r="N30" s="249"/>
      <c r="O30" s="250" t="n">
        <f aca="false">T30+Q30-P30</f>
        <v>0</v>
      </c>
      <c r="P30" s="251" t="n">
        <f aca="false">'PRODUTO ACABADO'!AG31</f>
        <v>0</v>
      </c>
      <c r="Q30" s="256" t="n">
        <v>0</v>
      </c>
      <c r="R30" s="209"/>
      <c r="S30" s="246" t="n">
        <v>44071</v>
      </c>
      <c r="T30" s="253"/>
      <c r="U30" s="245"/>
      <c r="V30" s="245"/>
      <c r="W30" s="245"/>
      <c r="X30" s="245"/>
      <c r="Y30" s="245"/>
    </row>
    <row r="31" customFormat="false" ht="15" hidden="false" customHeight="false" outlineLevel="0" collapsed="false">
      <c r="A31" s="246" t="n">
        <v>44072</v>
      </c>
      <c r="B31" s="247" t="n">
        <v>0</v>
      </c>
      <c r="D31" s="246" t="n">
        <v>44072</v>
      </c>
      <c r="E31" s="248" t="n">
        <f aca="false">'PRODUTO ACABADO'!AD32</f>
        <v>0</v>
      </c>
      <c r="F31" s="238"/>
      <c r="G31" s="246" t="n">
        <v>44072</v>
      </c>
      <c r="H31" s="248" t="n">
        <f aca="false">'PRODUTO ACABADO'!AE32</f>
        <v>0</v>
      </c>
      <c r="I31" s="239"/>
      <c r="J31" s="246" t="n">
        <v>44072</v>
      </c>
      <c r="K31" s="247" t="n">
        <f aca="false">'PRODUTO ACABADO'!AF32</f>
        <v>0</v>
      </c>
      <c r="L31" s="269"/>
      <c r="M31" s="246" t="n">
        <v>44072</v>
      </c>
      <c r="N31" s="249"/>
      <c r="O31" s="250" t="n">
        <f aca="false">T31+Q31-P31</f>
        <v>0</v>
      </c>
      <c r="P31" s="251" t="n">
        <f aca="false">'PRODUTO ACABADO'!AG32</f>
        <v>0</v>
      </c>
      <c r="Q31" s="256" t="n">
        <v>0</v>
      </c>
      <c r="R31" s="209"/>
      <c r="S31" s="246" t="n">
        <v>44072</v>
      </c>
      <c r="T31" s="253"/>
      <c r="U31" s="254"/>
      <c r="V31" s="254"/>
      <c r="W31" s="254"/>
      <c r="X31" s="255"/>
      <c r="Y31" s="254"/>
    </row>
    <row r="32" customFormat="false" ht="15" hidden="false" customHeight="false" outlineLevel="0" collapsed="false">
      <c r="A32" s="246" t="n">
        <v>44073</v>
      </c>
      <c r="B32" s="247" t="n">
        <v>1</v>
      </c>
      <c r="D32" s="246" t="n">
        <v>44073</v>
      </c>
      <c r="E32" s="248" t="n">
        <f aca="false">'PRODUTO ACABADO'!AD33</f>
        <v>0</v>
      </c>
      <c r="F32" s="238"/>
      <c r="G32" s="246" t="n">
        <v>44073</v>
      </c>
      <c r="H32" s="248" t="n">
        <f aca="false">'PRODUTO ACABADO'!AE33</f>
        <v>0</v>
      </c>
      <c r="I32" s="239"/>
      <c r="J32" s="246" t="n">
        <v>44073</v>
      </c>
      <c r="K32" s="247" t="n">
        <f aca="false">'PRODUTO ACABADO'!AF33</f>
        <v>0</v>
      </c>
      <c r="L32" s="269"/>
      <c r="M32" s="246" t="n">
        <v>44073</v>
      </c>
      <c r="N32" s="249"/>
      <c r="O32" s="250" t="n">
        <f aca="false">T32+Q32-P32</f>
        <v>0</v>
      </c>
      <c r="P32" s="251" t="n">
        <f aca="false">'PRODUTO ACABADO'!AG33</f>
        <v>0</v>
      </c>
      <c r="Q32" s="256" t="n">
        <v>0</v>
      </c>
      <c r="R32" s="209"/>
      <c r="S32" s="246" t="n">
        <v>44073</v>
      </c>
      <c r="T32" s="253"/>
      <c r="U32" s="254"/>
      <c r="V32" s="254"/>
      <c r="W32" s="254"/>
      <c r="X32" s="255"/>
      <c r="Y32" s="254"/>
    </row>
    <row r="33" customFormat="false" ht="15" hidden="false" customHeight="false" outlineLevel="0" collapsed="false">
      <c r="A33" s="246" t="n">
        <v>44074</v>
      </c>
      <c r="B33" s="247" t="n">
        <v>2</v>
      </c>
      <c r="D33" s="246" t="n">
        <v>44074</v>
      </c>
      <c r="E33" s="248" t="n">
        <f aca="false">'PRODUTO ACABADO'!AD34</f>
        <v>0</v>
      </c>
      <c r="F33" s="238"/>
      <c r="G33" s="246" t="n">
        <v>44074</v>
      </c>
      <c r="H33" s="248" t="n">
        <f aca="false">'PRODUTO ACABADO'!AE34</f>
        <v>0</v>
      </c>
      <c r="I33" s="239"/>
      <c r="J33" s="246" t="n">
        <v>44074</v>
      </c>
      <c r="K33" s="247" t="n">
        <f aca="false">'PRODUTO ACABADO'!AF34</f>
        <v>0</v>
      </c>
      <c r="L33" s="269"/>
      <c r="M33" s="246" t="n">
        <v>44074</v>
      </c>
      <c r="N33" s="249"/>
      <c r="O33" s="250" t="n">
        <f aca="false">T33+Q33-P33</f>
        <v>0</v>
      </c>
      <c r="P33" s="251" t="n">
        <f aca="false">'PRODUTO ACABADO'!AG34</f>
        <v>0</v>
      </c>
      <c r="Q33" s="256" t="n">
        <v>0</v>
      </c>
      <c r="R33" s="209"/>
      <c r="S33" s="246" t="n">
        <v>44074</v>
      </c>
      <c r="T33" s="253"/>
      <c r="U33" s="245"/>
      <c r="V33" s="245"/>
      <c r="W33" s="245"/>
      <c r="X33" s="245"/>
      <c r="Y33" s="245"/>
    </row>
    <row r="34" customFormat="false" ht="15" hidden="false" customHeight="false" outlineLevel="0" collapsed="false">
      <c r="A34" s="270" t="s">
        <v>432</v>
      </c>
      <c r="B34" s="265" t="n">
        <f aca="false">SUM(B3:B33)</f>
        <v>81503</v>
      </c>
      <c r="D34" s="270" t="s">
        <v>432</v>
      </c>
      <c r="E34" s="265" t="n">
        <f aca="false">SUM(E3:E33)</f>
        <v>0</v>
      </c>
      <c r="F34" s="242"/>
      <c r="G34" s="270" t="s">
        <v>432</v>
      </c>
      <c r="H34" s="265" t="n">
        <f aca="false">SUM(H3:H33)</f>
        <v>2430640</v>
      </c>
      <c r="I34" s="271"/>
      <c r="J34" s="270" t="s">
        <v>432</v>
      </c>
      <c r="K34" s="242" t="n">
        <f aca="false">SUM(K3:K33)</f>
        <v>171120</v>
      </c>
      <c r="M34" s="270" t="s">
        <v>432</v>
      </c>
      <c r="N34" s="272" t="n">
        <f aca="false">SUM(N3:N33)</f>
        <v>1537445</v>
      </c>
      <c r="O34" s="273" t="n">
        <f aca="false">SUM(O3:O33)</f>
        <v>2867700</v>
      </c>
      <c r="P34" s="274" t="n">
        <f aca="false">SUM(P3:P33)</f>
        <v>2165550</v>
      </c>
      <c r="Q34" s="275"/>
      <c r="R34" s="209"/>
      <c r="S34" s="270" t="s">
        <v>432</v>
      </c>
      <c r="T34" s="272" t="n">
        <f aca="false">SUM(T3:T33)</f>
        <v>0</v>
      </c>
      <c r="U34" s="273" t="n">
        <f aca="false">SUM(U3:U33)</f>
        <v>0</v>
      </c>
      <c r="V34" s="274" t="n">
        <f aca="false">SUM(V3:V33)</f>
        <v>0</v>
      </c>
      <c r="W34" s="275"/>
      <c r="X34" s="245"/>
      <c r="Y34" s="245"/>
    </row>
    <row r="35" customFormat="false" ht="15" hidden="false" customHeight="false" outlineLevel="0" collapsed="false">
      <c r="A35" s="276"/>
      <c r="B35" s="276"/>
      <c r="C35" s="276"/>
      <c r="D35" s="276"/>
      <c r="E35" s="276"/>
      <c r="G35" s="276"/>
      <c r="H35" s="276"/>
      <c r="J35" s="276"/>
      <c r="K35" s="276"/>
      <c r="M35" s="276"/>
      <c r="N35" s="276"/>
      <c r="O35" s="276"/>
      <c r="P35" s="277"/>
      <c r="Q35" s="278"/>
      <c r="R35" s="209"/>
      <c r="S35" s="279"/>
      <c r="T35" s="279"/>
      <c r="U35" s="279"/>
      <c r="V35" s="279"/>
      <c r="W35" s="276"/>
      <c r="X35" s="276"/>
      <c r="Y35" s="276"/>
    </row>
    <row r="36" customFormat="false" ht="15" hidden="false" customHeight="false" outlineLevel="0" collapsed="false">
      <c r="N36" s="249"/>
      <c r="P36" s="280"/>
    </row>
    <row r="37" customFormat="false" ht="24.95" hidden="false" customHeight="true" outlineLevel="0" collapsed="false">
      <c r="E37" s="157"/>
      <c r="M37" s="281"/>
      <c r="N37" s="281"/>
      <c r="O37" s="281"/>
      <c r="P37" s="12"/>
    </row>
    <row r="38" customFormat="false" ht="24.95" hidden="false" customHeight="true" outlineLevel="0" collapsed="false">
      <c r="M38" s="282"/>
      <c r="N38" s="282"/>
      <c r="O38" s="282"/>
      <c r="P38" s="283"/>
    </row>
    <row r="39" customFormat="false" ht="27.75" hidden="false" customHeight="true" outlineLevel="0" collapsed="false"/>
    <row r="40" customFormat="false" ht="24.95" hidden="false" customHeight="true" outlineLevel="0" collapsed="false">
      <c r="P40" s="284"/>
    </row>
    <row r="41" customFormat="false" ht="24.95" hidden="false" customHeight="true" outlineLevel="0" collapsed="false"/>
    <row r="42" customFormat="false" ht="24.95" hidden="false" customHeight="true" outlineLevel="0" collapsed="false"/>
    <row r="43" customFormat="false" ht="24.95" hidden="false" customHeight="true" outlineLevel="0" collapsed="false"/>
    <row r="44" customFormat="false" ht="24.95" hidden="false" customHeight="true" outlineLevel="0" collapsed="false"/>
    <row r="45" customFormat="false" ht="24.95" hidden="false" customHeight="true" outlineLevel="0" collapsed="false"/>
    <row r="46" customFormat="false" ht="24.95" hidden="false" customHeight="true" outlineLevel="0" collapsed="false"/>
    <row r="47" customFormat="false" ht="24.95" hidden="false" customHeight="true" outlineLevel="0" collapsed="false"/>
    <row r="48" customFormat="false" ht="24.95" hidden="false" customHeight="true" outlineLevel="0" collapsed="false"/>
    <row r="49" customFormat="false" ht="24.95" hidden="false" customHeight="true" outlineLevel="0" collapsed="false"/>
    <row r="50" customFormat="false" ht="24.95" hidden="false" customHeight="true" outlineLevel="0" collapsed="false"/>
    <row r="51" customFormat="false" ht="24.95" hidden="false" customHeight="true" outlineLevel="0" collapsed="false"/>
    <row r="52" customFormat="false" ht="24.95" hidden="false" customHeight="true" outlineLevel="0" collapsed="false"/>
    <row r="53" customFormat="false" ht="24.95" hidden="false" customHeight="true" outlineLevel="0" collapsed="false"/>
    <row r="54" customFormat="false" ht="24.95" hidden="false" customHeight="true" outlineLevel="0" collapsed="false"/>
    <row r="55" customFormat="false" ht="24.95" hidden="false" customHeight="true" outlineLevel="0" collapsed="false"/>
    <row r="56" customFormat="false" ht="24.95" hidden="false" customHeight="true" outlineLevel="0" collapsed="false"/>
    <row r="57" customFormat="false" ht="24.95" hidden="false" customHeight="true" outlineLevel="0" collapsed="false"/>
    <row r="58" customFormat="false" ht="24.95" hidden="false" customHeight="true" outlineLevel="0" collapsed="false"/>
    <row r="59" customFormat="false" ht="24.95" hidden="false" customHeight="true" outlineLevel="0" collapsed="false"/>
    <row r="60" customFormat="false" ht="24.95" hidden="false" customHeight="true" outlineLevel="0" collapsed="false">
      <c r="A60" s="209"/>
      <c r="B60" s="209"/>
      <c r="C60" s="209"/>
      <c r="D60" s="209"/>
      <c r="E60" s="209"/>
      <c r="G60" s="209"/>
      <c r="H60" s="209"/>
      <c r="I60" s="209"/>
      <c r="J60" s="209"/>
      <c r="K60" s="209"/>
      <c r="L60" s="209"/>
      <c r="M60" s="209"/>
      <c r="N60" s="209"/>
      <c r="O60" s="209"/>
      <c r="P60" s="285"/>
      <c r="Q60" s="286"/>
      <c r="R60" s="209"/>
      <c r="S60" s="209"/>
      <c r="T60" s="285"/>
      <c r="U60" s="209"/>
      <c r="V60" s="209"/>
      <c r="W60" s="209"/>
      <c r="X60" s="209"/>
      <c r="Y60" s="209"/>
      <c r="Z60" s="209"/>
    </row>
    <row r="61" s="209" customFormat="true" ht="24.95" hidden="false" customHeight="true" outlineLevel="0" collapsed="false">
      <c r="P61" s="285"/>
      <c r="Q61" s="286"/>
      <c r="T61" s="285"/>
    </row>
    <row r="62" s="209" customFormat="true" ht="24.95" hidden="false" customHeight="true" outlineLevel="0" collapsed="false">
      <c r="P62" s="285"/>
      <c r="Q62" s="286"/>
      <c r="T62" s="285"/>
    </row>
    <row r="63" s="209" customFormat="true" ht="24.95" hidden="false" customHeight="true" outlineLevel="0" collapsed="false">
      <c r="P63" s="285"/>
      <c r="Q63" s="286"/>
      <c r="T63" s="285"/>
    </row>
    <row r="64" s="209" customFormat="true" ht="24.95" hidden="false" customHeight="true" outlineLevel="0" collapsed="false">
      <c r="P64" s="285"/>
      <c r="Q64" s="286"/>
      <c r="T64" s="285"/>
    </row>
    <row r="65" s="209" customFormat="true" ht="24.95" hidden="false" customHeight="true" outlineLevel="0" collapsed="false">
      <c r="P65" s="285"/>
      <c r="Q65" s="286"/>
      <c r="T65" s="285"/>
    </row>
    <row r="66" s="209" customFormat="true" ht="24.95" hidden="false" customHeight="true" outlineLevel="0" collapsed="false">
      <c r="P66" s="235"/>
      <c r="Q66" s="236"/>
      <c r="T66" s="235"/>
    </row>
    <row r="67" customFormat="false" ht="24.95" hidden="false" customHeight="true" outlineLevel="0" collapsed="false">
      <c r="AA67" s="209"/>
      <c r="AB67" s="209"/>
    </row>
    <row r="68" customFormat="false" ht="24.95" hidden="false" customHeight="true" outlineLevel="0" collapsed="false"/>
    <row r="69" customFormat="false" ht="24.95" hidden="false" customHeight="true" outlineLevel="0" collapsed="false"/>
    <row r="70" customFormat="false" ht="24.95" hidden="false" customHeight="true" outlineLevel="0" collapsed="false"/>
    <row r="71" customFormat="false" ht="24.95" hidden="false" customHeight="true" outlineLevel="0" collapsed="false"/>
    <row r="72" customFormat="false" ht="24.95" hidden="false" customHeight="true" outlineLevel="0" collapsed="false"/>
    <row r="73" customFormat="false" ht="24.95" hidden="false" customHeight="true" outlineLevel="0" collapsed="false"/>
    <row r="74" customFormat="false" ht="24.95" hidden="false" customHeight="true" outlineLevel="0" collapsed="false"/>
    <row r="75" customFormat="false" ht="24.95" hidden="false" customHeight="true" outlineLevel="0" collapsed="false"/>
    <row r="76" customFormat="false" ht="24.95" hidden="false" customHeight="true" outlineLevel="0" collapsed="false"/>
    <row r="77" customFormat="false" ht="24.95" hidden="false" customHeight="true" outlineLevel="0" collapsed="false"/>
    <row r="78" customFormat="false" ht="24.95" hidden="false" customHeight="true" outlineLevel="0" collapsed="false"/>
    <row r="79" customFormat="false" ht="24.95" hidden="false" customHeight="true" outlineLevel="0" collapsed="false"/>
    <row r="80" customFormat="false" ht="24.95" hidden="false" customHeight="true" outlineLevel="0" collapsed="false"/>
    <row r="81" customFormat="false" ht="24.95" hidden="false" customHeight="true" outlineLevel="0" collapsed="false"/>
    <row r="82" customFormat="false" ht="24.95" hidden="false" customHeight="true" outlineLevel="0" collapsed="false"/>
    <row r="83" customFormat="false" ht="24.95" hidden="false" customHeight="true" outlineLevel="0" collapsed="false"/>
    <row r="84" customFormat="false" ht="24.95" hidden="false" customHeight="true" outlineLevel="0" collapsed="false"/>
    <row r="85" customFormat="false" ht="24.95" hidden="false" customHeight="true" outlineLevel="0" collapsed="false"/>
    <row r="86" customFormat="false" ht="24.95" hidden="false" customHeight="true" outlineLevel="0" collapsed="false"/>
    <row r="87" customFormat="false" ht="24.95" hidden="false" customHeight="true" outlineLevel="0" collapsed="false"/>
    <row r="88" customFormat="false" ht="24.95" hidden="false" customHeight="true" outlineLevel="0" collapsed="false"/>
    <row r="89" customFormat="false" ht="24.95" hidden="false" customHeight="true" outlineLevel="0" collapsed="false"/>
    <row r="90" customFormat="false" ht="24.95" hidden="false" customHeight="true" outlineLevel="0" collapsed="false"/>
    <row r="91" customFormat="false" ht="24.95" hidden="false" customHeight="true" outlineLevel="0" collapsed="false"/>
    <row r="92" customFormat="false" ht="24.95" hidden="false" customHeight="true" outlineLevel="0" collapsed="false"/>
    <row r="93" customFormat="false" ht="24.95" hidden="false" customHeight="true" outlineLevel="0" collapsed="false"/>
    <row r="94" customFormat="false" ht="24.95" hidden="false" customHeight="true" outlineLevel="0" collapsed="false"/>
    <row r="95" customFormat="false" ht="24.95" hidden="false" customHeight="true" outlineLevel="0" collapsed="false"/>
    <row r="96" customFormat="false" ht="24.95" hidden="false" customHeight="true" outlineLevel="0" collapsed="false"/>
    <row r="97" customFormat="false" ht="24.95" hidden="false" customHeight="true" outlineLevel="0" collapsed="false"/>
    <row r="98" customFormat="false" ht="24.95" hidden="false" customHeight="true" outlineLevel="0" collapsed="false"/>
    <row r="99" customFormat="false" ht="24.95" hidden="false" customHeight="true" outlineLevel="0" collapsed="false"/>
    <row r="100" customFormat="false" ht="24.95" hidden="false" customHeight="true" outlineLevel="0" collapsed="false"/>
    <row r="101" customFormat="false" ht="24.95" hidden="false" customHeight="true" outlineLevel="0" collapsed="false"/>
    <row r="102" customFormat="false" ht="24.95" hidden="false" customHeight="true" outlineLevel="0" collapsed="false"/>
    <row r="103" customFormat="false" ht="24.95" hidden="false" customHeight="true" outlineLevel="0" collapsed="false"/>
    <row r="104" customFormat="false" ht="24.95" hidden="false" customHeight="true" outlineLevel="0" collapsed="false"/>
    <row r="105" customFormat="false" ht="24.95" hidden="false" customHeight="true" outlineLevel="0" collapsed="false"/>
    <row r="106" customFormat="false" ht="24.95" hidden="false" customHeight="true" outlineLevel="0" collapsed="false"/>
    <row r="107" customFormat="false" ht="24.95" hidden="false" customHeight="true" outlineLevel="0" collapsed="false"/>
    <row r="108" customFormat="false" ht="24.95" hidden="false" customHeight="true" outlineLevel="0" collapsed="false"/>
    <row r="109" customFormat="false" ht="24.95" hidden="false" customHeight="true" outlineLevel="0" collapsed="false"/>
    <row r="110" customFormat="false" ht="24.95" hidden="false" customHeight="true" outlineLevel="0" collapsed="false"/>
    <row r="111" customFormat="false" ht="24.95" hidden="false" customHeight="true" outlineLevel="0" collapsed="false"/>
    <row r="112" customFormat="false" ht="24.95" hidden="false" customHeight="true" outlineLevel="0" collapsed="false"/>
    <row r="113" customFormat="false" ht="24.95" hidden="false" customHeight="true" outlineLevel="0" collapsed="false"/>
    <row r="114" customFormat="false" ht="24.95" hidden="false" customHeight="true" outlineLevel="0" collapsed="false"/>
    <row r="115" customFormat="false" ht="24.95" hidden="false" customHeight="true" outlineLevel="0" collapsed="false"/>
    <row r="116" customFormat="false" ht="24.95" hidden="false" customHeight="true" outlineLevel="0" collapsed="false"/>
    <row r="117" customFormat="false" ht="24.95" hidden="false" customHeight="true" outlineLevel="0" collapsed="false"/>
    <row r="118" customFormat="false" ht="24.95" hidden="false" customHeight="true" outlineLevel="0" collapsed="false"/>
    <row r="119" customFormat="false" ht="24.95" hidden="false" customHeight="true" outlineLevel="0" collapsed="false"/>
    <row r="120" customFormat="false" ht="24.95" hidden="false" customHeight="true" outlineLevel="0" collapsed="false"/>
    <row r="121" customFormat="false" ht="24.95" hidden="false" customHeight="true" outlineLevel="0" collapsed="false"/>
    <row r="122" customFormat="false" ht="24.95" hidden="false" customHeight="true" outlineLevel="0" collapsed="false"/>
    <row r="123" customFormat="false" ht="24.95" hidden="false" customHeight="true" outlineLevel="0" collapsed="false"/>
    <row r="124" customFormat="false" ht="24.95" hidden="false" customHeight="true" outlineLevel="0" collapsed="false"/>
    <row r="125" customFormat="false" ht="24.95" hidden="false" customHeight="true" outlineLevel="0" collapsed="false"/>
    <row r="126" customFormat="false" ht="24.95" hidden="false" customHeight="true" outlineLevel="0" collapsed="false"/>
    <row r="127" customFormat="false" ht="24.95" hidden="false" customHeight="true" outlineLevel="0" collapsed="false"/>
    <row r="128" customFormat="false" ht="24.95" hidden="false" customHeight="true" outlineLevel="0" collapsed="false"/>
    <row r="129" customFormat="false" ht="24.95" hidden="false" customHeight="true" outlineLevel="0" collapsed="false"/>
    <row r="130" customFormat="false" ht="24.95" hidden="false" customHeight="true" outlineLevel="0" collapsed="false"/>
    <row r="131" customFormat="false" ht="24.95" hidden="false" customHeight="true" outlineLevel="0" collapsed="false"/>
    <row r="132" customFormat="false" ht="24.95" hidden="false" customHeight="true" outlineLevel="0" collapsed="false"/>
    <row r="133" customFormat="false" ht="24.95" hidden="false" customHeight="true" outlineLevel="0" collapsed="false"/>
    <row r="134" customFormat="false" ht="24.95" hidden="false" customHeight="true" outlineLevel="0" collapsed="false"/>
    <row r="135" customFormat="false" ht="24.95" hidden="false" customHeight="true" outlineLevel="0" collapsed="false"/>
    <row r="136" customFormat="false" ht="24.95" hidden="false" customHeight="true" outlineLevel="0" collapsed="false"/>
    <row r="137" customFormat="false" ht="24.95" hidden="false" customHeight="true" outlineLevel="0" collapsed="false"/>
    <row r="138" customFormat="false" ht="24.95" hidden="false" customHeight="true" outlineLevel="0" collapsed="false"/>
    <row r="139" customFormat="false" ht="24.95" hidden="false" customHeight="true" outlineLevel="0" collapsed="false"/>
    <row r="140" customFormat="false" ht="24.95" hidden="false" customHeight="true" outlineLevel="0" collapsed="false"/>
    <row r="141" customFormat="false" ht="24.95" hidden="false" customHeight="true" outlineLevel="0" collapsed="false"/>
    <row r="142" customFormat="false" ht="24.95" hidden="false" customHeight="true" outlineLevel="0" collapsed="false"/>
    <row r="143" customFormat="false" ht="24.95" hidden="false" customHeight="true" outlineLevel="0" collapsed="false"/>
    <row r="144" customFormat="false" ht="24.95" hidden="false" customHeight="true" outlineLevel="0" collapsed="false"/>
    <row r="145" customFormat="false" ht="24.95" hidden="false" customHeight="true" outlineLevel="0" collapsed="false"/>
    <row r="146" customFormat="false" ht="24.95" hidden="false" customHeight="true" outlineLevel="0" collapsed="false"/>
    <row r="147" customFormat="false" ht="24.95" hidden="false" customHeight="true" outlineLevel="0" collapsed="false"/>
    <row r="148" customFormat="false" ht="24.95" hidden="false" customHeight="true" outlineLevel="0" collapsed="false"/>
    <row r="149" customFormat="false" ht="24.95" hidden="false" customHeight="true" outlineLevel="0" collapsed="false"/>
    <row r="150" customFormat="false" ht="24.95" hidden="false" customHeight="true" outlineLevel="0" collapsed="false"/>
    <row r="151" customFormat="false" ht="24.95" hidden="false" customHeight="true" outlineLevel="0" collapsed="false"/>
    <row r="152" customFormat="false" ht="24.95" hidden="false" customHeight="true" outlineLevel="0" collapsed="false"/>
    <row r="153" customFormat="false" ht="24.95" hidden="false" customHeight="true" outlineLevel="0" collapsed="false"/>
    <row r="154" customFormat="false" ht="24.95" hidden="false" customHeight="true" outlineLevel="0" collapsed="false"/>
    <row r="155" customFormat="false" ht="24.95" hidden="false" customHeight="true" outlineLevel="0" collapsed="false"/>
    <row r="156" customFormat="false" ht="24.95" hidden="false" customHeight="true" outlineLevel="0" collapsed="false"/>
    <row r="157" customFormat="false" ht="24.95" hidden="false" customHeight="true" outlineLevel="0" collapsed="false"/>
    <row r="158" customFormat="false" ht="24.95" hidden="false" customHeight="true" outlineLevel="0" collapsed="false"/>
    <row r="159" customFormat="false" ht="24.95" hidden="false" customHeight="true" outlineLevel="0" collapsed="false"/>
    <row r="160" customFormat="false" ht="24.95" hidden="false" customHeight="true" outlineLevel="0" collapsed="false"/>
    <row r="161" customFormat="false" ht="24.95" hidden="false" customHeight="true" outlineLevel="0" collapsed="false"/>
    <row r="162" customFormat="false" ht="24.95" hidden="false" customHeight="true" outlineLevel="0" collapsed="false"/>
    <row r="163" customFormat="false" ht="24.95" hidden="false" customHeight="true" outlineLevel="0" collapsed="false"/>
  </sheetData>
  <mergeCells count="12">
    <mergeCell ref="A1:B1"/>
    <mergeCell ref="D1:E1"/>
    <mergeCell ref="G1:H1"/>
    <mergeCell ref="J1:K1"/>
    <mergeCell ref="M1:P1"/>
    <mergeCell ref="S1:V1"/>
    <mergeCell ref="X1:X2"/>
    <mergeCell ref="Y1:Y2"/>
    <mergeCell ref="S35:T35"/>
    <mergeCell ref="U35:V35"/>
    <mergeCell ref="M37:O37"/>
    <mergeCell ref="M38:O38"/>
  </mergeCells>
  <printOptions headings="false" gridLines="false" gridLinesSet="true" horizontalCentered="false" verticalCentered="false"/>
  <pageMargins left="1.60972222222222" right="0.25" top="0.75" bottom="0.75" header="0.511805555555555" footer="0.511805555555555"/>
  <pageSetup paperSize="1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1" activeCellId="0" sqref="H1"/>
    </sheetView>
  </sheetViews>
  <sheetFormatPr defaultColWidth="8.54296875" defaultRowHeight="15" zeroHeight="false" outlineLevelRow="0" outlineLevelCol="0"/>
  <cols>
    <col collapsed="false" customWidth="true" hidden="false" outlineLevel="0" max="1" min="1" style="287" width="13"/>
    <col collapsed="false" customWidth="true" hidden="false" outlineLevel="0" max="3" min="2" style="287" width="13.43"/>
    <col collapsed="false" customWidth="true" hidden="false" outlineLevel="0" max="5" min="4" style="287" width="35.57"/>
    <col collapsed="false" customWidth="true" hidden="false" outlineLevel="0" max="6" min="6" style="287" width="29.14"/>
    <col collapsed="false" customWidth="true" hidden="false" outlineLevel="0" max="7" min="7" style="287" width="21"/>
    <col collapsed="false" customWidth="true" hidden="false" outlineLevel="0" max="8" min="8" style="287" width="18.28"/>
    <col collapsed="false" customWidth="true" hidden="false" outlineLevel="0" max="9" min="9" style="287" width="23.28"/>
    <col collapsed="false" customWidth="true" hidden="false" outlineLevel="0" max="10" min="10" style="287" width="15.57"/>
  </cols>
  <sheetData>
    <row r="1" customFormat="false" ht="17.9" hidden="false" customHeight="false" outlineLevel="0" collapsed="false">
      <c r="A1" s="288" t="s">
        <v>6</v>
      </c>
      <c r="B1" s="288" t="s">
        <v>7</v>
      </c>
      <c r="C1" s="289" t="s">
        <v>433</v>
      </c>
      <c r="D1" s="289" t="s">
        <v>434</v>
      </c>
      <c r="E1" s="288" t="s">
        <v>435</v>
      </c>
      <c r="F1" s="290" t="s">
        <v>436</v>
      </c>
      <c r="G1" s="288" t="s">
        <v>11</v>
      </c>
      <c r="H1" s="291" t="s">
        <v>437</v>
      </c>
      <c r="I1" s="291" t="s">
        <v>265</v>
      </c>
      <c r="J1" s="292" t="s">
        <v>438</v>
      </c>
    </row>
    <row r="2" customFormat="false" ht="18" hidden="false" customHeight="true" outlineLevel="0" collapsed="false">
      <c r="A2" s="293" t="n">
        <v>44713</v>
      </c>
      <c r="B2" s="293" t="s">
        <v>220</v>
      </c>
      <c r="C2" s="294" t="s">
        <v>136</v>
      </c>
      <c r="D2" s="294" t="s">
        <v>439</v>
      </c>
      <c r="E2" s="294" t="s">
        <v>440</v>
      </c>
      <c r="F2" s="294" t="s">
        <v>441</v>
      </c>
      <c r="G2" s="295" t="s">
        <v>287</v>
      </c>
      <c r="H2" s="295" t="n">
        <v>78264</v>
      </c>
      <c r="I2" s="296" t="n">
        <v>0.370138888888889</v>
      </c>
      <c r="J2" s="297" t="n">
        <v>19.8</v>
      </c>
    </row>
    <row r="3" customFormat="false" ht="18" hidden="false" customHeight="true" outlineLevel="0" collapsed="false">
      <c r="A3" s="293" t="n">
        <v>44713</v>
      </c>
      <c r="B3" s="293" t="s">
        <v>442</v>
      </c>
      <c r="C3" s="294" t="s">
        <v>136</v>
      </c>
      <c r="D3" s="294" t="s">
        <v>443</v>
      </c>
      <c r="E3" s="294" t="s">
        <v>440</v>
      </c>
      <c r="F3" s="294" t="s">
        <v>444</v>
      </c>
      <c r="G3" s="295" t="s">
        <v>287</v>
      </c>
      <c r="H3" s="295" t="n">
        <v>78225</v>
      </c>
      <c r="I3" s="296" t="n">
        <v>0.450694444444444</v>
      </c>
      <c r="J3" s="297" t="n">
        <v>35.58</v>
      </c>
    </row>
    <row r="4" customFormat="false" ht="18" hidden="false" customHeight="true" outlineLevel="0" collapsed="false">
      <c r="A4" s="293" t="n">
        <v>44713</v>
      </c>
      <c r="B4" s="293" t="s">
        <v>445</v>
      </c>
      <c r="C4" s="294" t="s">
        <v>136</v>
      </c>
      <c r="D4" s="294" t="s">
        <v>446</v>
      </c>
      <c r="E4" s="294" t="s">
        <v>275</v>
      </c>
      <c r="F4" s="294" t="s">
        <v>441</v>
      </c>
      <c r="G4" s="295" t="s">
        <v>101</v>
      </c>
      <c r="H4" s="295" t="n">
        <v>78280</v>
      </c>
      <c r="I4" s="296" t="n">
        <v>0.565277777777778</v>
      </c>
      <c r="J4" s="297" t="n">
        <v>34.7</v>
      </c>
    </row>
    <row r="5" customFormat="false" ht="18" hidden="false" customHeight="true" outlineLevel="0" collapsed="false">
      <c r="A5" s="293" t="n">
        <v>44713</v>
      </c>
      <c r="B5" s="293" t="s">
        <v>392</v>
      </c>
      <c r="C5" s="294" t="s">
        <v>136</v>
      </c>
      <c r="D5" s="294" t="s">
        <v>447</v>
      </c>
      <c r="E5" s="294" t="s">
        <v>440</v>
      </c>
      <c r="F5" s="294" t="s">
        <v>441</v>
      </c>
      <c r="G5" s="295" t="s">
        <v>448</v>
      </c>
      <c r="H5" s="295" t="n">
        <v>78251</v>
      </c>
      <c r="I5" s="296" t="n">
        <v>0.703472222222222</v>
      </c>
      <c r="J5" s="297" t="n">
        <v>7.36</v>
      </c>
    </row>
    <row r="6" customFormat="false" ht="18" hidden="false" customHeight="true" outlineLevel="0" collapsed="false">
      <c r="A6" s="293" t="n">
        <v>44714</v>
      </c>
      <c r="B6" s="293" t="s">
        <v>449</v>
      </c>
      <c r="C6" s="294" t="s">
        <v>171</v>
      </c>
      <c r="D6" s="295" t="s">
        <v>450</v>
      </c>
      <c r="E6" s="295" t="s">
        <v>440</v>
      </c>
      <c r="F6" s="295" t="s">
        <v>441</v>
      </c>
      <c r="G6" s="295" t="s">
        <v>287</v>
      </c>
      <c r="H6" s="295" t="n">
        <v>78306</v>
      </c>
      <c r="I6" s="296" t="n">
        <v>0.353472222222222</v>
      </c>
      <c r="J6" s="297" t="n">
        <v>30.24</v>
      </c>
    </row>
    <row r="7" customFormat="false" ht="18" hidden="false" customHeight="true" outlineLevel="0" collapsed="false">
      <c r="A7" s="293" t="n">
        <v>44714</v>
      </c>
      <c r="B7" s="293" t="s">
        <v>451</v>
      </c>
      <c r="C7" s="294" t="s">
        <v>171</v>
      </c>
      <c r="D7" s="295" t="s">
        <v>452</v>
      </c>
      <c r="E7" s="295" t="s">
        <v>275</v>
      </c>
      <c r="F7" s="295" t="s">
        <v>441</v>
      </c>
      <c r="G7" s="295" t="s">
        <v>101</v>
      </c>
      <c r="H7" s="295" t="n">
        <v>78296</v>
      </c>
      <c r="I7" s="296" t="n">
        <v>0.422222222222222</v>
      </c>
      <c r="J7" s="297" t="n">
        <v>48.4</v>
      </c>
    </row>
    <row r="8" customFormat="false" ht="18" hidden="false" customHeight="true" outlineLevel="0" collapsed="false">
      <c r="A8" s="293" t="n">
        <v>44714</v>
      </c>
      <c r="B8" s="298" t="s">
        <v>453</v>
      </c>
      <c r="C8" s="294" t="s">
        <v>171</v>
      </c>
      <c r="D8" s="299" t="s">
        <v>454</v>
      </c>
      <c r="E8" s="299" t="s">
        <v>275</v>
      </c>
      <c r="F8" s="295" t="s">
        <v>441</v>
      </c>
      <c r="G8" s="299" t="s">
        <v>101</v>
      </c>
      <c r="H8" s="295" t="n">
        <v>78333</v>
      </c>
      <c r="I8" s="298" t="n">
        <v>0.475</v>
      </c>
      <c r="J8" s="300" t="n">
        <v>36.36</v>
      </c>
    </row>
    <row r="9" customFormat="false" ht="18" hidden="false" customHeight="true" outlineLevel="0" collapsed="false">
      <c r="A9" s="293" t="n">
        <v>44714</v>
      </c>
      <c r="B9" s="293" t="s">
        <v>392</v>
      </c>
      <c r="C9" s="294" t="s">
        <v>171</v>
      </c>
      <c r="D9" s="294" t="s">
        <v>443</v>
      </c>
      <c r="E9" s="295" t="s">
        <v>440</v>
      </c>
      <c r="F9" s="295" t="s">
        <v>441</v>
      </c>
      <c r="G9" s="295" t="s">
        <v>448</v>
      </c>
      <c r="H9" s="301" t="n">
        <v>78336</v>
      </c>
      <c r="I9" s="296" t="n">
        <v>0.54375</v>
      </c>
      <c r="J9" s="297" t="n">
        <v>4.72</v>
      </c>
    </row>
    <row r="10" customFormat="false" ht="18" hidden="false" customHeight="true" outlineLevel="0" collapsed="false">
      <c r="A10" s="302" t="n">
        <v>44714</v>
      </c>
      <c r="B10" s="293" t="s">
        <v>455</v>
      </c>
      <c r="C10" s="303" t="s">
        <v>171</v>
      </c>
      <c r="D10" s="294" t="s">
        <v>456</v>
      </c>
      <c r="E10" s="295" t="s">
        <v>279</v>
      </c>
      <c r="F10" s="295" t="s">
        <v>441</v>
      </c>
      <c r="G10" s="295" t="s">
        <v>288</v>
      </c>
      <c r="H10" s="301" t="n">
        <v>78344</v>
      </c>
      <c r="I10" s="296" t="n">
        <v>0.620833333333333</v>
      </c>
      <c r="J10" s="297" t="n">
        <v>31.42</v>
      </c>
    </row>
    <row r="11" customFormat="false" ht="18" hidden="false" customHeight="true" outlineLevel="0" collapsed="false">
      <c r="A11" s="302" t="n">
        <v>44714</v>
      </c>
      <c r="B11" s="293" t="s">
        <v>457</v>
      </c>
      <c r="C11" s="303" t="s">
        <v>171</v>
      </c>
      <c r="D11" s="294" t="s">
        <v>458</v>
      </c>
      <c r="E11" s="294" t="s">
        <v>275</v>
      </c>
      <c r="F11" s="295" t="s">
        <v>441</v>
      </c>
      <c r="G11" s="295" t="s">
        <v>101</v>
      </c>
      <c r="H11" s="301" t="n">
        <v>78357</v>
      </c>
      <c r="I11" s="296" t="n">
        <v>0.734027777777778</v>
      </c>
      <c r="J11" s="297" t="n">
        <v>34.02</v>
      </c>
    </row>
    <row r="12" customFormat="false" ht="18" hidden="false" customHeight="true" outlineLevel="0" collapsed="false">
      <c r="A12" s="302" t="n">
        <v>44714</v>
      </c>
      <c r="B12" s="293" t="s">
        <v>319</v>
      </c>
      <c r="C12" s="303" t="s">
        <v>171</v>
      </c>
      <c r="D12" s="294" t="s">
        <v>459</v>
      </c>
      <c r="E12" s="295" t="s">
        <v>440</v>
      </c>
      <c r="F12" s="295" t="s">
        <v>441</v>
      </c>
      <c r="G12" s="295" t="s">
        <v>287</v>
      </c>
      <c r="H12" s="301" t="n">
        <v>78341</v>
      </c>
      <c r="I12" s="296" t="n">
        <v>0.80625</v>
      </c>
      <c r="J12" s="297" t="n">
        <v>36.72</v>
      </c>
    </row>
    <row r="13" customFormat="false" ht="18" hidden="false" customHeight="true" outlineLevel="0" collapsed="false">
      <c r="A13" s="302" t="n">
        <v>44714</v>
      </c>
      <c r="B13" s="293" t="s">
        <v>460</v>
      </c>
      <c r="C13" s="303" t="s">
        <v>171</v>
      </c>
      <c r="D13" s="294" t="s">
        <v>447</v>
      </c>
      <c r="E13" s="295" t="s">
        <v>440</v>
      </c>
      <c r="F13" s="295" t="s">
        <v>441</v>
      </c>
      <c r="G13" s="295" t="s">
        <v>287</v>
      </c>
      <c r="H13" s="301" t="n">
        <v>78378</v>
      </c>
      <c r="I13" s="296" t="n">
        <v>0.879861111111111</v>
      </c>
      <c r="J13" s="297" t="n">
        <v>20.92</v>
      </c>
    </row>
    <row r="14" customFormat="false" ht="18" hidden="false" customHeight="true" outlineLevel="0" collapsed="false">
      <c r="A14" s="302" t="n">
        <v>44714</v>
      </c>
      <c r="B14" s="293" t="s">
        <v>461</v>
      </c>
      <c r="C14" s="303" t="s">
        <v>171</v>
      </c>
      <c r="D14" s="294" t="s">
        <v>447</v>
      </c>
      <c r="E14" s="295" t="s">
        <v>440</v>
      </c>
      <c r="F14" s="295" t="s">
        <v>441</v>
      </c>
      <c r="G14" s="295" t="s">
        <v>287</v>
      </c>
      <c r="H14" s="301" t="n">
        <v>78383</v>
      </c>
      <c r="I14" s="296" t="n">
        <v>0.191666666666667</v>
      </c>
      <c r="J14" s="297" t="n">
        <v>20</v>
      </c>
    </row>
    <row r="15" customFormat="false" ht="18" hidden="false" customHeight="true" outlineLevel="0" collapsed="false">
      <c r="A15" s="302" t="n">
        <v>44714</v>
      </c>
      <c r="B15" s="293" t="s">
        <v>462</v>
      </c>
      <c r="C15" s="303" t="s">
        <v>171</v>
      </c>
      <c r="D15" s="294" t="s">
        <v>463</v>
      </c>
      <c r="E15" s="295" t="s">
        <v>275</v>
      </c>
      <c r="F15" s="295" t="s">
        <v>441</v>
      </c>
      <c r="G15" s="295" t="s">
        <v>101</v>
      </c>
      <c r="H15" s="301" t="n">
        <v>78347</v>
      </c>
      <c r="I15" s="296" t="n">
        <v>0.684722222222222</v>
      </c>
      <c r="J15" s="297" t="n">
        <v>33.96</v>
      </c>
    </row>
    <row r="16" customFormat="false" ht="18" hidden="false" customHeight="true" outlineLevel="0" collapsed="false">
      <c r="A16" s="302" t="n">
        <v>44714</v>
      </c>
      <c r="B16" s="293" t="s">
        <v>295</v>
      </c>
      <c r="C16" s="294" t="s">
        <v>171</v>
      </c>
      <c r="D16" s="294" t="s">
        <v>450</v>
      </c>
      <c r="E16" s="294" t="s">
        <v>440</v>
      </c>
      <c r="F16" s="294" t="s">
        <v>444</v>
      </c>
      <c r="G16" s="295" t="s">
        <v>464</v>
      </c>
      <c r="H16" s="295" t="n">
        <v>78250</v>
      </c>
      <c r="I16" s="296" t="n">
        <v>0.731944444444444</v>
      </c>
      <c r="J16" s="297" t="n">
        <v>28.88</v>
      </c>
    </row>
    <row r="17" customFormat="false" ht="18" hidden="false" customHeight="true" outlineLevel="0" collapsed="false">
      <c r="A17" s="302" t="n">
        <v>44715</v>
      </c>
      <c r="B17" s="293" t="s">
        <v>465</v>
      </c>
      <c r="C17" s="294" t="s">
        <v>194</v>
      </c>
      <c r="D17" s="294" t="s">
        <v>466</v>
      </c>
      <c r="E17" s="295" t="s">
        <v>440</v>
      </c>
      <c r="F17" s="295" t="s">
        <v>441</v>
      </c>
      <c r="G17" s="295" t="s">
        <v>287</v>
      </c>
      <c r="H17" s="301" t="n">
        <v>78393</v>
      </c>
      <c r="I17" s="296" t="n">
        <v>0.332638888888889</v>
      </c>
      <c r="J17" s="297" t="n">
        <v>19.6</v>
      </c>
    </row>
    <row r="18" customFormat="false" ht="18" hidden="false" customHeight="true" outlineLevel="0" collapsed="false">
      <c r="A18" s="302" t="n">
        <v>44715</v>
      </c>
      <c r="B18" s="293" t="s">
        <v>467</v>
      </c>
      <c r="C18" s="294" t="s">
        <v>194</v>
      </c>
      <c r="D18" s="294" t="s">
        <v>468</v>
      </c>
      <c r="E18" s="295" t="s">
        <v>275</v>
      </c>
      <c r="F18" s="295" t="s">
        <v>441</v>
      </c>
      <c r="G18" s="295" t="s">
        <v>101</v>
      </c>
      <c r="H18" s="301" t="n">
        <v>78402</v>
      </c>
      <c r="I18" s="296" t="n">
        <v>0.408333333333333</v>
      </c>
      <c r="J18" s="297" t="n">
        <v>36.74</v>
      </c>
    </row>
    <row r="19" customFormat="false" ht="18" hidden="false" customHeight="true" outlineLevel="0" collapsed="false">
      <c r="A19" s="302" t="n">
        <v>44715</v>
      </c>
      <c r="B19" s="293" t="s">
        <v>469</v>
      </c>
      <c r="C19" s="294" t="s">
        <v>194</v>
      </c>
      <c r="D19" s="294" t="s">
        <v>470</v>
      </c>
      <c r="E19" s="294" t="s">
        <v>275</v>
      </c>
      <c r="F19" s="295" t="s">
        <v>441</v>
      </c>
      <c r="G19" s="295" t="s">
        <v>101</v>
      </c>
      <c r="H19" s="304" t="n">
        <v>78403</v>
      </c>
      <c r="I19" s="296" t="n">
        <v>0.447916666666667</v>
      </c>
      <c r="J19" s="297" t="n">
        <v>33</v>
      </c>
    </row>
    <row r="20" customFormat="false" ht="18" hidden="false" customHeight="true" outlineLevel="0" collapsed="false">
      <c r="A20" s="302" t="n">
        <v>44715</v>
      </c>
      <c r="B20" s="293" t="s">
        <v>442</v>
      </c>
      <c r="C20" s="294" t="s">
        <v>194</v>
      </c>
      <c r="D20" s="294" t="s">
        <v>443</v>
      </c>
      <c r="E20" s="294" t="s">
        <v>440</v>
      </c>
      <c r="F20" s="294" t="s">
        <v>444</v>
      </c>
      <c r="G20" s="295" t="s">
        <v>287</v>
      </c>
      <c r="H20" s="295" t="n">
        <v>78361</v>
      </c>
      <c r="I20" s="296" t="n">
        <v>0.460416666666667</v>
      </c>
      <c r="J20" s="297" t="n">
        <v>33.82</v>
      </c>
    </row>
    <row r="21" customFormat="false" ht="18" hidden="false" customHeight="true" outlineLevel="0" collapsed="false">
      <c r="A21" s="302" t="n">
        <v>44715</v>
      </c>
      <c r="B21" s="293" t="s">
        <v>471</v>
      </c>
      <c r="C21" s="294" t="s">
        <v>194</v>
      </c>
      <c r="D21" s="294" t="s">
        <v>472</v>
      </c>
      <c r="E21" s="294" t="s">
        <v>275</v>
      </c>
      <c r="F21" s="295" t="s">
        <v>441</v>
      </c>
      <c r="G21" s="295" t="s">
        <v>101</v>
      </c>
      <c r="H21" s="301" t="n">
        <v>78406</v>
      </c>
      <c r="I21" s="296" t="n">
        <v>0.589583333333333</v>
      </c>
      <c r="J21" s="297" t="n">
        <v>35.48</v>
      </c>
    </row>
    <row r="22" customFormat="false" ht="18" hidden="false" customHeight="true" outlineLevel="0" collapsed="false">
      <c r="A22" s="302" t="n">
        <v>44715</v>
      </c>
      <c r="B22" s="293" t="s">
        <v>473</v>
      </c>
      <c r="C22" s="294" t="s">
        <v>194</v>
      </c>
      <c r="D22" s="294" t="s">
        <v>474</v>
      </c>
      <c r="E22" s="294" t="s">
        <v>275</v>
      </c>
      <c r="F22" s="295" t="s">
        <v>441</v>
      </c>
      <c r="G22" s="295" t="s">
        <v>101</v>
      </c>
      <c r="H22" s="301" t="n">
        <v>78419</v>
      </c>
      <c r="I22" s="296" t="n">
        <v>0.624305555555556</v>
      </c>
      <c r="J22" s="297" t="n">
        <v>33.7</v>
      </c>
    </row>
    <row r="23" customFormat="false" ht="18" hidden="false" customHeight="true" outlineLevel="0" collapsed="false">
      <c r="A23" s="302" t="n">
        <v>44715</v>
      </c>
      <c r="B23" s="293" t="s">
        <v>327</v>
      </c>
      <c r="C23" s="294" t="s">
        <v>194</v>
      </c>
      <c r="D23" s="294" t="s">
        <v>459</v>
      </c>
      <c r="E23" s="294" t="s">
        <v>275</v>
      </c>
      <c r="F23" s="295" t="s">
        <v>441</v>
      </c>
      <c r="G23" s="295" t="s">
        <v>101</v>
      </c>
      <c r="H23" s="301" t="n">
        <v>78431</v>
      </c>
      <c r="I23" s="296" t="n">
        <v>0.668055555555556</v>
      </c>
      <c r="J23" s="297" t="n">
        <v>30.58</v>
      </c>
    </row>
    <row r="24" customFormat="false" ht="18" hidden="false" customHeight="true" outlineLevel="0" collapsed="false">
      <c r="A24" s="302" t="n">
        <v>44715</v>
      </c>
      <c r="B24" s="293" t="s">
        <v>326</v>
      </c>
      <c r="C24" s="294" t="s">
        <v>194</v>
      </c>
      <c r="D24" s="294" t="s">
        <v>475</v>
      </c>
      <c r="E24" s="294" t="s">
        <v>275</v>
      </c>
      <c r="F24" s="295" t="s">
        <v>441</v>
      </c>
      <c r="G24" s="295" t="s">
        <v>101</v>
      </c>
      <c r="H24" s="301" t="n">
        <v>78439</v>
      </c>
      <c r="I24" s="296" t="n">
        <v>0.695833333333333</v>
      </c>
      <c r="J24" s="297" t="n">
        <v>37.12</v>
      </c>
    </row>
    <row r="25" customFormat="false" ht="18" hidden="false" customHeight="true" outlineLevel="0" collapsed="false">
      <c r="A25" s="302" t="n">
        <v>44715</v>
      </c>
      <c r="B25" s="293" t="s">
        <v>476</v>
      </c>
      <c r="C25" s="294" t="s">
        <v>194</v>
      </c>
      <c r="D25" s="305" t="s">
        <v>477</v>
      </c>
      <c r="E25" s="305" t="s">
        <v>275</v>
      </c>
      <c r="F25" s="295" t="s">
        <v>441</v>
      </c>
      <c r="G25" s="306" t="s">
        <v>101</v>
      </c>
      <c r="H25" s="295" t="n">
        <v>78428</v>
      </c>
      <c r="I25" s="307" t="n">
        <v>0.747916666666667</v>
      </c>
      <c r="J25" s="308" t="n">
        <v>34.02</v>
      </c>
    </row>
    <row r="26" customFormat="false" ht="18" hidden="false" customHeight="true" outlineLevel="0" collapsed="false">
      <c r="A26" s="302" t="n">
        <v>44715</v>
      </c>
      <c r="B26" s="293" t="s">
        <v>478</v>
      </c>
      <c r="C26" s="294" t="s">
        <v>194</v>
      </c>
      <c r="D26" s="303" t="s">
        <v>479</v>
      </c>
      <c r="E26" s="305" t="s">
        <v>275</v>
      </c>
      <c r="F26" s="295" t="s">
        <v>441</v>
      </c>
      <c r="G26" s="299" t="s">
        <v>101</v>
      </c>
      <c r="H26" s="295" t="n">
        <v>78451</v>
      </c>
      <c r="I26" s="298" t="n">
        <v>0.775694444444445</v>
      </c>
      <c r="J26" s="300" t="n">
        <v>35.1</v>
      </c>
    </row>
    <row r="27" customFormat="false" ht="18" hidden="false" customHeight="true" outlineLevel="0" collapsed="false">
      <c r="A27" s="302" t="n">
        <v>44715</v>
      </c>
      <c r="B27" s="293" t="s">
        <v>461</v>
      </c>
      <c r="C27" s="294" t="s">
        <v>194</v>
      </c>
      <c r="D27" s="294" t="s">
        <v>20</v>
      </c>
      <c r="E27" s="294" t="s">
        <v>440</v>
      </c>
      <c r="F27" s="294" t="s">
        <v>441</v>
      </c>
      <c r="G27" s="295" t="s">
        <v>287</v>
      </c>
      <c r="H27" s="295" t="n">
        <v>78424</v>
      </c>
      <c r="I27" s="296" t="n">
        <v>0.790277777777778</v>
      </c>
      <c r="J27" s="297" t="n">
        <v>20.62</v>
      </c>
    </row>
    <row r="28" customFormat="false" ht="18" hidden="false" customHeight="true" outlineLevel="0" collapsed="false">
      <c r="A28" s="302" t="n">
        <v>44715</v>
      </c>
      <c r="B28" s="293" t="s">
        <v>480</v>
      </c>
      <c r="C28" s="294" t="s">
        <v>194</v>
      </c>
      <c r="D28" s="294" t="s">
        <v>447</v>
      </c>
      <c r="E28" s="294" t="s">
        <v>440</v>
      </c>
      <c r="F28" s="294" t="s">
        <v>441</v>
      </c>
      <c r="G28" s="295" t="s">
        <v>287</v>
      </c>
      <c r="H28" s="295" t="n">
        <v>78457</v>
      </c>
      <c r="I28" s="296" t="n">
        <v>0.872916666666667</v>
      </c>
      <c r="J28" s="297" t="n">
        <v>21.28</v>
      </c>
    </row>
    <row r="29" customFormat="false" ht="18" hidden="false" customHeight="true" outlineLevel="0" collapsed="false">
      <c r="A29" s="302" t="n">
        <v>44715</v>
      </c>
      <c r="B29" s="293" t="s">
        <v>319</v>
      </c>
      <c r="C29" s="294" t="s">
        <v>194</v>
      </c>
      <c r="D29" s="294" t="s">
        <v>447</v>
      </c>
      <c r="E29" s="294" t="s">
        <v>440</v>
      </c>
      <c r="F29" s="294" t="s">
        <v>441</v>
      </c>
      <c r="G29" s="295" t="s">
        <v>287</v>
      </c>
      <c r="H29" s="295" t="n">
        <v>78463</v>
      </c>
      <c r="I29" s="296" t="n">
        <v>0.0951388888888889</v>
      </c>
      <c r="J29" s="297" t="n">
        <v>35.98</v>
      </c>
    </row>
    <row r="30" customFormat="false" ht="18" hidden="false" customHeight="true" outlineLevel="0" collapsed="false">
      <c r="A30" s="302" t="n">
        <v>44715</v>
      </c>
      <c r="B30" s="293" t="s">
        <v>465</v>
      </c>
      <c r="C30" s="294" t="s">
        <v>194</v>
      </c>
      <c r="D30" s="303" t="s">
        <v>466</v>
      </c>
      <c r="E30" s="303" t="s">
        <v>440</v>
      </c>
      <c r="F30" s="295" t="s">
        <v>441</v>
      </c>
      <c r="G30" s="299" t="s">
        <v>287</v>
      </c>
      <c r="H30" s="301" t="n">
        <v>78470</v>
      </c>
      <c r="I30" s="298" t="n">
        <v>0.205555555555556</v>
      </c>
      <c r="J30" s="300" t="n">
        <v>19.82</v>
      </c>
    </row>
    <row r="31" customFormat="false" ht="18" hidden="false" customHeight="true" outlineLevel="0" collapsed="false">
      <c r="A31" s="302" t="n">
        <v>44716</v>
      </c>
      <c r="B31" s="293" t="s">
        <v>319</v>
      </c>
      <c r="C31" s="294" t="s">
        <v>211</v>
      </c>
      <c r="D31" s="294" t="s">
        <v>447</v>
      </c>
      <c r="E31" s="294" t="s">
        <v>440</v>
      </c>
      <c r="F31" s="295" t="s">
        <v>441</v>
      </c>
      <c r="G31" s="295" t="s">
        <v>287</v>
      </c>
      <c r="H31" s="301" t="n">
        <v>78463</v>
      </c>
      <c r="I31" s="296" t="n">
        <v>0.0951388888888889</v>
      </c>
      <c r="J31" s="297" t="n">
        <v>35.98</v>
      </c>
    </row>
    <row r="32" customFormat="false" ht="18" hidden="false" customHeight="true" outlineLevel="0" collapsed="false">
      <c r="A32" s="293" t="n">
        <v>44716</v>
      </c>
      <c r="B32" s="293" t="s">
        <v>465</v>
      </c>
      <c r="C32" s="294" t="s">
        <v>211</v>
      </c>
      <c r="D32" s="294" t="s">
        <v>466</v>
      </c>
      <c r="E32" s="294" t="s">
        <v>440</v>
      </c>
      <c r="F32" s="295" t="s">
        <v>441</v>
      </c>
      <c r="G32" s="295" t="s">
        <v>287</v>
      </c>
      <c r="H32" s="301" t="n">
        <v>78470</v>
      </c>
      <c r="I32" s="296" t="n">
        <v>0.205555555555556</v>
      </c>
      <c r="J32" s="297" t="n">
        <v>19.82</v>
      </c>
    </row>
    <row r="33" customFormat="false" ht="18" hidden="false" customHeight="true" outlineLevel="0" collapsed="false">
      <c r="A33" s="293" t="n">
        <v>44716</v>
      </c>
      <c r="B33" s="293" t="s">
        <v>460</v>
      </c>
      <c r="C33" s="294" t="s">
        <v>211</v>
      </c>
      <c r="D33" s="294" t="s">
        <v>466</v>
      </c>
      <c r="E33" s="294" t="s">
        <v>440</v>
      </c>
      <c r="F33" s="295" t="s">
        <v>441</v>
      </c>
      <c r="G33" s="295" t="s">
        <v>287</v>
      </c>
      <c r="H33" s="301" t="n">
        <v>78476</v>
      </c>
      <c r="I33" s="296" t="n">
        <v>0.316666666666667</v>
      </c>
      <c r="J33" s="297" t="n">
        <v>20.18</v>
      </c>
    </row>
    <row r="34" s="263" customFormat="true" ht="18" hidden="false" customHeight="true" outlineLevel="0" collapsed="false">
      <c r="A34" s="293" t="n">
        <v>44716</v>
      </c>
      <c r="B34" s="293" t="s">
        <v>481</v>
      </c>
      <c r="C34" s="294" t="s">
        <v>211</v>
      </c>
      <c r="D34" s="305" t="s">
        <v>482</v>
      </c>
      <c r="E34" s="305" t="s">
        <v>275</v>
      </c>
      <c r="F34" s="295" t="s">
        <v>441</v>
      </c>
      <c r="G34" s="306" t="s">
        <v>101</v>
      </c>
      <c r="H34" s="295" t="n">
        <v>78484</v>
      </c>
      <c r="I34" s="307" t="n">
        <v>0.48125</v>
      </c>
      <c r="J34" s="308" t="n">
        <v>47.94</v>
      </c>
    </row>
    <row r="35" s="263" customFormat="true" ht="18" hidden="false" customHeight="true" outlineLevel="0" collapsed="false">
      <c r="A35" s="293" t="n">
        <v>44716</v>
      </c>
      <c r="B35" s="293" t="s">
        <v>483</v>
      </c>
      <c r="C35" s="294" t="s">
        <v>211</v>
      </c>
      <c r="D35" s="294" t="s">
        <v>484</v>
      </c>
      <c r="E35" s="305" t="s">
        <v>393</v>
      </c>
      <c r="F35" s="295" t="s">
        <v>441</v>
      </c>
      <c r="G35" s="295" t="s">
        <v>101</v>
      </c>
      <c r="H35" s="295" t="n">
        <v>78486</v>
      </c>
      <c r="I35" s="296" t="n">
        <v>0.553472222222222</v>
      </c>
      <c r="J35" s="297" t="n">
        <v>33.12</v>
      </c>
    </row>
    <row r="36" s="263" customFormat="true" ht="18" hidden="false" customHeight="true" outlineLevel="0" collapsed="false">
      <c r="A36" s="293" t="n">
        <v>44716</v>
      </c>
      <c r="B36" s="293" t="s">
        <v>392</v>
      </c>
      <c r="C36" s="294" t="s">
        <v>211</v>
      </c>
      <c r="D36" s="294" t="s">
        <v>443</v>
      </c>
      <c r="E36" s="294" t="s">
        <v>440</v>
      </c>
      <c r="F36" s="295" t="s">
        <v>441</v>
      </c>
      <c r="G36" s="295" t="s">
        <v>287</v>
      </c>
      <c r="H36" s="295" t="n">
        <v>78482</v>
      </c>
      <c r="I36" s="296" t="n">
        <v>0.595138888888889</v>
      </c>
      <c r="J36" s="297" t="n">
        <v>12.28</v>
      </c>
    </row>
    <row r="37" s="263" customFormat="true" ht="18" hidden="false" customHeight="true" outlineLevel="0" collapsed="false">
      <c r="A37" s="293" t="n">
        <v>44716</v>
      </c>
      <c r="B37" s="295" t="s">
        <v>319</v>
      </c>
      <c r="C37" s="294" t="s">
        <v>211</v>
      </c>
      <c r="D37" s="294" t="s">
        <v>447</v>
      </c>
      <c r="E37" s="295" t="s">
        <v>440</v>
      </c>
      <c r="F37" s="295" t="s">
        <v>441</v>
      </c>
      <c r="G37" s="295" t="s">
        <v>287</v>
      </c>
      <c r="H37" s="295" t="n">
        <v>78501</v>
      </c>
      <c r="I37" s="296" t="n">
        <v>0.0222222222222222</v>
      </c>
      <c r="J37" s="297" t="n">
        <v>35.66</v>
      </c>
    </row>
    <row r="38" s="263" customFormat="true" ht="18" hidden="false" customHeight="true" outlineLevel="0" collapsed="false">
      <c r="A38" s="293" t="n">
        <v>44718</v>
      </c>
      <c r="B38" s="293" t="s">
        <v>442</v>
      </c>
      <c r="C38" s="294" t="s">
        <v>221</v>
      </c>
      <c r="D38" s="294" t="s">
        <v>443</v>
      </c>
      <c r="E38" s="294" t="s">
        <v>440</v>
      </c>
      <c r="F38" s="295" t="s">
        <v>444</v>
      </c>
      <c r="G38" s="295" t="s">
        <v>287</v>
      </c>
      <c r="H38" s="295" t="n">
        <v>78432</v>
      </c>
      <c r="I38" s="296" t="n">
        <v>0.365277777777778</v>
      </c>
      <c r="J38" s="297" t="n">
        <v>34.96</v>
      </c>
    </row>
    <row r="39" s="263" customFormat="true" ht="18" hidden="false" customHeight="true" outlineLevel="0" collapsed="false">
      <c r="A39" s="293" t="n">
        <v>44718</v>
      </c>
      <c r="B39" s="293" t="s">
        <v>449</v>
      </c>
      <c r="C39" s="294" t="s">
        <v>221</v>
      </c>
      <c r="D39" s="294" t="s">
        <v>466</v>
      </c>
      <c r="E39" s="294" t="s">
        <v>440</v>
      </c>
      <c r="F39" s="294" t="s">
        <v>441</v>
      </c>
      <c r="G39" s="295" t="s">
        <v>287</v>
      </c>
      <c r="H39" s="295" t="n">
        <v>78504</v>
      </c>
      <c r="I39" s="296" t="n">
        <v>0.36875</v>
      </c>
      <c r="J39" s="297" t="n">
        <v>31.92</v>
      </c>
    </row>
    <row r="40" customFormat="false" ht="18" hidden="false" customHeight="true" outlineLevel="0" collapsed="false">
      <c r="A40" s="293" t="n">
        <v>44718</v>
      </c>
      <c r="B40" s="293" t="s">
        <v>219</v>
      </c>
      <c r="C40" s="294" t="s">
        <v>221</v>
      </c>
      <c r="D40" s="294" t="s">
        <v>485</v>
      </c>
      <c r="E40" s="294" t="s">
        <v>440</v>
      </c>
      <c r="F40" s="295" t="s">
        <v>441</v>
      </c>
      <c r="G40" s="295" t="s">
        <v>287</v>
      </c>
      <c r="H40" s="295" t="n">
        <v>78508</v>
      </c>
      <c r="I40" s="296" t="n">
        <v>0.402777777777778</v>
      </c>
      <c r="J40" s="297" t="n">
        <v>19.4</v>
      </c>
    </row>
    <row r="41" customFormat="false" ht="18" hidden="false" customHeight="true" outlineLevel="0" collapsed="false">
      <c r="A41" s="309" t="n">
        <v>44718</v>
      </c>
      <c r="B41" s="309" t="s">
        <v>486</v>
      </c>
      <c r="C41" s="310" t="s">
        <v>221</v>
      </c>
      <c r="D41" s="310" t="s">
        <v>487</v>
      </c>
      <c r="E41" s="310" t="s">
        <v>275</v>
      </c>
      <c r="F41" s="311" t="s">
        <v>441</v>
      </c>
      <c r="G41" s="311" t="s">
        <v>101</v>
      </c>
      <c r="H41" s="311" t="n">
        <v>78512</v>
      </c>
      <c r="I41" s="312" t="n">
        <v>0.454861111111111</v>
      </c>
      <c r="J41" s="313" t="n">
        <v>34.52</v>
      </c>
    </row>
    <row r="42" customFormat="false" ht="18" hidden="false" customHeight="true" outlineLevel="0" collapsed="false">
      <c r="A42" s="309" t="n">
        <v>44718</v>
      </c>
      <c r="B42" s="309" t="s">
        <v>488</v>
      </c>
      <c r="C42" s="310" t="s">
        <v>221</v>
      </c>
      <c r="D42" s="310" t="s">
        <v>489</v>
      </c>
      <c r="E42" s="310" t="s">
        <v>275</v>
      </c>
      <c r="F42" s="311" t="s">
        <v>441</v>
      </c>
      <c r="G42" s="311" t="s">
        <v>101</v>
      </c>
      <c r="H42" s="311" t="n">
        <v>78521</v>
      </c>
      <c r="I42" s="312" t="n">
        <v>0.5375</v>
      </c>
      <c r="J42" s="313" t="n">
        <v>33.9</v>
      </c>
    </row>
    <row r="43" customFormat="false" ht="18" hidden="false" customHeight="true" outlineLevel="0" collapsed="false">
      <c r="A43" s="309" t="n">
        <v>44718</v>
      </c>
      <c r="B43" s="309" t="s">
        <v>490</v>
      </c>
      <c r="C43" s="310" t="s">
        <v>221</v>
      </c>
      <c r="D43" s="310" t="s">
        <v>491</v>
      </c>
      <c r="E43" s="310" t="s">
        <v>275</v>
      </c>
      <c r="F43" s="311" t="s">
        <v>441</v>
      </c>
      <c r="G43" s="311" t="s">
        <v>101</v>
      </c>
      <c r="H43" s="311" t="n">
        <v>78530</v>
      </c>
      <c r="I43" s="312" t="n">
        <v>0.679166666666667</v>
      </c>
      <c r="J43" s="313" t="n">
        <v>48.18</v>
      </c>
    </row>
    <row r="44" customFormat="false" ht="18" hidden="false" customHeight="true" outlineLevel="0" collapsed="false">
      <c r="A44" s="309" t="n">
        <v>44718</v>
      </c>
      <c r="B44" s="309" t="s">
        <v>492</v>
      </c>
      <c r="C44" s="310" t="s">
        <v>221</v>
      </c>
      <c r="D44" s="310" t="s">
        <v>493</v>
      </c>
      <c r="E44" s="310" t="s">
        <v>275</v>
      </c>
      <c r="F44" s="310" t="s">
        <v>441</v>
      </c>
      <c r="G44" s="311" t="s">
        <v>101</v>
      </c>
      <c r="H44" s="311" t="n">
        <v>78522</v>
      </c>
      <c r="I44" s="312" t="n">
        <v>0.601388888888889</v>
      </c>
      <c r="J44" s="313" t="n">
        <v>48.32</v>
      </c>
    </row>
    <row r="45" customFormat="false" ht="18" hidden="false" customHeight="true" outlineLevel="0" collapsed="false">
      <c r="A45" s="293" t="n">
        <v>44718</v>
      </c>
      <c r="B45" s="293" t="s">
        <v>295</v>
      </c>
      <c r="C45" s="294" t="s">
        <v>221</v>
      </c>
      <c r="D45" s="294" t="s">
        <v>450</v>
      </c>
      <c r="E45" s="294" t="s">
        <v>440</v>
      </c>
      <c r="F45" s="295" t="s">
        <v>444</v>
      </c>
      <c r="G45" s="295" t="s">
        <v>287</v>
      </c>
      <c r="H45" s="295" t="n">
        <v>78420</v>
      </c>
      <c r="I45" s="296" t="n">
        <v>0.627777777777778</v>
      </c>
      <c r="J45" s="297" t="n">
        <v>33.86</v>
      </c>
    </row>
    <row r="46" customFormat="false" ht="18" hidden="false" customHeight="true" outlineLevel="0" collapsed="false">
      <c r="A46" s="309" t="n">
        <v>44718</v>
      </c>
      <c r="B46" s="309" t="s">
        <v>494</v>
      </c>
      <c r="C46" s="310" t="s">
        <v>221</v>
      </c>
      <c r="D46" s="310" t="s">
        <v>495</v>
      </c>
      <c r="E46" s="310" t="s">
        <v>275</v>
      </c>
      <c r="F46" s="310" t="s">
        <v>441</v>
      </c>
      <c r="G46" s="311" t="s">
        <v>101</v>
      </c>
      <c r="H46" s="311" t="n">
        <v>78528</v>
      </c>
      <c r="I46" s="312" t="n">
        <v>0.656944444444445</v>
      </c>
      <c r="J46" s="313" t="n">
        <v>47.9</v>
      </c>
    </row>
    <row r="47" customFormat="false" ht="18" hidden="false" customHeight="true" outlineLevel="0" collapsed="false">
      <c r="A47" s="293" t="n">
        <v>44718</v>
      </c>
      <c r="B47" s="293" t="s">
        <v>442</v>
      </c>
      <c r="C47" s="294" t="s">
        <v>221</v>
      </c>
      <c r="D47" s="294" t="s">
        <v>443</v>
      </c>
      <c r="E47" s="294" t="s">
        <v>440</v>
      </c>
      <c r="F47" s="294" t="s">
        <v>444</v>
      </c>
      <c r="G47" s="295" t="s">
        <v>287</v>
      </c>
      <c r="H47" s="295" t="n">
        <v>78535</v>
      </c>
      <c r="I47" s="296" t="n">
        <v>0.718055555555556</v>
      </c>
      <c r="J47" s="297" t="n">
        <v>37.02</v>
      </c>
    </row>
    <row r="48" customFormat="false" ht="18" hidden="false" customHeight="true" outlineLevel="0" collapsed="false">
      <c r="A48" s="293" t="n">
        <v>44718</v>
      </c>
      <c r="B48" s="314" t="s">
        <v>461</v>
      </c>
      <c r="C48" s="294" t="s">
        <v>221</v>
      </c>
      <c r="D48" s="294" t="s">
        <v>447</v>
      </c>
      <c r="E48" s="294" t="s">
        <v>440</v>
      </c>
      <c r="F48" s="294" t="s">
        <v>441</v>
      </c>
      <c r="G48" s="295" t="s">
        <v>287</v>
      </c>
      <c r="H48" s="295" t="n">
        <v>78547</v>
      </c>
      <c r="I48" s="296" t="n">
        <v>0.01875</v>
      </c>
      <c r="J48" s="297" t="n">
        <v>20.74</v>
      </c>
    </row>
    <row r="49" customFormat="false" ht="18" hidden="false" customHeight="true" outlineLevel="0" collapsed="false">
      <c r="A49" s="293" t="n">
        <v>44719</v>
      </c>
      <c r="B49" s="293" t="s">
        <v>480</v>
      </c>
      <c r="C49" s="294" t="s">
        <v>225</v>
      </c>
      <c r="D49" s="294" t="s">
        <v>466</v>
      </c>
      <c r="E49" s="294" t="s">
        <v>440</v>
      </c>
      <c r="F49" s="294" t="s">
        <v>441</v>
      </c>
      <c r="G49" s="295" t="s">
        <v>287</v>
      </c>
      <c r="H49" s="295" t="n">
        <v>78560</v>
      </c>
      <c r="I49" s="296" t="n">
        <v>0.303472222222222</v>
      </c>
      <c r="J49" s="297" t="n">
        <v>20.94</v>
      </c>
    </row>
    <row r="50" customFormat="false" ht="18" hidden="false" customHeight="true" outlineLevel="0" collapsed="false">
      <c r="A50" s="293" t="n">
        <v>44719</v>
      </c>
      <c r="B50" s="293" t="s">
        <v>496</v>
      </c>
      <c r="C50" s="294" t="s">
        <v>225</v>
      </c>
      <c r="D50" s="294" t="s">
        <v>497</v>
      </c>
      <c r="E50" s="294" t="s">
        <v>275</v>
      </c>
      <c r="F50" s="294" t="s">
        <v>441</v>
      </c>
      <c r="G50" s="295" t="s">
        <v>101</v>
      </c>
      <c r="H50" s="295" t="n">
        <v>78571</v>
      </c>
      <c r="I50" s="296" t="n">
        <v>0.448611111111111</v>
      </c>
      <c r="J50" s="297" t="n">
        <v>34.58</v>
      </c>
    </row>
    <row r="51" customFormat="false" ht="18" hidden="false" customHeight="true" outlineLevel="0" collapsed="false">
      <c r="A51" s="293" t="n">
        <v>44719</v>
      </c>
      <c r="B51" s="293" t="s">
        <v>498</v>
      </c>
      <c r="C51" s="294" t="s">
        <v>225</v>
      </c>
      <c r="D51" s="294" t="s">
        <v>499</v>
      </c>
      <c r="E51" s="294" t="s">
        <v>393</v>
      </c>
      <c r="F51" s="295" t="s">
        <v>441</v>
      </c>
      <c r="G51" s="295" t="s">
        <v>101</v>
      </c>
      <c r="H51" s="295" t="n">
        <v>78578</v>
      </c>
      <c r="I51" s="296" t="n">
        <v>0.485416666666667</v>
      </c>
      <c r="J51" s="297" t="n">
        <v>34.64</v>
      </c>
    </row>
    <row r="52" customFormat="false" ht="18" hidden="false" customHeight="true" outlineLevel="0" collapsed="false">
      <c r="A52" s="293" t="n">
        <v>44719</v>
      </c>
      <c r="B52" s="293" t="s">
        <v>500</v>
      </c>
      <c r="C52" s="294" t="s">
        <v>225</v>
      </c>
      <c r="D52" s="294" t="s">
        <v>501</v>
      </c>
      <c r="E52" s="294" t="s">
        <v>275</v>
      </c>
      <c r="F52" s="294" t="s">
        <v>441</v>
      </c>
      <c r="G52" s="295" t="s">
        <v>101</v>
      </c>
      <c r="H52" s="295" t="n">
        <v>78584</v>
      </c>
      <c r="I52" s="296" t="n">
        <v>0.588888888888889</v>
      </c>
      <c r="J52" s="297" t="n">
        <v>33.74</v>
      </c>
    </row>
    <row r="53" customFormat="false" ht="18" hidden="false" customHeight="true" outlineLevel="0" collapsed="false">
      <c r="A53" s="293" t="n">
        <v>44719</v>
      </c>
      <c r="B53" s="293" t="s">
        <v>480</v>
      </c>
      <c r="C53" s="294" t="s">
        <v>225</v>
      </c>
      <c r="D53" s="294" t="s">
        <v>447</v>
      </c>
      <c r="E53" s="294" t="s">
        <v>440</v>
      </c>
      <c r="F53" s="294" t="s">
        <v>441</v>
      </c>
      <c r="G53" s="295" t="s">
        <v>287</v>
      </c>
      <c r="H53" s="295" t="n">
        <v>78603</v>
      </c>
      <c r="I53" s="296" t="n">
        <v>0.752777777777778</v>
      </c>
      <c r="J53" s="297" t="n">
        <v>21.06</v>
      </c>
    </row>
    <row r="54" customFormat="false" ht="18" hidden="false" customHeight="true" outlineLevel="0" collapsed="false">
      <c r="A54" s="293" t="n">
        <v>44719</v>
      </c>
      <c r="B54" s="293" t="s">
        <v>461</v>
      </c>
      <c r="C54" s="294" t="s">
        <v>225</v>
      </c>
      <c r="D54" s="294" t="s">
        <v>447</v>
      </c>
      <c r="E54" s="294" t="s">
        <v>440</v>
      </c>
      <c r="F54" s="294" t="s">
        <v>441</v>
      </c>
      <c r="G54" s="295" t="s">
        <v>287</v>
      </c>
      <c r="H54" s="295" t="n">
        <v>78612</v>
      </c>
      <c r="I54" s="296" t="n">
        <v>0.989583333333333</v>
      </c>
      <c r="J54" s="297" t="n">
        <v>19.32</v>
      </c>
    </row>
    <row r="55" customFormat="false" ht="18" hidden="false" customHeight="true" outlineLevel="0" collapsed="false">
      <c r="A55" s="293" t="n">
        <v>44720</v>
      </c>
      <c r="B55" s="293" t="s">
        <v>502</v>
      </c>
      <c r="C55" s="294" t="s">
        <v>232</v>
      </c>
      <c r="D55" s="294" t="s">
        <v>503</v>
      </c>
      <c r="E55" s="294" t="s">
        <v>275</v>
      </c>
      <c r="F55" s="294" t="s">
        <v>441</v>
      </c>
      <c r="G55" s="294" t="s">
        <v>101</v>
      </c>
      <c r="H55" s="295" t="n">
        <v>78597</v>
      </c>
      <c r="I55" s="296" t="n">
        <v>0.408333333333333</v>
      </c>
      <c r="J55" s="297" t="n">
        <v>33.32</v>
      </c>
    </row>
    <row r="56" customFormat="false" ht="18" hidden="false" customHeight="true" outlineLevel="0" collapsed="false">
      <c r="A56" s="293" t="n">
        <v>44720</v>
      </c>
      <c r="B56" s="293" t="s">
        <v>295</v>
      </c>
      <c r="C56" s="294" t="s">
        <v>232</v>
      </c>
      <c r="D56" s="294" t="s">
        <v>450</v>
      </c>
      <c r="E56" s="294" t="s">
        <v>440</v>
      </c>
      <c r="F56" s="294" t="s">
        <v>444</v>
      </c>
      <c r="G56" s="295" t="s">
        <v>287</v>
      </c>
      <c r="H56" s="295" t="n">
        <v>78615</v>
      </c>
      <c r="I56" s="296" t="n">
        <v>0.436805555555555</v>
      </c>
      <c r="J56" s="297" t="n">
        <v>2.68</v>
      </c>
    </row>
    <row r="57" s="263" customFormat="true" ht="18" hidden="false" customHeight="true" outlineLevel="0" collapsed="false">
      <c r="A57" s="293" t="n">
        <v>44720</v>
      </c>
      <c r="B57" s="293" t="s">
        <v>504</v>
      </c>
      <c r="C57" s="294" t="s">
        <v>232</v>
      </c>
      <c r="D57" s="294" t="s">
        <v>505</v>
      </c>
      <c r="E57" s="294" t="s">
        <v>275</v>
      </c>
      <c r="F57" s="294" t="s">
        <v>441</v>
      </c>
      <c r="G57" s="295" t="s">
        <v>101</v>
      </c>
      <c r="H57" s="295" t="n">
        <v>78646</v>
      </c>
      <c r="I57" s="296" t="n">
        <v>0.540277777777778</v>
      </c>
      <c r="J57" s="297" t="n">
        <v>46.42</v>
      </c>
    </row>
    <row r="58" s="263" customFormat="true" ht="18" hidden="false" customHeight="true" outlineLevel="0" collapsed="false">
      <c r="A58" s="293" t="n">
        <v>44720</v>
      </c>
      <c r="B58" s="293" t="s">
        <v>506</v>
      </c>
      <c r="C58" s="294" t="s">
        <v>232</v>
      </c>
      <c r="D58" s="294" t="s">
        <v>507</v>
      </c>
      <c r="E58" s="294" t="s">
        <v>275</v>
      </c>
      <c r="F58" s="294" t="s">
        <v>441</v>
      </c>
      <c r="G58" s="295" t="s">
        <v>101</v>
      </c>
      <c r="H58" s="295" t="n">
        <v>78639</v>
      </c>
      <c r="I58" s="296" t="n">
        <v>0.55625</v>
      </c>
      <c r="J58" s="297" t="n">
        <v>33.3</v>
      </c>
    </row>
    <row r="59" s="263" customFormat="true" ht="18" hidden="false" customHeight="true" outlineLevel="0" collapsed="false">
      <c r="A59" s="293" t="n">
        <v>44720</v>
      </c>
      <c r="B59" s="293" t="s">
        <v>508</v>
      </c>
      <c r="C59" s="294" t="s">
        <v>232</v>
      </c>
      <c r="D59" s="294" t="s">
        <v>509</v>
      </c>
      <c r="E59" s="294" t="s">
        <v>393</v>
      </c>
      <c r="F59" s="294" t="s">
        <v>441</v>
      </c>
      <c r="G59" s="295" t="s">
        <v>101</v>
      </c>
      <c r="H59" s="295" t="n">
        <v>78647</v>
      </c>
      <c r="I59" s="296" t="n">
        <v>0.583333333333333</v>
      </c>
      <c r="J59" s="297" t="n">
        <v>33.38</v>
      </c>
    </row>
    <row r="60" customFormat="false" ht="18" hidden="false" customHeight="true" outlineLevel="0" collapsed="false">
      <c r="A60" s="293" t="n">
        <v>44720</v>
      </c>
      <c r="B60" s="293" t="s">
        <v>449</v>
      </c>
      <c r="C60" s="294" t="s">
        <v>232</v>
      </c>
      <c r="D60" s="294" t="s">
        <v>510</v>
      </c>
      <c r="E60" s="294" t="s">
        <v>440</v>
      </c>
      <c r="F60" s="294" t="s">
        <v>441</v>
      </c>
      <c r="G60" s="295" t="s">
        <v>287</v>
      </c>
      <c r="H60" s="295" t="n">
        <v>78634</v>
      </c>
      <c r="I60" s="296" t="n">
        <v>0.652083333333333</v>
      </c>
      <c r="J60" s="297" t="n">
        <v>32.62</v>
      </c>
    </row>
    <row r="61" customFormat="false" ht="18" hidden="false" customHeight="true" outlineLevel="0" collapsed="false">
      <c r="A61" s="293" t="n">
        <v>44720</v>
      </c>
      <c r="B61" s="293" t="s">
        <v>461</v>
      </c>
      <c r="C61" s="294" t="s">
        <v>232</v>
      </c>
      <c r="D61" s="294" t="s">
        <v>447</v>
      </c>
      <c r="E61" s="294" t="s">
        <v>440</v>
      </c>
      <c r="F61" s="294" t="s">
        <v>441</v>
      </c>
      <c r="G61" s="295" t="s">
        <v>287</v>
      </c>
      <c r="H61" s="295" t="n">
        <v>78673</v>
      </c>
      <c r="I61" s="296" t="n">
        <v>0.854166666666667</v>
      </c>
      <c r="J61" s="297" t="n">
        <v>20.46</v>
      </c>
    </row>
    <row r="62" customFormat="false" ht="18" hidden="false" customHeight="true" outlineLevel="0" collapsed="false">
      <c r="A62" s="293" t="n">
        <v>44720</v>
      </c>
      <c r="B62" s="293" t="s">
        <v>460</v>
      </c>
      <c r="C62" s="294" t="s">
        <v>232</v>
      </c>
      <c r="D62" s="294" t="s">
        <v>447</v>
      </c>
      <c r="E62" s="294" t="s">
        <v>440</v>
      </c>
      <c r="F62" s="294" t="s">
        <v>441</v>
      </c>
      <c r="G62" s="295" t="s">
        <v>287</v>
      </c>
      <c r="H62" s="295" t="n">
        <v>78678</v>
      </c>
      <c r="I62" s="296" t="n">
        <v>0.00277777777777778</v>
      </c>
      <c r="J62" s="297" t="n">
        <v>18.94</v>
      </c>
    </row>
    <row r="63" customFormat="false" ht="18" hidden="false" customHeight="true" outlineLevel="0" collapsed="false">
      <c r="A63" s="293" t="n">
        <v>44720</v>
      </c>
      <c r="B63" s="293" t="s">
        <v>465</v>
      </c>
      <c r="C63" s="294" t="s">
        <v>232</v>
      </c>
      <c r="D63" s="294" t="s">
        <v>466</v>
      </c>
      <c r="E63" s="294" t="s">
        <v>440</v>
      </c>
      <c r="F63" s="294" t="s">
        <v>441</v>
      </c>
      <c r="G63" s="295" t="s">
        <v>287</v>
      </c>
      <c r="H63" s="295" t="n">
        <v>78684</v>
      </c>
      <c r="I63" s="296" t="n">
        <v>0.149305555555556</v>
      </c>
      <c r="J63" s="297" t="n">
        <v>23.58</v>
      </c>
    </row>
    <row r="64" customFormat="false" ht="18" hidden="false" customHeight="true" outlineLevel="0" collapsed="false">
      <c r="A64" s="293" t="n">
        <v>44720</v>
      </c>
      <c r="B64" s="293" t="s">
        <v>511</v>
      </c>
      <c r="C64" s="294" t="s">
        <v>239</v>
      </c>
      <c r="D64" s="294" t="s">
        <v>512</v>
      </c>
      <c r="E64" s="294" t="s">
        <v>275</v>
      </c>
      <c r="F64" s="294" t="s">
        <v>441</v>
      </c>
      <c r="G64" s="295" t="s">
        <v>101</v>
      </c>
      <c r="H64" s="295" t="n">
        <v>78656</v>
      </c>
      <c r="I64" s="296" t="n">
        <v>0.627777777777778</v>
      </c>
      <c r="J64" s="297" t="n">
        <v>33.54</v>
      </c>
    </row>
    <row r="65" customFormat="false" ht="18" hidden="false" customHeight="true" outlineLevel="0" collapsed="false">
      <c r="A65" s="293" t="n">
        <v>44721</v>
      </c>
      <c r="B65" s="296" t="s">
        <v>442</v>
      </c>
      <c r="C65" s="294" t="s">
        <v>239</v>
      </c>
      <c r="D65" s="294" t="s">
        <v>450</v>
      </c>
      <c r="E65" s="294" t="s">
        <v>440</v>
      </c>
      <c r="F65" s="294" t="s">
        <v>441</v>
      </c>
      <c r="G65" s="295" t="s">
        <v>287</v>
      </c>
      <c r="H65" s="295" t="n">
        <v>78637</v>
      </c>
      <c r="I65" s="296" t="n">
        <v>0.446527777777778</v>
      </c>
      <c r="J65" s="297" t="n">
        <v>36.64</v>
      </c>
    </row>
    <row r="66" customFormat="false" ht="18" hidden="false" customHeight="true" outlineLevel="0" collapsed="false">
      <c r="A66" s="293" t="n">
        <v>44721</v>
      </c>
      <c r="B66" s="293" t="s">
        <v>513</v>
      </c>
      <c r="C66" s="294" t="s">
        <v>239</v>
      </c>
      <c r="D66" s="294" t="s">
        <v>514</v>
      </c>
      <c r="E66" s="294" t="s">
        <v>275</v>
      </c>
      <c r="F66" s="294" t="s">
        <v>441</v>
      </c>
      <c r="G66" s="295" t="s">
        <v>101</v>
      </c>
      <c r="H66" s="295" t="n">
        <v>78711</v>
      </c>
      <c r="I66" s="296" t="n">
        <v>0.631944444444444</v>
      </c>
      <c r="J66" s="297" t="n">
        <v>47.44</v>
      </c>
    </row>
    <row r="67" customFormat="false" ht="18" hidden="false" customHeight="true" outlineLevel="0" collapsed="false">
      <c r="A67" s="293" t="n">
        <v>44721</v>
      </c>
      <c r="B67" s="293" t="s">
        <v>313</v>
      </c>
      <c r="C67" s="294" t="s">
        <v>239</v>
      </c>
      <c r="D67" s="294" t="s">
        <v>515</v>
      </c>
      <c r="E67" s="294" t="s">
        <v>275</v>
      </c>
      <c r="F67" s="294" t="s">
        <v>441</v>
      </c>
      <c r="G67" s="295" t="s">
        <v>101</v>
      </c>
      <c r="H67" s="295" t="n">
        <v>78727</v>
      </c>
      <c r="I67" s="296" t="n">
        <v>0.675</v>
      </c>
      <c r="J67" s="297" t="n">
        <v>27.16</v>
      </c>
    </row>
    <row r="68" customFormat="false" ht="18" hidden="false" customHeight="true" outlineLevel="0" collapsed="false">
      <c r="A68" s="293" t="n">
        <v>44721</v>
      </c>
      <c r="B68" s="293" t="s">
        <v>516</v>
      </c>
      <c r="C68" s="294" t="s">
        <v>239</v>
      </c>
      <c r="D68" s="294" t="s">
        <v>517</v>
      </c>
      <c r="E68" s="294" t="s">
        <v>275</v>
      </c>
      <c r="F68" s="294" t="s">
        <v>441</v>
      </c>
      <c r="G68" s="295" t="s">
        <v>101</v>
      </c>
      <c r="H68" s="295" t="n">
        <v>78728</v>
      </c>
      <c r="I68" s="296" t="n">
        <v>0.680555555555555</v>
      </c>
      <c r="J68" s="297" t="n">
        <v>33.5</v>
      </c>
    </row>
    <row r="69" customFormat="false" ht="18" hidden="false" customHeight="true" outlineLevel="0" collapsed="false">
      <c r="A69" s="293" t="n">
        <v>44721</v>
      </c>
      <c r="B69" s="293" t="s">
        <v>480</v>
      </c>
      <c r="C69" s="294" t="s">
        <v>239</v>
      </c>
      <c r="D69" s="294" t="s">
        <v>447</v>
      </c>
      <c r="E69" s="294" t="s">
        <v>440</v>
      </c>
      <c r="F69" s="294" t="s">
        <v>441</v>
      </c>
      <c r="G69" s="295" t="s">
        <v>287</v>
      </c>
      <c r="H69" s="295" t="n">
        <v>78733</v>
      </c>
      <c r="I69" s="296" t="n">
        <v>0.902777777777778</v>
      </c>
      <c r="J69" s="297" t="n">
        <v>20.82</v>
      </c>
    </row>
    <row r="70" customFormat="false" ht="18" hidden="false" customHeight="true" outlineLevel="0" collapsed="false">
      <c r="A70" s="293" t="n">
        <v>44721</v>
      </c>
      <c r="B70" s="293" t="s">
        <v>392</v>
      </c>
      <c r="C70" s="294" t="s">
        <v>239</v>
      </c>
      <c r="D70" s="294" t="s">
        <v>447</v>
      </c>
      <c r="E70" s="294" t="s">
        <v>440</v>
      </c>
      <c r="F70" s="294" t="s">
        <v>441</v>
      </c>
      <c r="G70" s="294" t="s">
        <v>287</v>
      </c>
      <c r="H70" s="295" t="n">
        <v>78740</v>
      </c>
      <c r="I70" s="296" t="n">
        <v>0.0743055555555556</v>
      </c>
      <c r="J70" s="297" t="n">
        <v>19.9</v>
      </c>
    </row>
    <row r="71" customFormat="false" ht="18" hidden="false" customHeight="true" outlineLevel="0" collapsed="false">
      <c r="A71" s="293" t="n">
        <v>44722</v>
      </c>
      <c r="B71" s="293" t="s">
        <v>220</v>
      </c>
      <c r="C71" s="294" t="s">
        <v>242</v>
      </c>
      <c r="D71" s="294" t="s">
        <v>466</v>
      </c>
      <c r="E71" s="294" t="s">
        <v>440</v>
      </c>
      <c r="F71" s="294" t="s">
        <v>441</v>
      </c>
      <c r="G71" s="295" t="s">
        <v>287</v>
      </c>
      <c r="H71" s="295" t="n">
        <v>78746</v>
      </c>
      <c r="I71" s="296" t="n">
        <v>0.240972222222222</v>
      </c>
      <c r="J71" s="297" t="n">
        <v>20.84</v>
      </c>
    </row>
    <row r="72" customFormat="false" ht="18" hidden="false" customHeight="true" outlineLevel="0" collapsed="false">
      <c r="A72" s="293" t="n">
        <v>44722</v>
      </c>
      <c r="B72" s="293" t="s">
        <v>392</v>
      </c>
      <c r="C72" s="294" t="s">
        <v>242</v>
      </c>
      <c r="D72" s="294" t="s">
        <v>447</v>
      </c>
      <c r="E72" s="294" t="s">
        <v>440</v>
      </c>
      <c r="F72" s="294" t="s">
        <v>441</v>
      </c>
      <c r="G72" s="295" t="s">
        <v>287</v>
      </c>
      <c r="H72" s="295" t="n">
        <v>78740</v>
      </c>
      <c r="I72" s="296" t="n">
        <v>0.0743055555555556</v>
      </c>
      <c r="J72" s="297" t="n">
        <v>19.9</v>
      </c>
    </row>
    <row r="73" customFormat="false" ht="18" hidden="false" customHeight="true" outlineLevel="0" collapsed="false">
      <c r="A73" s="293" t="n">
        <v>44722</v>
      </c>
      <c r="B73" s="293" t="s">
        <v>518</v>
      </c>
      <c r="C73" s="294" t="s">
        <v>242</v>
      </c>
      <c r="D73" s="294" t="s">
        <v>519</v>
      </c>
      <c r="E73" s="294" t="s">
        <v>275</v>
      </c>
      <c r="F73" s="294" t="s">
        <v>441</v>
      </c>
      <c r="G73" s="295" t="s">
        <v>101</v>
      </c>
      <c r="H73" s="295" t="n">
        <v>78765</v>
      </c>
      <c r="I73" s="296" t="n">
        <v>0.550694444444444</v>
      </c>
      <c r="J73" s="297" t="n">
        <v>48.56</v>
      </c>
    </row>
    <row r="74" customFormat="false" ht="18" hidden="false" customHeight="true" outlineLevel="0" collapsed="false">
      <c r="A74" s="293" t="n">
        <v>44722</v>
      </c>
      <c r="B74" s="293" t="s">
        <v>520</v>
      </c>
      <c r="C74" s="294" t="s">
        <v>242</v>
      </c>
      <c r="D74" s="294" t="s">
        <v>521</v>
      </c>
      <c r="E74" s="294" t="s">
        <v>275</v>
      </c>
      <c r="F74" s="294" t="s">
        <v>441</v>
      </c>
      <c r="G74" s="295" t="s">
        <v>101</v>
      </c>
      <c r="H74" s="295" t="n">
        <v>78771</v>
      </c>
      <c r="I74" s="296" t="n">
        <v>0.63125</v>
      </c>
      <c r="J74" s="297" t="n">
        <v>48.88</v>
      </c>
    </row>
    <row r="75" customFormat="false" ht="18" hidden="false" customHeight="true" outlineLevel="0" collapsed="false">
      <c r="A75" s="293" t="n">
        <v>44722</v>
      </c>
      <c r="B75" s="293" t="s">
        <v>480</v>
      </c>
      <c r="C75" s="294" t="s">
        <v>242</v>
      </c>
      <c r="D75" s="294" t="s">
        <v>20</v>
      </c>
      <c r="E75" s="294" t="s">
        <v>440</v>
      </c>
      <c r="F75" s="294" t="s">
        <v>441</v>
      </c>
      <c r="G75" s="295" t="s">
        <v>287</v>
      </c>
      <c r="H75" s="295" t="n">
        <v>78772</v>
      </c>
      <c r="I75" s="296" t="n">
        <v>0.646527777777778</v>
      </c>
      <c r="J75" s="297" t="n">
        <v>21.14</v>
      </c>
    </row>
    <row r="76" customFormat="false" ht="18" hidden="false" customHeight="true" outlineLevel="0" collapsed="false">
      <c r="A76" s="293" t="n">
        <v>44722</v>
      </c>
      <c r="B76" s="293" t="s">
        <v>522</v>
      </c>
      <c r="C76" s="294" t="s">
        <v>242</v>
      </c>
      <c r="D76" s="294" t="s">
        <v>510</v>
      </c>
      <c r="E76" s="294" t="s">
        <v>275</v>
      </c>
      <c r="F76" s="294" t="s">
        <v>441</v>
      </c>
      <c r="G76" s="295" t="s">
        <v>101</v>
      </c>
      <c r="H76" s="295" t="n">
        <v>78783</v>
      </c>
      <c r="I76" s="296" t="n">
        <v>0.68125</v>
      </c>
      <c r="J76" s="297" t="n">
        <v>28.42</v>
      </c>
    </row>
    <row r="77" customFormat="false" ht="18" hidden="false" customHeight="true" outlineLevel="0" collapsed="false">
      <c r="A77" s="293" t="n">
        <v>44722</v>
      </c>
      <c r="B77" s="293" t="s">
        <v>460</v>
      </c>
      <c r="C77" s="294" t="s">
        <v>242</v>
      </c>
      <c r="D77" s="294" t="s">
        <v>443</v>
      </c>
      <c r="E77" s="294" t="s">
        <v>440</v>
      </c>
      <c r="F77" s="294" t="s">
        <v>441</v>
      </c>
      <c r="G77" s="295" t="s">
        <v>287</v>
      </c>
      <c r="H77" s="295" t="n">
        <v>78781</v>
      </c>
      <c r="I77" s="296" t="n">
        <v>0.753472222222222</v>
      </c>
      <c r="J77" s="297" t="n">
        <v>22.06</v>
      </c>
    </row>
    <row r="78" customFormat="false" ht="18" hidden="false" customHeight="true" outlineLevel="0" collapsed="false">
      <c r="A78" s="293" t="n">
        <v>44722</v>
      </c>
      <c r="B78" s="293" t="s">
        <v>449</v>
      </c>
      <c r="C78" s="294" t="s">
        <v>242</v>
      </c>
      <c r="D78" s="294" t="s">
        <v>447</v>
      </c>
      <c r="E78" s="294" t="s">
        <v>440</v>
      </c>
      <c r="F78" s="294" t="s">
        <v>441</v>
      </c>
      <c r="G78" s="295" t="s">
        <v>287</v>
      </c>
      <c r="H78" s="295" t="n">
        <v>78796</v>
      </c>
      <c r="I78" s="296" t="n">
        <v>0.897916666666667</v>
      </c>
      <c r="J78" s="297" t="n">
        <v>32.24</v>
      </c>
    </row>
    <row r="79" customFormat="false" ht="18" hidden="false" customHeight="true" outlineLevel="0" collapsed="false">
      <c r="A79" s="293" t="n">
        <v>44722</v>
      </c>
      <c r="B79" s="296" t="s">
        <v>461</v>
      </c>
      <c r="C79" s="294" t="s">
        <v>242</v>
      </c>
      <c r="D79" s="294" t="s">
        <v>447</v>
      </c>
      <c r="E79" s="294" t="s">
        <v>440</v>
      </c>
      <c r="F79" s="294" t="s">
        <v>441</v>
      </c>
      <c r="G79" s="295" t="s">
        <v>287</v>
      </c>
      <c r="H79" s="295" t="n">
        <v>78803</v>
      </c>
      <c r="I79" s="296" t="n">
        <v>0.963194444444444</v>
      </c>
      <c r="J79" s="297" t="n">
        <v>18.62</v>
      </c>
    </row>
    <row r="80" customFormat="false" ht="18" hidden="false" customHeight="true" outlineLevel="0" collapsed="false">
      <c r="A80" s="293" t="n">
        <v>44722</v>
      </c>
      <c r="B80" s="293" t="s">
        <v>392</v>
      </c>
      <c r="C80" s="294" t="s">
        <v>242</v>
      </c>
      <c r="D80" s="294" t="s">
        <v>466</v>
      </c>
      <c r="E80" s="294" t="s">
        <v>440</v>
      </c>
      <c r="F80" s="294" t="s">
        <v>441</v>
      </c>
      <c r="G80" s="295" t="s">
        <v>287</v>
      </c>
      <c r="H80" s="295" t="n">
        <v>78810</v>
      </c>
      <c r="I80" s="296" t="n">
        <v>0.0451388888888889</v>
      </c>
      <c r="J80" s="297" t="n">
        <v>18.54</v>
      </c>
    </row>
    <row r="81" customFormat="false" ht="18" hidden="false" customHeight="true" outlineLevel="0" collapsed="false">
      <c r="A81" s="293" t="n">
        <v>44723</v>
      </c>
      <c r="B81" s="293" t="s">
        <v>220</v>
      </c>
      <c r="C81" s="294" t="s">
        <v>248</v>
      </c>
      <c r="D81" s="294" t="s">
        <v>466</v>
      </c>
      <c r="E81" s="294" t="s">
        <v>440</v>
      </c>
      <c r="F81" s="294" t="s">
        <v>441</v>
      </c>
      <c r="G81" s="295" t="s">
        <v>287</v>
      </c>
      <c r="H81" s="295" t="n">
        <v>78814</v>
      </c>
      <c r="I81" s="296" t="n">
        <v>0.225</v>
      </c>
      <c r="J81" s="297" t="n">
        <v>19.6</v>
      </c>
    </row>
    <row r="82" customFormat="false" ht="18" hidden="false" customHeight="true" outlineLevel="0" collapsed="false">
      <c r="A82" s="293" t="n">
        <v>44723</v>
      </c>
      <c r="B82" s="293" t="s">
        <v>523</v>
      </c>
      <c r="C82" s="294" t="s">
        <v>248</v>
      </c>
      <c r="D82" s="294" t="s">
        <v>524</v>
      </c>
      <c r="E82" s="294" t="s">
        <v>275</v>
      </c>
      <c r="F82" s="294" t="s">
        <v>441</v>
      </c>
      <c r="G82" s="295" t="s">
        <v>101</v>
      </c>
      <c r="H82" s="295" t="n">
        <v>78827</v>
      </c>
      <c r="I82" s="296" t="n">
        <v>0.353472222222222</v>
      </c>
      <c r="J82" s="297" t="n">
        <v>36.12</v>
      </c>
    </row>
    <row r="83" customFormat="false" ht="18" hidden="false" customHeight="true" outlineLevel="0" collapsed="false">
      <c r="A83" s="293" t="n">
        <v>44723</v>
      </c>
      <c r="B83" s="293" t="s">
        <v>442</v>
      </c>
      <c r="C83" s="294" t="s">
        <v>248</v>
      </c>
      <c r="D83" s="294" t="s">
        <v>450</v>
      </c>
      <c r="E83" s="294" t="s">
        <v>440</v>
      </c>
      <c r="F83" s="294" t="s">
        <v>444</v>
      </c>
      <c r="G83" s="295" t="s">
        <v>287</v>
      </c>
      <c r="H83" s="295" t="n">
        <v>78736</v>
      </c>
      <c r="I83" s="296" t="n">
        <v>0.395833333333333</v>
      </c>
      <c r="J83" s="297" t="n">
        <v>37.58</v>
      </c>
    </row>
    <row r="84" customFormat="false" ht="18" hidden="false" customHeight="true" outlineLevel="0" collapsed="false">
      <c r="A84" s="293" t="n">
        <v>44723</v>
      </c>
      <c r="B84" s="293" t="s">
        <v>473</v>
      </c>
      <c r="C84" s="294" t="s">
        <v>248</v>
      </c>
      <c r="D84" s="294" t="s">
        <v>474</v>
      </c>
      <c r="E84" s="294" t="s">
        <v>275</v>
      </c>
      <c r="F84" s="294" t="s">
        <v>441</v>
      </c>
      <c r="G84" s="295" t="s">
        <v>101</v>
      </c>
      <c r="H84" s="295" t="n">
        <v>78833</v>
      </c>
      <c r="I84" s="296" t="n">
        <v>0.481944444444444</v>
      </c>
      <c r="J84" s="297" t="n">
        <v>33.7</v>
      </c>
    </row>
    <row r="85" customFormat="false" ht="18" hidden="false" customHeight="true" outlineLevel="0" collapsed="false">
      <c r="A85" s="293" t="n">
        <v>44723</v>
      </c>
      <c r="B85" s="293" t="s">
        <v>326</v>
      </c>
      <c r="C85" s="294" t="s">
        <v>248</v>
      </c>
      <c r="D85" s="294" t="s">
        <v>525</v>
      </c>
      <c r="E85" s="294" t="s">
        <v>275</v>
      </c>
      <c r="F85" s="294" t="s">
        <v>441</v>
      </c>
      <c r="G85" s="295" t="s">
        <v>101</v>
      </c>
      <c r="H85" s="295" t="n">
        <v>78837</v>
      </c>
      <c r="I85" s="296" t="n">
        <v>0.502777777777778</v>
      </c>
      <c r="J85" s="297" t="n">
        <v>30.08</v>
      </c>
    </row>
    <row r="86" customFormat="false" ht="18" hidden="false" customHeight="true" outlineLevel="0" collapsed="false">
      <c r="A86" s="293" t="n">
        <v>44723</v>
      </c>
      <c r="B86" s="293" t="s">
        <v>295</v>
      </c>
      <c r="C86" s="294" t="s">
        <v>248</v>
      </c>
      <c r="D86" s="294" t="s">
        <v>450</v>
      </c>
      <c r="E86" s="294" t="s">
        <v>440</v>
      </c>
      <c r="F86" s="294" t="s">
        <v>444</v>
      </c>
      <c r="G86" s="295" t="s">
        <v>287</v>
      </c>
      <c r="H86" s="295" t="n">
        <v>78703</v>
      </c>
      <c r="I86" s="296" t="n">
        <v>0.5125</v>
      </c>
      <c r="J86" s="297" t="n">
        <v>35.78</v>
      </c>
    </row>
    <row r="87" customFormat="false" ht="18" hidden="false" customHeight="true" outlineLevel="0" collapsed="false">
      <c r="A87" s="293" t="n">
        <v>44723</v>
      </c>
      <c r="B87" s="293" t="s">
        <v>526</v>
      </c>
      <c r="C87" s="294" t="s">
        <v>248</v>
      </c>
      <c r="D87" s="294" t="s">
        <v>466</v>
      </c>
      <c r="E87" s="294" t="s">
        <v>440</v>
      </c>
      <c r="F87" s="294" t="s">
        <v>441</v>
      </c>
      <c r="G87" s="295" t="s">
        <v>287</v>
      </c>
      <c r="H87" s="295" t="n">
        <v>78826</v>
      </c>
      <c r="I87" s="296" t="s">
        <v>527</v>
      </c>
      <c r="J87" s="297" t="n">
        <v>31.84</v>
      </c>
    </row>
    <row r="88" customFormat="false" ht="18" hidden="false" customHeight="true" outlineLevel="0" collapsed="false">
      <c r="A88" s="293" t="n">
        <v>44723</v>
      </c>
      <c r="B88" s="293" t="s">
        <v>480</v>
      </c>
      <c r="C88" s="294" t="s">
        <v>248</v>
      </c>
      <c r="D88" s="294" t="s">
        <v>447</v>
      </c>
      <c r="E88" s="294" t="s">
        <v>440</v>
      </c>
      <c r="F88" s="294" t="s">
        <v>441</v>
      </c>
      <c r="G88" s="295" t="s">
        <v>287</v>
      </c>
      <c r="H88" s="295" t="n">
        <v>78856</v>
      </c>
      <c r="I88" s="296" t="n">
        <v>0.807638888888889</v>
      </c>
      <c r="J88" s="297" t="n">
        <v>23.52</v>
      </c>
    </row>
    <row r="89" customFormat="false" ht="18" hidden="false" customHeight="true" outlineLevel="0" collapsed="false">
      <c r="A89" s="293" t="n">
        <v>44724</v>
      </c>
      <c r="B89" s="293" t="s">
        <v>465</v>
      </c>
      <c r="C89" s="294" t="s">
        <v>250</v>
      </c>
      <c r="D89" s="294" t="s">
        <v>466</v>
      </c>
      <c r="E89" s="294" t="s">
        <v>440</v>
      </c>
      <c r="F89" s="294" t="s">
        <v>441</v>
      </c>
      <c r="G89" s="295" t="s">
        <v>287</v>
      </c>
      <c r="H89" s="295" t="n">
        <v>78875</v>
      </c>
      <c r="I89" s="296" t="n">
        <v>0.5</v>
      </c>
      <c r="J89" s="297" t="n">
        <v>21.38</v>
      </c>
    </row>
    <row r="90" customFormat="false" ht="18" hidden="false" customHeight="true" outlineLevel="0" collapsed="false">
      <c r="A90" s="293" t="n">
        <v>44724</v>
      </c>
      <c r="B90" s="293" t="s">
        <v>392</v>
      </c>
      <c r="C90" s="294" t="s">
        <v>250</v>
      </c>
      <c r="D90" s="294" t="s">
        <v>528</v>
      </c>
      <c r="E90" s="294" t="s">
        <v>440</v>
      </c>
      <c r="F90" s="294" t="s">
        <v>441</v>
      </c>
      <c r="G90" s="295" t="s">
        <v>287</v>
      </c>
      <c r="H90" s="295" t="n">
        <v>78878</v>
      </c>
      <c r="I90" s="296" t="n">
        <v>0.635416666666667</v>
      </c>
      <c r="J90" s="297" t="n">
        <v>19.92</v>
      </c>
    </row>
    <row r="91" customFormat="false" ht="18" hidden="false" customHeight="true" outlineLevel="0" collapsed="false">
      <c r="A91" s="293" t="n">
        <v>44725</v>
      </c>
      <c r="B91" s="293" t="s">
        <v>449</v>
      </c>
      <c r="C91" s="294" t="s">
        <v>251</v>
      </c>
      <c r="D91" s="294" t="s">
        <v>447</v>
      </c>
      <c r="E91" s="294" t="s">
        <v>440</v>
      </c>
      <c r="F91" s="294" t="s">
        <v>441</v>
      </c>
      <c r="G91" s="295" t="s">
        <v>287</v>
      </c>
      <c r="H91" s="295" t="n">
        <v>78879</v>
      </c>
      <c r="I91" s="296" t="n">
        <v>0.436805555555555</v>
      </c>
      <c r="J91" s="297" t="n">
        <v>33.6</v>
      </c>
    </row>
    <row r="92" customFormat="false" ht="18" hidden="false" customHeight="true" outlineLevel="0" collapsed="false">
      <c r="A92" s="293" t="n">
        <v>44725</v>
      </c>
      <c r="B92" s="293" t="s">
        <v>529</v>
      </c>
      <c r="C92" s="294" t="s">
        <v>251</v>
      </c>
      <c r="D92" s="294" t="s">
        <v>530</v>
      </c>
      <c r="E92" s="294" t="s">
        <v>275</v>
      </c>
      <c r="F92" s="294" t="s">
        <v>441</v>
      </c>
      <c r="G92" s="295" t="s">
        <v>101</v>
      </c>
      <c r="H92" s="295" t="n">
        <v>78893</v>
      </c>
      <c r="I92" s="296" t="n">
        <v>0.559027777777778</v>
      </c>
      <c r="J92" s="297" t="n">
        <v>36.48</v>
      </c>
      <c r="K92" s="315"/>
    </row>
    <row r="93" customFormat="false" ht="18" hidden="false" customHeight="true" outlineLevel="0" collapsed="false">
      <c r="A93" s="293" t="n">
        <v>44725</v>
      </c>
      <c r="B93" s="293" t="s">
        <v>442</v>
      </c>
      <c r="C93" s="294" t="s">
        <v>251</v>
      </c>
      <c r="D93" s="294" t="s">
        <v>450</v>
      </c>
      <c r="E93" s="294" t="s">
        <v>440</v>
      </c>
      <c r="F93" s="294" t="s">
        <v>444</v>
      </c>
      <c r="G93" s="295" t="s">
        <v>287</v>
      </c>
      <c r="H93" s="295" t="n">
        <v>78838</v>
      </c>
      <c r="I93" s="296" t="n">
        <v>0.7</v>
      </c>
      <c r="J93" s="297" t="n">
        <v>40.1</v>
      </c>
      <c r="K93" s="315"/>
    </row>
    <row r="94" customFormat="false" ht="18" hidden="false" customHeight="true" outlineLevel="0" collapsed="false">
      <c r="A94" s="293" t="n">
        <v>44725</v>
      </c>
      <c r="B94" s="293" t="s">
        <v>531</v>
      </c>
      <c r="C94" s="294" t="s">
        <v>251</v>
      </c>
      <c r="D94" s="294" t="s">
        <v>532</v>
      </c>
      <c r="E94" s="294" t="s">
        <v>275</v>
      </c>
      <c r="F94" s="294" t="s">
        <v>441</v>
      </c>
      <c r="G94" s="295" t="s">
        <v>101</v>
      </c>
      <c r="H94" s="295" t="n">
        <v>78906</v>
      </c>
      <c r="I94" s="296" t="n">
        <v>0.750694444444445</v>
      </c>
      <c r="J94" s="297" t="n">
        <v>47.66</v>
      </c>
      <c r="K94" s="315"/>
    </row>
    <row r="95" customFormat="false" ht="18" hidden="false" customHeight="true" outlineLevel="0" collapsed="false">
      <c r="A95" s="293" t="n">
        <v>44725</v>
      </c>
      <c r="B95" s="293" t="s">
        <v>461</v>
      </c>
      <c r="C95" s="294" t="s">
        <v>251</v>
      </c>
      <c r="D95" s="294" t="s">
        <v>447</v>
      </c>
      <c r="E95" s="294" t="s">
        <v>440</v>
      </c>
      <c r="F95" s="295" t="s">
        <v>441</v>
      </c>
      <c r="G95" s="295" t="s">
        <v>287</v>
      </c>
      <c r="H95" s="295" t="n">
        <v>78925</v>
      </c>
      <c r="I95" s="296" t="n">
        <v>0.0305555555555556</v>
      </c>
      <c r="J95" s="297" t="n">
        <v>20.9</v>
      </c>
      <c r="K95" s="315"/>
    </row>
    <row r="96" customFormat="false" ht="18" hidden="false" customHeight="true" outlineLevel="0" collapsed="false">
      <c r="A96" s="293" t="n">
        <v>44725</v>
      </c>
      <c r="B96" s="293" t="s">
        <v>460</v>
      </c>
      <c r="C96" s="294" t="s">
        <v>251</v>
      </c>
      <c r="D96" s="294" t="s">
        <v>466</v>
      </c>
      <c r="E96" s="294" t="s">
        <v>440</v>
      </c>
      <c r="F96" s="294" t="s">
        <v>441</v>
      </c>
      <c r="G96" s="295" t="s">
        <v>287</v>
      </c>
      <c r="H96" s="295" t="n">
        <v>78929</v>
      </c>
      <c r="I96" s="296" t="n">
        <v>0.124305555555556</v>
      </c>
      <c r="J96" s="297" t="n">
        <v>19.98</v>
      </c>
      <c r="K96" s="315"/>
    </row>
    <row r="97" customFormat="false" ht="18" hidden="false" customHeight="true" outlineLevel="0" collapsed="false">
      <c r="A97" s="293" t="n">
        <v>44726</v>
      </c>
      <c r="B97" s="293" t="s">
        <v>392</v>
      </c>
      <c r="C97" s="294" t="s">
        <v>254</v>
      </c>
      <c r="D97" s="294" t="s">
        <v>466</v>
      </c>
      <c r="E97" s="294" t="s">
        <v>440</v>
      </c>
      <c r="F97" s="294" t="s">
        <v>441</v>
      </c>
      <c r="G97" s="295" t="s">
        <v>287</v>
      </c>
      <c r="H97" s="295" t="n">
        <v>78934</v>
      </c>
      <c r="I97" s="296" t="n">
        <v>0.220833333333333</v>
      </c>
      <c r="J97" s="297" t="n">
        <v>19.36</v>
      </c>
      <c r="K97" s="315"/>
    </row>
    <row r="98" customFormat="false" ht="18" hidden="false" customHeight="true" outlineLevel="0" collapsed="false">
      <c r="A98" s="293" t="n">
        <v>44726</v>
      </c>
      <c r="B98" s="293" t="s">
        <v>190</v>
      </c>
      <c r="C98" s="294" t="s">
        <v>254</v>
      </c>
      <c r="D98" s="294" t="s">
        <v>466</v>
      </c>
      <c r="E98" s="294" t="s">
        <v>440</v>
      </c>
      <c r="F98" s="294" t="s">
        <v>441</v>
      </c>
      <c r="G98" s="295" t="s">
        <v>287</v>
      </c>
      <c r="H98" s="295" t="n">
        <v>78941</v>
      </c>
      <c r="I98" s="296" t="n">
        <v>0.370833333333333</v>
      </c>
      <c r="J98" s="297" t="n">
        <v>21.98</v>
      </c>
      <c r="K98" s="315"/>
    </row>
    <row r="99" customFormat="false" ht="18" hidden="false" customHeight="true" outlineLevel="0" collapsed="false">
      <c r="A99" s="293" t="n">
        <v>44726</v>
      </c>
      <c r="B99" s="293" t="s">
        <v>533</v>
      </c>
      <c r="C99" s="294" t="s">
        <v>254</v>
      </c>
      <c r="D99" s="294" t="s">
        <v>534</v>
      </c>
      <c r="E99" s="294" t="s">
        <v>275</v>
      </c>
      <c r="F99" s="294" t="s">
        <v>441</v>
      </c>
      <c r="G99" s="295" t="s">
        <v>101</v>
      </c>
      <c r="H99" s="295" t="n">
        <v>78944</v>
      </c>
      <c r="I99" s="296" t="n">
        <v>0.470138888888889</v>
      </c>
      <c r="J99" s="297" t="n">
        <v>47.96</v>
      </c>
    </row>
    <row r="100" customFormat="false" ht="18" hidden="false" customHeight="true" outlineLevel="0" collapsed="false">
      <c r="A100" s="293" t="n">
        <v>44726</v>
      </c>
      <c r="B100" s="293" t="s">
        <v>442</v>
      </c>
      <c r="C100" s="294" t="s">
        <v>254</v>
      </c>
      <c r="D100" s="294" t="s">
        <v>450</v>
      </c>
      <c r="E100" s="294" t="s">
        <v>440</v>
      </c>
      <c r="F100" s="294" t="s">
        <v>444</v>
      </c>
      <c r="G100" s="295" t="s">
        <v>287</v>
      </c>
      <c r="H100" s="295" t="n">
        <v>78952</v>
      </c>
      <c r="I100" s="296" t="n">
        <v>0.599305555555556</v>
      </c>
      <c r="J100" s="297" t="n">
        <v>35.64</v>
      </c>
    </row>
    <row r="101" customFormat="false" ht="18" hidden="false" customHeight="true" outlineLevel="0" collapsed="false">
      <c r="A101" s="293" t="n">
        <v>44726</v>
      </c>
      <c r="B101" s="293" t="s">
        <v>535</v>
      </c>
      <c r="C101" s="294" t="s">
        <v>254</v>
      </c>
      <c r="D101" s="294" t="s">
        <v>536</v>
      </c>
      <c r="E101" s="294" t="s">
        <v>275</v>
      </c>
      <c r="F101" s="294" t="s">
        <v>441</v>
      </c>
      <c r="G101" s="295" t="s">
        <v>101</v>
      </c>
      <c r="H101" s="295" t="n">
        <v>78960</v>
      </c>
      <c r="I101" s="296" t="n">
        <v>0.616666666666667</v>
      </c>
      <c r="J101" s="297" t="n">
        <v>34.16</v>
      </c>
    </row>
    <row r="102" customFormat="false" ht="18" hidden="false" customHeight="true" outlineLevel="0" collapsed="false">
      <c r="A102" s="293" t="n">
        <v>44726</v>
      </c>
      <c r="B102" s="293" t="s">
        <v>537</v>
      </c>
      <c r="C102" s="294" t="s">
        <v>254</v>
      </c>
      <c r="D102" s="294" t="s">
        <v>538</v>
      </c>
      <c r="E102" s="294" t="s">
        <v>275</v>
      </c>
      <c r="F102" s="294" t="s">
        <v>441</v>
      </c>
      <c r="G102" s="295" t="s">
        <v>101</v>
      </c>
      <c r="H102" s="295" t="n">
        <v>78966</v>
      </c>
      <c r="I102" s="296" t="n">
        <v>0.686111111111111</v>
      </c>
      <c r="J102" s="297" t="n">
        <v>48.16</v>
      </c>
    </row>
    <row r="103" customFormat="false" ht="18" hidden="false" customHeight="true" outlineLevel="0" collapsed="false">
      <c r="A103" s="293" t="n">
        <v>44726</v>
      </c>
      <c r="B103" s="293" t="s">
        <v>539</v>
      </c>
      <c r="C103" s="294" t="s">
        <v>254</v>
      </c>
      <c r="D103" s="294" t="s">
        <v>540</v>
      </c>
      <c r="E103" s="294" t="s">
        <v>275</v>
      </c>
      <c r="F103" s="294" t="s">
        <v>441</v>
      </c>
      <c r="G103" s="295" t="s">
        <v>101</v>
      </c>
      <c r="H103" s="295" t="n">
        <v>78973</v>
      </c>
      <c r="I103" s="296" t="n">
        <v>0.733333333333334</v>
      </c>
      <c r="J103" s="297" t="n">
        <v>36.2</v>
      </c>
    </row>
    <row r="104" customFormat="false" ht="18" hidden="false" customHeight="true" outlineLevel="0" collapsed="false">
      <c r="A104" s="293" t="n">
        <v>44726</v>
      </c>
      <c r="B104" s="293" t="s">
        <v>488</v>
      </c>
      <c r="C104" s="294" t="s">
        <v>254</v>
      </c>
      <c r="D104" s="294" t="s">
        <v>489</v>
      </c>
      <c r="E104" s="294" t="s">
        <v>275</v>
      </c>
      <c r="F104" s="294" t="s">
        <v>441</v>
      </c>
      <c r="G104" s="295" t="s">
        <v>101</v>
      </c>
      <c r="H104" s="295" t="n">
        <v>78983</v>
      </c>
      <c r="I104" s="296" t="n">
        <v>0.746527777777778</v>
      </c>
      <c r="J104" s="297" t="n">
        <v>33.5</v>
      </c>
    </row>
    <row r="105" customFormat="false" ht="18" hidden="false" customHeight="true" outlineLevel="0" collapsed="false">
      <c r="A105" s="293" t="n">
        <v>44726</v>
      </c>
      <c r="B105" s="293" t="s">
        <v>481</v>
      </c>
      <c r="C105" s="294" t="s">
        <v>254</v>
      </c>
      <c r="D105" s="294" t="s">
        <v>482</v>
      </c>
      <c r="E105" s="294" t="s">
        <v>275</v>
      </c>
      <c r="F105" s="294" t="s">
        <v>441</v>
      </c>
      <c r="G105" s="295" t="s">
        <v>101</v>
      </c>
      <c r="H105" s="295" t="n">
        <v>78986</v>
      </c>
      <c r="I105" s="296" t="n">
        <v>0.802777777777778</v>
      </c>
      <c r="J105" s="297" t="n">
        <v>48.04</v>
      </c>
    </row>
    <row r="106" customFormat="false" ht="18" hidden="false" customHeight="true" outlineLevel="0" collapsed="false">
      <c r="A106" s="316" t="n">
        <v>44727</v>
      </c>
      <c r="B106" s="293" t="s">
        <v>486</v>
      </c>
      <c r="C106" s="294" t="s">
        <v>255</v>
      </c>
      <c r="D106" s="294" t="s">
        <v>487</v>
      </c>
      <c r="E106" s="294" t="s">
        <v>275</v>
      </c>
      <c r="F106" s="294" t="s">
        <v>441</v>
      </c>
      <c r="G106" s="295" t="s">
        <v>101</v>
      </c>
      <c r="H106" s="295" t="n">
        <v>79005</v>
      </c>
      <c r="I106" s="296" t="n">
        <v>0.379166666666667</v>
      </c>
      <c r="J106" s="297" t="n">
        <v>34.7</v>
      </c>
    </row>
    <row r="107" customFormat="false" ht="18" hidden="false" customHeight="true" outlineLevel="0" collapsed="false">
      <c r="A107" s="293" t="n">
        <v>44727</v>
      </c>
      <c r="B107" s="293" t="s">
        <v>467</v>
      </c>
      <c r="C107" s="294" t="s">
        <v>255</v>
      </c>
      <c r="D107" s="294" t="s">
        <v>468</v>
      </c>
      <c r="E107" s="294" t="s">
        <v>275</v>
      </c>
      <c r="F107" s="294" t="s">
        <v>441</v>
      </c>
      <c r="G107" s="295" t="s">
        <v>101</v>
      </c>
      <c r="H107" s="295" t="n">
        <v>79006</v>
      </c>
      <c r="I107" s="296" t="n">
        <v>0.404861111111111</v>
      </c>
      <c r="J107" s="297" t="n">
        <v>36.88</v>
      </c>
    </row>
    <row r="108" customFormat="false" ht="18" hidden="false" customHeight="true" outlineLevel="0" collapsed="false">
      <c r="A108" s="293" t="n">
        <v>44727</v>
      </c>
      <c r="B108" s="293" t="s">
        <v>442</v>
      </c>
      <c r="C108" s="294" t="s">
        <v>255</v>
      </c>
      <c r="D108" s="294" t="s">
        <v>450</v>
      </c>
      <c r="E108" s="294" t="s">
        <v>440</v>
      </c>
      <c r="F108" s="294" t="s">
        <v>444</v>
      </c>
      <c r="G108" s="295" t="s">
        <v>287</v>
      </c>
      <c r="H108" s="295" t="n">
        <v>78985</v>
      </c>
      <c r="I108" s="296" t="n">
        <v>0.443055555555556</v>
      </c>
      <c r="J108" s="297" t="n">
        <v>38.22</v>
      </c>
    </row>
    <row r="109" customFormat="false" ht="18" hidden="false" customHeight="true" outlineLevel="0" collapsed="false">
      <c r="A109" s="293" t="n">
        <v>44727</v>
      </c>
      <c r="B109" s="293" t="s">
        <v>541</v>
      </c>
      <c r="C109" s="294" t="s">
        <v>255</v>
      </c>
      <c r="D109" s="294" t="s">
        <v>542</v>
      </c>
      <c r="E109" s="294" t="s">
        <v>275</v>
      </c>
      <c r="F109" s="294" t="s">
        <v>441</v>
      </c>
      <c r="G109" s="295" t="s">
        <v>101</v>
      </c>
      <c r="H109" s="295" t="n">
        <v>79015</v>
      </c>
      <c r="I109" s="296" t="n">
        <v>0.565277777777778</v>
      </c>
      <c r="J109" s="297" t="n">
        <v>35.28</v>
      </c>
    </row>
    <row r="110" customFormat="false" ht="18" hidden="false" customHeight="true" outlineLevel="0" collapsed="false">
      <c r="A110" s="293" t="n">
        <v>44727</v>
      </c>
      <c r="B110" s="296" t="s">
        <v>445</v>
      </c>
      <c r="C110" s="294" t="s">
        <v>255</v>
      </c>
      <c r="D110" s="294" t="s">
        <v>446</v>
      </c>
      <c r="E110" s="294" t="s">
        <v>275</v>
      </c>
      <c r="F110" s="294" t="s">
        <v>441</v>
      </c>
      <c r="G110" s="295" t="s">
        <v>101</v>
      </c>
      <c r="H110" s="295" t="n">
        <v>79016</v>
      </c>
      <c r="I110" s="317" t="n">
        <v>0.589583333333333</v>
      </c>
      <c r="J110" s="297" t="n">
        <v>34.28</v>
      </c>
    </row>
    <row r="111" customFormat="false" ht="18" hidden="false" customHeight="true" outlineLevel="0" collapsed="false">
      <c r="A111" s="293" t="n">
        <v>44727</v>
      </c>
      <c r="B111" s="293" t="s">
        <v>543</v>
      </c>
      <c r="C111" s="294" t="s">
        <v>255</v>
      </c>
      <c r="D111" s="294" t="s">
        <v>544</v>
      </c>
      <c r="E111" s="294" t="s">
        <v>275</v>
      </c>
      <c r="F111" s="294" t="s">
        <v>441</v>
      </c>
      <c r="G111" s="295" t="s">
        <v>101</v>
      </c>
      <c r="H111" s="295" t="n">
        <v>79026</v>
      </c>
      <c r="I111" s="296" t="n">
        <v>0.611805555555556</v>
      </c>
      <c r="J111" s="297" t="n">
        <v>48.32</v>
      </c>
    </row>
    <row r="112" customFormat="false" ht="18" hidden="false" customHeight="true" outlineLevel="0" collapsed="false">
      <c r="A112" s="293" t="n">
        <v>44727</v>
      </c>
      <c r="B112" s="293" t="s">
        <v>453</v>
      </c>
      <c r="C112" s="294" t="s">
        <v>255</v>
      </c>
      <c r="D112" s="294" t="s">
        <v>454</v>
      </c>
      <c r="E112" s="294" t="s">
        <v>275</v>
      </c>
      <c r="F112" s="294" t="s">
        <v>441</v>
      </c>
      <c r="G112" s="295" t="s">
        <v>101</v>
      </c>
      <c r="H112" s="295" t="n">
        <v>79023</v>
      </c>
      <c r="I112" s="296" t="n">
        <v>0.670833333333333</v>
      </c>
      <c r="J112" s="297" t="n">
        <v>36.3</v>
      </c>
    </row>
    <row r="113" customFormat="false" ht="18" hidden="false" customHeight="true" outlineLevel="0" collapsed="false">
      <c r="A113" s="293"/>
      <c r="B113" s="293"/>
      <c r="C113" s="294"/>
      <c r="D113" s="294"/>
      <c r="E113" s="294"/>
      <c r="F113" s="294"/>
      <c r="G113" s="295"/>
      <c r="H113" s="295"/>
      <c r="I113" s="296"/>
      <c r="J113" s="297"/>
    </row>
    <row r="114" customFormat="false" ht="18" hidden="false" customHeight="true" outlineLevel="0" collapsed="false">
      <c r="A114" s="293"/>
      <c r="B114" s="293"/>
      <c r="C114" s="294"/>
      <c r="D114" s="294"/>
      <c r="E114" s="294"/>
      <c r="F114" s="294"/>
      <c r="G114" s="295"/>
      <c r="H114" s="295"/>
      <c r="I114" s="296"/>
      <c r="J114" s="297"/>
    </row>
    <row r="115" customFormat="false" ht="18" hidden="false" customHeight="true" outlineLevel="0" collapsed="false">
      <c r="A115" s="293"/>
      <c r="B115" s="293"/>
      <c r="C115" s="294"/>
      <c r="D115" s="294"/>
      <c r="E115" s="294"/>
      <c r="F115" s="294"/>
      <c r="G115" s="295"/>
      <c r="H115" s="295"/>
      <c r="I115" s="296"/>
      <c r="J115" s="297"/>
    </row>
    <row r="116" customFormat="false" ht="18" hidden="false" customHeight="true" outlineLevel="0" collapsed="false">
      <c r="A116" s="293"/>
      <c r="B116" s="293"/>
      <c r="C116" s="294"/>
      <c r="D116" s="294"/>
      <c r="E116" s="294"/>
      <c r="F116" s="294"/>
      <c r="G116" s="295"/>
      <c r="H116" s="295"/>
      <c r="I116" s="296"/>
      <c r="J116" s="297"/>
    </row>
    <row r="117" customFormat="false" ht="18" hidden="false" customHeight="true" outlineLevel="0" collapsed="false">
      <c r="A117" s="293"/>
      <c r="B117" s="296"/>
      <c r="C117" s="294"/>
      <c r="D117" s="294"/>
      <c r="E117" s="294"/>
      <c r="F117" s="294"/>
      <c r="G117" s="295"/>
      <c r="H117" s="295"/>
      <c r="I117" s="296"/>
      <c r="J117" s="297"/>
    </row>
    <row r="118" customFormat="false" ht="18" hidden="false" customHeight="true" outlineLevel="0" collapsed="false">
      <c r="A118" s="293"/>
      <c r="B118" s="293"/>
      <c r="C118" s="294"/>
      <c r="D118" s="294"/>
      <c r="E118" s="294"/>
      <c r="F118" s="294"/>
      <c r="G118" s="295"/>
      <c r="H118" s="295"/>
      <c r="I118" s="296"/>
      <c r="J118" s="297"/>
    </row>
    <row r="119" customFormat="false" ht="18" hidden="false" customHeight="true" outlineLevel="0" collapsed="false">
      <c r="A119" s="293"/>
      <c r="B119" s="293"/>
      <c r="C119" s="294"/>
      <c r="D119" s="294"/>
      <c r="E119" s="294"/>
      <c r="F119" s="294"/>
      <c r="G119" s="295"/>
      <c r="H119" s="295"/>
      <c r="I119" s="296"/>
      <c r="J119" s="297"/>
    </row>
    <row r="120" customFormat="false" ht="18" hidden="false" customHeight="true" outlineLevel="0" collapsed="false">
      <c r="A120" s="293"/>
      <c r="B120" s="293"/>
      <c r="C120" s="294"/>
      <c r="D120" s="294"/>
      <c r="E120" s="294"/>
      <c r="F120" s="294"/>
      <c r="G120" s="295"/>
      <c r="H120" s="295"/>
      <c r="I120" s="296"/>
      <c r="J120" s="297"/>
    </row>
    <row r="121" customFormat="false" ht="18" hidden="false" customHeight="true" outlineLevel="0" collapsed="false">
      <c r="A121" s="293"/>
      <c r="B121" s="293"/>
      <c r="C121" s="294"/>
      <c r="D121" s="294"/>
      <c r="E121" s="294"/>
      <c r="F121" s="294"/>
      <c r="G121" s="295"/>
      <c r="H121" s="295"/>
      <c r="I121" s="296"/>
      <c r="J121" s="297"/>
    </row>
    <row r="122" customFormat="false" ht="18" hidden="false" customHeight="true" outlineLevel="0" collapsed="false">
      <c r="A122" s="293"/>
      <c r="B122" s="293"/>
      <c r="C122" s="294"/>
      <c r="D122" s="294"/>
      <c r="E122" s="294"/>
      <c r="F122" s="294"/>
      <c r="G122" s="295"/>
      <c r="H122" s="295"/>
      <c r="I122" s="296"/>
      <c r="J122" s="297"/>
    </row>
    <row r="123" customFormat="false" ht="18" hidden="false" customHeight="true" outlineLevel="0" collapsed="false">
      <c r="A123" s="293"/>
      <c r="B123" s="293"/>
      <c r="C123" s="294"/>
      <c r="D123" s="294"/>
      <c r="E123" s="294"/>
      <c r="F123" s="294"/>
      <c r="G123" s="295"/>
      <c r="H123" s="295"/>
      <c r="I123" s="296"/>
      <c r="J123" s="297"/>
    </row>
    <row r="124" customFormat="false" ht="18" hidden="false" customHeight="true" outlineLevel="0" collapsed="false">
      <c r="A124" s="293"/>
      <c r="B124" s="293"/>
      <c r="C124" s="294"/>
      <c r="D124" s="294"/>
      <c r="E124" s="294"/>
      <c r="F124" s="294"/>
      <c r="G124" s="295"/>
      <c r="H124" s="295"/>
      <c r="I124" s="296"/>
      <c r="J124" s="297"/>
    </row>
    <row r="125" customFormat="false" ht="18" hidden="false" customHeight="true" outlineLevel="0" collapsed="false">
      <c r="A125" s="293"/>
      <c r="B125" s="293"/>
      <c r="C125" s="294"/>
      <c r="D125" s="294"/>
      <c r="E125" s="294"/>
      <c r="F125" s="294"/>
      <c r="G125" s="295"/>
      <c r="H125" s="295"/>
      <c r="I125" s="296"/>
      <c r="J125" s="297"/>
    </row>
    <row r="126" customFormat="false" ht="18" hidden="false" customHeight="true" outlineLevel="0" collapsed="false">
      <c r="A126" s="293"/>
      <c r="B126" s="293"/>
      <c r="C126" s="294"/>
      <c r="D126" s="294"/>
      <c r="E126" s="294"/>
      <c r="F126" s="294"/>
      <c r="G126" s="295"/>
      <c r="H126" s="295"/>
      <c r="I126" s="296"/>
      <c r="J126" s="297"/>
    </row>
    <row r="127" customFormat="false" ht="18" hidden="false" customHeight="true" outlineLevel="0" collapsed="false">
      <c r="A127" s="293"/>
      <c r="B127" s="293"/>
      <c r="C127" s="294"/>
      <c r="D127" s="294"/>
      <c r="E127" s="294"/>
      <c r="F127" s="294"/>
      <c r="G127" s="295"/>
      <c r="H127" s="295"/>
      <c r="I127" s="296"/>
      <c r="J127" s="297"/>
    </row>
    <row r="128" customFormat="false" ht="18" hidden="false" customHeight="true" outlineLevel="0" collapsed="false">
      <c r="A128" s="293"/>
      <c r="B128" s="293"/>
      <c r="C128" s="294"/>
      <c r="D128" s="294"/>
      <c r="E128" s="294"/>
      <c r="F128" s="294"/>
      <c r="G128" s="295"/>
      <c r="H128" s="295"/>
      <c r="I128" s="296"/>
      <c r="J128" s="297"/>
    </row>
    <row r="129" customFormat="false" ht="18" hidden="false" customHeight="true" outlineLevel="0" collapsed="false">
      <c r="A129" s="293"/>
      <c r="B129" s="293"/>
      <c r="C129" s="294"/>
      <c r="D129" s="294"/>
      <c r="E129" s="294"/>
      <c r="F129" s="294"/>
      <c r="G129" s="295"/>
      <c r="H129" s="295"/>
      <c r="I129" s="296"/>
      <c r="J129" s="297"/>
    </row>
    <row r="130" customFormat="false" ht="18" hidden="false" customHeight="true" outlineLevel="0" collapsed="false">
      <c r="A130" s="293"/>
      <c r="B130" s="293"/>
      <c r="C130" s="294"/>
      <c r="D130" s="294"/>
      <c r="E130" s="294"/>
      <c r="F130" s="294"/>
      <c r="G130" s="295"/>
      <c r="H130" s="295"/>
      <c r="I130" s="296"/>
      <c r="J130" s="297"/>
    </row>
    <row r="131" customFormat="false" ht="18" hidden="false" customHeight="true" outlineLevel="0" collapsed="false">
      <c r="A131" s="293"/>
      <c r="B131" s="293"/>
      <c r="C131" s="294"/>
      <c r="D131" s="294"/>
      <c r="E131" s="294"/>
      <c r="F131" s="294"/>
      <c r="G131" s="295"/>
      <c r="H131" s="295"/>
      <c r="I131" s="296"/>
      <c r="J131" s="297"/>
    </row>
    <row r="132" customFormat="false" ht="18" hidden="false" customHeight="true" outlineLevel="0" collapsed="false">
      <c r="A132" s="293"/>
      <c r="B132" s="293"/>
      <c r="C132" s="294"/>
      <c r="D132" s="294"/>
      <c r="E132" s="294"/>
      <c r="F132" s="294"/>
      <c r="G132" s="295"/>
      <c r="H132" s="295"/>
      <c r="I132" s="296"/>
      <c r="J132" s="297"/>
    </row>
    <row r="133" customFormat="false" ht="18" hidden="false" customHeight="true" outlineLevel="0" collapsed="false">
      <c r="A133" s="293"/>
      <c r="B133" s="293"/>
      <c r="C133" s="294"/>
      <c r="D133" s="294"/>
      <c r="E133" s="294"/>
      <c r="F133" s="294"/>
      <c r="G133" s="295"/>
      <c r="H133" s="295"/>
      <c r="I133" s="296"/>
      <c r="J133" s="297"/>
    </row>
    <row r="134" customFormat="false" ht="18" hidden="false" customHeight="true" outlineLevel="0" collapsed="false">
      <c r="A134" s="293"/>
      <c r="B134" s="293"/>
      <c r="C134" s="294"/>
      <c r="D134" s="294"/>
      <c r="E134" s="294"/>
      <c r="F134" s="294"/>
      <c r="G134" s="295"/>
      <c r="H134" s="295"/>
      <c r="I134" s="296"/>
      <c r="J134" s="297"/>
    </row>
    <row r="135" customFormat="false" ht="18" hidden="false" customHeight="true" outlineLevel="0" collapsed="false">
      <c r="A135" s="293"/>
      <c r="B135" s="293"/>
      <c r="C135" s="294"/>
      <c r="D135" s="294"/>
      <c r="E135" s="294"/>
      <c r="F135" s="294"/>
      <c r="G135" s="295"/>
      <c r="H135" s="295"/>
      <c r="I135" s="296"/>
      <c r="J135" s="297"/>
    </row>
    <row r="136" customFormat="false" ht="18" hidden="false" customHeight="true" outlineLevel="0" collapsed="false">
      <c r="A136" s="293"/>
      <c r="B136" s="293"/>
      <c r="C136" s="294"/>
      <c r="D136" s="294"/>
      <c r="E136" s="294"/>
      <c r="F136" s="294"/>
      <c r="G136" s="295"/>
      <c r="H136" s="295"/>
      <c r="I136" s="296"/>
      <c r="J136" s="297"/>
    </row>
    <row r="137" customFormat="false" ht="18" hidden="false" customHeight="true" outlineLevel="0" collapsed="false">
      <c r="A137" s="293"/>
      <c r="B137" s="293"/>
      <c r="C137" s="294"/>
      <c r="D137" s="294"/>
      <c r="E137" s="294"/>
      <c r="F137" s="294"/>
      <c r="G137" s="295"/>
      <c r="H137" s="295"/>
      <c r="I137" s="296"/>
      <c r="J137" s="297"/>
    </row>
    <row r="138" customFormat="false" ht="18" hidden="false" customHeight="true" outlineLevel="0" collapsed="false">
      <c r="A138" s="293"/>
      <c r="B138" s="293"/>
      <c r="C138" s="294"/>
      <c r="D138" s="294"/>
      <c r="E138" s="294"/>
      <c r="F138" s="294"/>
      <c r="G138" s="318"/>
      <c r="H138" s="295"/>
      <c r="I138" s="296"/>
      <c r="J138" s="297"/>
    </row>
    <row r="139" customFormat="false" ht="18" hidden="false" customHeight="true" outlineLevel="0" collapsed="false">
      <c r="A139" s="293"/>
      <c r="B139" s="293"/>
      <c r="C139" s="294"/>
      <c r="D139" s="294"/>
      <c r="E139" s="294"/>
      <c r="F139" s="294"/>
      <c r="G139" s="295"/>
      <c r="H139" s="295"/>
      <c r="I139" s="296"/>
      <c r="J139" s="297"/>
    </row>
    <row r="140" customFormat="false" ht="18" hidden="false" customHeight="true" outlineLevel="0" collapsed="false">
      <c r="A140" s="293"/>
      <c r="B140" s="293"/>
      <c r="C140" s="294"/>
      <c r="D140" s="294"/>
      <c r="E140" s="294"/>
      <c r="F140" s="294"/>
      <c r="G140" s="295"/>
      <c r="H140" s="295"/>
      <c r="I140" s="296"/>
      <c r="J140" s="297"/>
    </row>
    <row r="141" customFormat="false" ht="18" hidden="false" customHeight="true" outlineLevel="0" collapsed="false">
      <c r="A141" s="293"/>
      <c r="B141" s="293"/>
      <c r="C141" s="294"/>
      <c r="D141" s="294"/>
      <c r="E141" s="294"/>
      <c r="F141" s="294"/>
      <c r="G141" s="295"/>
      <c r="H141" s="295"/>
      <c r="I141" s="296"/>
      <c r="J141" s="297"/>
    </row>
    <row r="142" customFormat="false" ht="18" hidden="false" customHeight="true" outlineLevel="0" collapsed="false">
      <c r="A142" s="293"/>
      <c r="B142" s="293"/>
      <c r="C142" s="294"/>
      <c r="D142" s="294"/>
      <c r="E142" s="294"/>
      <c r="F142" s="294"/>
      <c r="G142" s="295"/>
      <c r="H142" s="295"/>
      <c r="I142" s="296"/>
      <c r="J142" s="297"/>
    </row>
    <row r="143" customFormat="false" ht="18" hidden="false" customHeight="true" outlineLevel="0" collapsed="false">
      <c r="A143" s="293"/>
      <c r="B143" s="293"/>
      <c r="C143" s="294"/>
      <c r="D143" s="294"/>
      <c r="E143" s="294"/>
      <c r="F143" s="294"/>
      <c r="G143" s="295"/>
      <c r="H143" s="295"/>
      <c r="I143" s="296"/>
      <c r="J143" s="297"/>
    </row>
    <row r="144" customFormat="false" ht="18" hidden="false" customHeight="true" outlineLevel="0" collapsed="false">
      <c r="A144" s="293"/>
      <c r="B144" s="319"/>
      <c r="C144" s="294"/>
      <c r="D144" s="294"/>
      <c r="E144" s="294"/>
      <c r="F144" s="294"/>
      <c r="G144" s="295"/>
      <c r="H144" s="295"/>
      <c r="I144" s="296"/>
      <c r="J144" s="297"/>
    </row>
    <row r="145" customFormat="false" ht="18" hidden="false" customHeight="true" outlineLevel="0" collapsed="false">
      <c r="A145" s="293"/>
      <c r="B145" s="293"/>
      <c r="C145" s="294"/>
      <c r="D145" s="294"/>
      <c r="E145" s="294"/>
      <c r="F145" s="294"/>
      <c r="G145" s="295"/>
      <c r="H145" s="295"/>
      <c r="I145" s="296"/>
      <c r="J145" s="297"/>
    </row>
    <row r="146" customFormat="false" ht="18" hidden="false" customHeight="true" outlineLevel="0" collapsed="false">
      <c r="A146" s="293"/>
      <c r="B146" s="293"/>
      <c r="C146" s="294"/>
      <c r="D146" s="294"/>
      <c r="E146" s="294"/>
      <c r="F146" s="294"/>
      <c r="G146" s="295"/>
      <c r="H146" s="295"/>
      <c r="I146" s="296"/>
      <c r="J146" s="297"/>
    </row>
    <row r="147" customFormat="false" ht="18" hidden="false" customHeight="true" outlineLevel="0" collapsed="false">
      <c r="A147" s="293"/>
      <c r="B147" s="293"/>
      <c r="C147" s="294"/>
      <c r="D147" s="294"/>
      <c r="E147" s="294"/>
      <c r="F147" s="294"/>
      <c r="G147" s="295"/>
      <c r="H147" s="295"/>
      <c r="I147" s="296"/>
      <c r="J147" s="297"/>
    </row>
    <row r="148" customFormat="false" ht="18" hidden="false" customHeight="true" outlineLevel="0" collapsed="false">
      <c r="A148" s="293"/>
      <c r="B148" s="293"/>
      <c r="C148" s="294"/>
      <c r="D148" s="294"/>
      <c r="E148" s="294"/>
      <c r="F148" s="294"/>
      <c r="G148" s="295"/>
      <c r="H148" s="295"/>
      <c r="I148" s="296"/>
      <c r="J148" s="297"/>
    </row>
    <row r="149" customFormat="false" ht="18" hidden="false" customHeight="true" outlineLevel="0" collapsed="false">
      <c r="A149" s="293"/>
      <c r="B149" s="293"/>
      <c r="C149" s="294"/>
      <c r="D149" s="294"/>
      <c r="E149" s="294"/>
      <c r="F149" s="294"/>
      <c r="G149" s="295"/>
      <c r="H149" s="295"/>
      <c r="I149" s="296"/>
      <c r="J149" s="297"/>
    </row>
    <row r="150" customFormat="false" ht="18" hidden="false" customHeight="true" outlineLevel="0" collapsed="false">
      <c r="A150" s="293"/>
      <c r="B150" s="293"/>
      <c r="C150" s="294"/>
      <c r="D150" s="294"/>
      <c r="E150" s="294"/>
      <c r="F150" s="294"/>
      <c r="G150" s="295"/>
      <c r="H150" s="295"/>
      <c r="I150" s="296"/>
      <c r="J150" s="297"/>
    </row>
    <row r="151" customFormat="false" ht="18" hidden="false" customHeight="true" outlineLevel="0" collapsed="false">
      <c r="A151" s="293"/>
      <c r="B151" s="293"/>
      <c r="C151" s="294"/>
      <c r="D151" s="294"/>
      <c r="E151" s="294"/>
      <c r="F151" s="294"/>
      <c r="G151" s="295"/>
      <c r="H151" s="295"/>
      <c r="I151" s="296"/>
      <c r="J151" s="297"/>
    </row>
    <row r="152" customFormat="false" ht="18" hidden="false" customHeight="true" outlineLevel="0" collapsed="false">
      <c r="A152" s="293"/>
      <c r="B152" s="293"/>
      <c r="C152" s="294"/>
      <c r="D152" s="294"/>
      <c r="E152" s="294"/>
      <c r="F152" s="294"/>
      <c r="G152" s="295"/>
      <c r="H152" s="295"/>
      <c r="I152" s="296"/>
      <c r="J152" s="297"/>
    </row>
    <row r="153" customFormat="false" ht="18" hidden="false" customHeight="true" outlineLevel="0" collapsed="false">
      <c r="A153" s="293"/>
      <c r="B153" s="293"/>
      <c r="C153" s="294"/>
      <c r="D153" s="294"/>
      <c r="E153" s="294"/>
      <c r="F153" s="294"/>
      <c r="G153" s="295"/>
      <c r="H153" s="295"/>
      <c r="I153" s="296"/>
      <c r="J153" s="297"/>
    </row>
    <row r="154" customFormat="false" ht="18" hidden="false" customHeight="true" outlineLevel="0" collapsed="false">
      <c r="A154" s="293"/>
      <c r="B154" s="293"/>
      <c r="C154" s="294"/>
      <c r="D154" s="294"/>
      <c r="E154" s="294"/>
      <c r="F154" s="294"/>
      <c r="G154" s="295"/>
      <c r="H154" s="295"/>
      <c r="I154" s="296"/>
      <c r="J154" s="297"/>
    </row>
    <row r="155" customFormat="false" ht="18" hidden="false" customHeight="true" outlineLevel="0" collapsed="false">
      <c r="A155" s="293"/>
      <c r="B155" s="293"/>
      <c r="C155" s="294"/>
      <c r="D155" s="294"/>
      <c r="E155" s="294"/>
      <c r="F155" s="294"/>
      <c r="G155" s="295"/>
      <c r="H155" s="295"/>
      <c r="I155" s="296"/>
      <c r="J155" s="297"/>
    </row>
    <row r="156" customFormat="false" ht="18" hidden="false" customHeight="true" outlineLevel="0" collapsed="false">
      <c r="A156" s="293"/>
      <c r="B156" s="293"/>
      <c r="C156" s="294"/>
      <c r="D156" s="294"/>
      <c r="E156" s="294"/>
      <c r="F156" s="294"/>
      <c r="G156" s="295"/>
      <c r="H156" s="295"/>
      <c r="I156" s="296"/>
      <c r="J156" s="297"/>
    </row>
    <row r="157" customFormat="false" ht="18" hidden="false" customHeight="true" outlineLevel="0" collapsed="false">
      <c r="A157" s="293"/>
      <c r="B157" s="293"/>
      <c r="C157" s="294"/>
      <c r="D157" s="294"/>
      <c r="E157" s="294"/>
      <c r="F157" s="294"/>
      <c r="G157" s="295"/>
      <c r="H157" s="295"/>
      <c r="I157" s="296"/>
      <c r="J157" s="297"/>
    </row>
    <row r="158" customFormat="false" ht="18" hidden="false" customHeight="true" outlineLevel="0" collapsed="false">
      <c r="A158" s="293"/>
      <c r="B158" s="293"/>
      <c r="C158" s="294"/>
      <c r="D158" s="294"/>
      <c r="E158" s="294"/>
      <c r="F158" s="294"/>
      <c r="G158" s="295"/>
      <c r="H158" s="295"/>
      <c r="I158" s="296"/>
      <c r="J158" s="297"/>
    </row>
    <row r="159" customFormat="false" ht="18" hidden="false" customHeight="true" outlineLevel="0" collapsed="false">
      <c r="A159" s="293"/>
      <c r="B159" s="293"/>
      <c r="C159" s="294"/>
      <c r="D159" s="294"/>
      <c r="E159" s="294"/>
      <c r="F159" s="294"/>
      <c r="G159" s="295"/>
      <c r="H159" s="295"/>
      <c r="I159" s="296"/>
      <c r="J159" s="297"/>
    </row>
    <row r="160" customFormat="false" ht="18" hidden="false" customHeight="true" outlineLevel="0" collapsed="false">
      <c r="A160" s="293"/>
      <c r="B160" s="293"/>
      <c r="C160" s="294"/>
      <c r="D160" s="294"/>
      <c r="E160" s="294"/>
      <c r="F160" s="294"/>
      <c r="G160" s="295"/>
      <c r="H160" s="295"/>
      <c r="I160" s="296"/>
      <c r="J160" s="297"/>
    </row>
    <row r="161" customFormat="false" ht="18" hidden="false" customHeight="true" outlineLevel="0" collapsed="false">
      <c r="A161" s="293"/>
      <c r="B161" s="293"/>
      <c r="C161" s="294"/>
      <c r="D161" s="294"/>
      <c r="E161" s="294"/>
      <c r="F161" s="294"/>
      <c r="G161" s="295"/>
      <c r="H161" s="295"/>
      <c r="I161" s="296"/>
      <c r="J161" s="297"/>
    </row>
    <row r="162" customFormat="false" ht="18" hidden="false" customHeight="true" outlineLevel="0" collapsed="false">
      <c r="A162" s="293"/>
      <c r="B162" s="293"/>
      <c r="C162" s="294"/>
      <c r="D162" s="294"/>
      <c r="E162" s="294"/>
      <c r="F162" s="294"/>
      <c r="G162" s="295"/>
      <c r="H162" s="295"/>
      <c r="I162" s="296"/>
      <c r="J162" s="297"/>
    </row>
    <row r="163" customFormat="false" ht="18" hidden="false" customHeight="true" outlineLevel="0" collapsed="false">
      <c r="A163" s="293"/>
      <c r="B163" s="293"/>
      <c r="C163" s="294"/>
      <c r="D163" s="294"/>
      <c r="E163" s="294"/>
      <c r="F163" s="294"/>
      <c r="G163" s="295"/>
      <c r="H163" s="295"/>
      <c r="I163" s="296"/>
      <c r="J163" s="297"/>
    </row>
    <row r="164" customFormat="false" ht="18" hidden="false" customHeight="true" outlineLevel="0" collapsed="false">
      <c r="A164" s="293"/>
      <c r="B164" s="293"/>
      <c r="C164" s="294"/>
      <c r="D164" s="294"/>
      <c r="E164" s="294"/>
      <c r="F164" s="294"/>
      <c r="G164" s="295"/>
      <c r="H164" s="295"/>
      <c r="I164" s="296"/>
      <c r="J164" s="297"/>
    </row>
    <row r="165" customFormat="false" ht="18" hidden="false" customHeight="true" outlineLevel="0" collapsed="false">
      <c r="A165" s="293"/>
      <c r="B165" s="293"/>
      <c r="C165" s="294"/>
      <c r="D165" s="294"/>
      <c r="E165" s="294"/>
      <c r="F165" s="294"/>
      <c r="G165" s="295"/>
      <c r="H165" s="295"/>
      <c r="I165" s="296"/>
      <c r="J165" s="297"/>
    </row>
    <row r="166" customFormat="false" ht="18" hidden="false" customHeight="true" outlineLevel="0" collapsed="false">
      <c r="A166" s="302"/>
      <c r="B166" s="293"/>
      <c r="C166" s="294"/>
      <c r="D166" s="294"/>
      <c r="E166" s="294"/>
      <c r="F166" s="294"/>
      <c r="G166" s="295"/>
      <c r="H166" s="295"/>
      <c r="I166" s="296"/>
      <c r="J166" s="297"/>
    </row>
    <row r="167" customFormat="false" ht="18" hidden="false" customHeight="true" outlineLevel="0" collapsed="false">
      <c r="A167" s="293"/>
      <c r="B167" s="293"/>
      <c r="C167" s="294"/>
      <c r="D167" s="294"/>
      <c r="E167" s="294"/>
      <c r="F167" s="294"/>
      <c r="G167" s="295"/>
      <c r="H167" s="295"/>
      <c r="I167" s="296"/>
      <c r="J167" s="297"/>
    </row>
    <row r="168" customFormat="false" ht="18" hidden="false" customHeight="true" outlineLevel="0" collapsed="false">
      <c r="A168" s="293"/>
      <c r="B168" s="293"/>
      <c r="C168" s="294"/>
      <c r="D168" s="294"/>
      <c r="E168" s="294"/>
      <c r="F168" s="294"/>
      <c r="G168" s="295"/>
      <c r="H168" s="295"/>
      <c r="I168" s="296"/>
      <c r="J168" s="297"/>
    </row>
    <row r="169" customFormat="false" ht="18" hidden="false" customHeight="true" outlineLevel="0" collapsed="false">
      <c r="A169" s="293"/>
      <c r="B169" s="293"/>
      <c r="C169" s="294"/>
      <c r="D169" s="294"/>
      <c r="E169" s="294"/>
      <c r="F169" s="294"/>
      <c r="G169" s="295"/>
      <c r="H169" s="295"/>
      <c r="I169" s="296"/>
      <c r="J169" s="297"/>
    </row>
    <row r="170" customFormat="false" ht="18" hidden="false" customHeight="true" outlineLevel="0" collapsed="false">
      <c r="A170" s="293"/>
      <c r="B170" s="293"/>
      <c r="C170" s="294"/>
      <c r="D170" s="294"/>
      <c r="E170" s="294"/>
      <c r="F170" s="294"/>
      <c r="G170" s="295"/>
      <c r="H170" s="295"/>
      <c r="I170" s="296"/>
      <c r="J170" s="297"/>
    </row>
    <row r="171" customFormat="false" ht="18" hidden="false" customHeight="true" outlineLevel="0" collapsed="false">
      <c r="A171" s="293"/>
      <c r="B171" s="293"/>
      <c r="C171" s="294"/>
      <c r="D171" s="294"/>
      <c r="E171" s="294"/>
      <c r="F171" s="294"/>
      <c r="G171" s="295"/>
      <c r="H171" s="295"/>
      <c r="I171" s="296"/>
      <c r="J171" s="297"/>
    </row>
    <row r="172" customFormat="false" ht="18" hidden="false" customHeight="true" outlineLevel="0" collapsed="false">
      <c r="A172" s="293"/>
      <c r="B172" s="293"/>
      <c r="C172" s="294"/>
      <c r="D172" s="294"/>
      <c r="E172" s="294"/>
      <c r="F172" s="294"/>
      <c r="G172" s="295"/>
      <c r="H172" s="295"/>
      <c r="I172" s="296"/>
      <c r="J172" s="297"/>
    </row>
    <row r="173" customFormat="false" ht="18" hidden="false" customHeight="true" outlineLevel="0" collapsed="false">
      <c r="A173" s="293"/>
      <c r="B173" s="293"/>
      <c r="C173" s="294"/>
      <c r="D173" s="294"/>
      <c r="E173" s="294"/>
      <c r="F173" s="294"/>
      <c r="G173" s="295"/>
      <c r="H173" s="295"/>
      <c r="I173" s="296"/>
      <c r="J173" s="297"/>
    </row>
    <row r="174" customFormat="false" ht="18" hidden="false" customHeight="true" outlineLevel="0" collapsed="false">
      <c r="A174" s="293"/>
      <c r="B174" s="293"/>
      <c r="C174" s="294"/>
      <c r="D174" s="294"/>
      <c r="E174" s="294"/>
      <c r="F174" s="294"/>
      <c r="G174" s="295"/>
      <c r="H174" s="295"/>
      <c r="I174" s="296"/>
      <c r="J174" s="297"/>
    </row>
    <row r="175" customFormat="false" ht="18" hidden="false" customHeight="true" outlineLevel="0" collapsed="false">
      <c r="A175" s="293"/>
      <c r="B175" s="293"/>
      <c r="C175" s="294"/>
      <c r="D175" s="294"/>
      <c r="E175" s="294"/>
      <c r="F175" s="294"/>
      <c r="G175" s="295"/>
      <c r="H175" s="295"/>
      <c r="I175" s="296"/>
      <c r="J175" s="297"/>
    </row>
    <row r="176" customFormat="false" ht="18" hidden="false" customHeight="true" outlineLevel="0" collapsed="false">
      <c r="A176" s="293"/>
      <c r="B176" s="293"/>
      <c r="C176" s="294"/>
      <c r="D176" s="294"/>
      <c r="E176" s="294"/>
      <c r="F176" s="294"/>
      <c r="G176" s="295"/>
      <c r="H176" s="295"/>
      <c r="I176" s="296"/>
      <c r="J176" s="297"/>
    </row>
    <row r="177" customFormat="false" ht="18" hidden="false" customHeight="true" outlineLevel="0" collapsed="false">
      <c r="A177" s="293"/>
      <c r="B177" s="293"/>
      <c r="C177" s="294"/>
      <c r="D177" s="294"/>
      <c r="E177" s="294"/>
      <c r="F177" s="294"/>
      <c r="G177" s="295"/>
      <c r="H177" s="295"/>
      <c r="I177" s="296"/>
      <c r="J177" s="297"/>
    </row>
    <row r="178" customFormat="false" ht="18" hidden="false" customHeight="true" outlineLevel="0" collapsed="false">
      <c r="A178" s="293"/>
      <c r="B178" s="293"/>
      <c r="C178" s="294"/>
      <c r="D178" s="294"/>
      <c r="E178" s="294"/>
      <c r="F178" s="294"/>
      <c r="G178" s="295"/>
      <c r="H178" s="295"/>
      <c r="I178" s="296"/>
      <c r="J178" s="297"/>
    </row>
    <row r="179" customFormat="false" ht="18" hidden="false" customHeight="true" outlineLevel="0" collapsed="false">
      <c r="A179" s="293"/>
      <c r="B179" s="293"/>
      <c r="C179" s="294"/>
      <c r="D179" s="294"/>
      <c r="E179" s="294"/>
      <c r="F179" s="294"/>
      <c r="G179" s="295"/>
      <c r="H179" s="295"/>
      <c r="I179" s="296"/>
      <c r="J179" s="297"/>
    </row>
    <row r="180" customFormat="false" ht="18" hidden="false" customHeight="true" outlineLevel="0" collapsed="false">
      <c r="A180" s="293"/>
      <c r="B180" s="293"/>
      <c r="C180" s="294"/>
      <c r="D180" s="294"/>
      <c r="E180" s="294"/>
      <c r="F180" s="294"/>
      <c r="G180" s="295"/>
      <c r="H180" s="295"/>
      <c r="I180" s="296"/>
      <c r="J180" s="297"/>
    </row>
    <row r="181" customFormat="false" ht="18" hidden="false" customHeight="true" outlineLevel="0" collapsed="false">
      <c r="A181" s="293"/>
      <c r="B181" s="293"/>
      <c r="C181" s="294"/>
      <c r="D181" s="294"/>
      <c r="E181" s="294"/>
      <c r="F181" s="294"/>
      <c r="G181" s="295"/>
      <c r="H181" s="295"/>
      <c r="I181" s="296"/>
      <c r="J181" s="297"/>
    </row>
    <row r="182" customFormat="false" ht="18" hidden="false" customHeight="true" outlineLevel="0" collapsed="false">
      <c r="A182" s="293"/>
      <c r="B182" s="293"/>
      <c r="C182" s="294"/>
      <c r="D182" s="294"/>
      <c r="E182" s="294"/>
      <c r="F182" s="294"/>
      <c r="G182" s="295"/>
      <c r="H182" s="295"/>
      <c r="I182" s="296"/>
      <c r="J182" s="297"/>
    </row>
    <row r="183" customFormat="false" ht="18" hidden="false" customHeight="true" outlineLevel="0" collapsed="false">
      <c r="A183" s="293"/>
      <c r="B183" s="293"/>
      <c r="C183" s="294"/>
      <c r="D183" s="294"/>
      <c r="E183" s="294"/>
      <c r="F183" s="294"/>
      <c r="G183" s="295"/>
      <c r="H183" s="295"/>
      <c r="I183" s="296"/>
      <c r="J183" s="297"/>
    </row>
    <row r="184" customFormat="false" ht="18" hidden="false" customHeight="true" outlineLevel="0" collapsed="false">
      <c r="A184" s="293"/>
      <c r="B184" s="293"/>
      <c r="C184" s="294"/>
      <c r="D184" s="294"/>
      <c r="E184" s="294"/>
      <c r="F184" s="294"/>
      <c r="G184" s="295"/>
      <c r="H184" s="295"/>
      <c r="I184" s="296"/>
      <c r="J184" s="297"/>
    </row>
    <row r="185" customFormat="false" ht="18" hidden="false" customHeight="true" outlineLevel="0" collapsed="false">
      <c r="A185" s="293"/>
      <c r="B185" s="293"/>
      <c r="C185" s="294"/>
      <c r="D185" s="294"/>
      <c r="E185" s="294"/>
      <c r="F185" s="294"/>
      <c r="G185" s="295"/>
      <c r="H185" s="295"/>
      <c r="I185" s="296"/>
      <c r="J185" s="297"/>
    </row>
    <row r="186" customFormat="false" ht="18" hidden="false" customHeight="true" outlineLevel="0" collapsed="false">
      <c r="A186" s="293"/>
      <c r="B186" s="293"/>
      <c r="C186" s="294"/>
      <c r="D186" s="294"/>
      <c r="E186" s="294"/>
      <c r="F186" s="294"/>
      <c r="G186" s="295"/>
      <c r="H186" s="295"/>
      <c r="I186" s="296"/>
      <c r="J186" s="297"/>
    </row>
    <row r="187" customFormat="false" ht="18" hidden="false" customHeight="true" outlineLevel="0" collapsed="false">
      <c r="A187" s="293"/>
      <c r="B187" s="293"/>
      <c r="C187" s="294"/>
      <c r="D187" s="294"/>
      <c r="E187" s="294"/>
      <c r="F187" s="294"/>
      <c r="G187" s="295"/>
      <c r="H187" s="295"/>
      <c r="I187" s="296"/>
      <c r="J187" s="297"/>
    </row>
    <row r="188" customFormat="false" ht="18" hidden="false" customHeight="true" outlineLevel="0" collapsed="false">
      <c r="A188" s="293"/>
      <c r="B188" s="293"/>
      <c r="C188" s="294"/>
      <c r="D188" s="294"/>
      <c r="E188" s="294"/>
      <c r="F188" s="294"/>
      <c r="G188" s="295"/>
      <c r="H188" s="295"/>
      <c r="I188" s="296"/>
      <c r="J188" s="297"/>
    </row>
    <row r="189" customFormat="false" ht="18" hidden="false" customHeight="true" outlineLevel="0" collapsed="false">
      <c r="A189" s="293"/>
      <c r="B189" s="293"/>
      <c r="C189" s="294"/>
      <c r="D189" s="294"/>
      <c r="E189" s="294"/>
      <c r="F189" s="294"/>
      <c r="G189" s="295"/>
      <c r="H189" s="295"/>
      <c r="I189" s="296"/>
      <c r="J189" s="297"/>
    </row>
    <row r="190" customFormat="false" ht="18" hidden="false" customHeight="true" outlineLevel="0" collapsed="false">
      <c r="A190" s="293"/>
      <c r="B190" s="293"/>
      <c r="C190" s="294"/>
      <c r="D190" s="294"/>
      <c r="E190" s="294"/>
      <c r="F190" s="294"/>
      <c r="G190" s="295"/>
      <c r="H190" s="295"/>
      <c r="I190" s="296"/>
      <c r="J190" s="297"/>
    </row>
    <row r="191" customFormat="false" ht="18" hidden="false" customHeight="true" outlineLevel="0" collapsed="false">
      <c r="A191" s="293"/>
      <c r="B191" s="293"/>
      <c r="C191" s="294"/>
      <c r="D191" s="294"/>
      <c r="E191" s="294"/>
      <c r="F191" s="294"/>
      <c r="G191" s="295"/>
      <c r="H191" s="295"/>
      <c r="I191" s="296"/>
      <c r="J191" s="297"/>
    </row>
    <row r="192" customFormat="false" ht="18" hidden="false" customHeight="true" outlineLevel="0" collapsed="false">
      <c r="A192" s="293"/>
      <c r="B192" s="293"/>
      <c r="C192" s="294"/>
      <c r="D192" s="294"/>
      <c r="E192" s="294"/>
      <c r="F192" s="294"/>
      <c r="G192" s="295"/>
      <c r="H192" s="295"/>
      <c r="I192" s="296"/>
      <c r="J192" s="297"/>
    </row>
    <row r="193" customFormat="false" ht="18" hidden="false" customHeight="true" outlineLevel="0" collapsed="false">
      <c r="A193" s="293"/>
      <c r="B193" s="293"/>
      <c r="C193" s="294"/>
      <c r="D193" s="294"/>
      <c r="E193" s="294"/>
      <c r="F193" s="294"/>
      <c r="G193" s="295"/>
      <c r="H193" s="295"/>
      <c r="I193" s="296"/>
      <c r="J193" s="297"/>
    </row>
    <row r="194" customFormat="false" ht="18" hidden="false" customHeight="true" outlineLevel="0" collapsed="false">
      <c r="A194" s="293"/>
      <c r="B194" s="293"/>
      <c r="C194" s="294"/>
      <c r="D194" s="294"/>
      <c r="E194" s="294"/>
      <c r="F194" s="294"/>
      <c r="G194" s="295"/>
      <c r="H194" s="295"/>
      <c r="I194" s="296"/>
      <c r="J194" s="297"/>
    </row>
    <row r="195" customFormat="false" ht="15.75" hidden="false" customHeight="false" outlineLevel="0" collapsed="false">
      <c r="A195" s="293"/>
      <c r="B195" s="293"/>
      <c r="C195" s="294"/>
      <c r="D195" s="294"/>
      <c r="E195" s="294"/>
      <c r="F195" s="294"/>
      <c r="G195" s="295"/>
      <c r="H195" s="295"/>
      <c r="I195" s="296"/>
      <c r="J195" s="297"/>
    </row>
    <row r="196" customFormat="false" ht="15.75" hidden="false" customHeight="false" outlineLevel="0" collapsed="false">
      <c r="A196" s="293"/>
      <c r="B196" s="293"/>
      <c r="C196" s="294"/>
      <c r="D196" s="294"/>
      <c r="E196" s="294"/>
      <c r="F196" s="294"/>
      <c r="G196" s="295"/>
      <c r="H196" s="295"/>
      <c r="I196" s="296"/>
      <c r="J196" s="297"/>
    </row>
    <row r="197" customFormat="false" ht="15.75" hidden="false" customHeight="false" outlineLevel="0" collapsed="false">
      <c r="A197" s="293"/>
      <c r="B197" s="293"/>
      <c r="C197" s="294"/>
      <c r="D197" s="294"/>
      <c r="E197" s="294"/>
      <c r="F197" s="294"/>
      <c r="G197" s="295"/>
      <c r="H197" s="295"/>
      <c r="I197" s="296"/>
      <c r="J197" s="297"/>
    </row>
    <row r="198" customFormat="false" ht="15.75" hidden="false" customHeight="false" outlineLevel="0" collapsed="false">
      <c r="A198" s="293"/>
      <c r="B198" s="293"/>
      <c r="C198" s="294"/>
      <c r="D198" s="294"/>
      <c r="E198" s="294"/>
      <c r="F198" s="294"/>
      <c r="G198" s="295"/>
      <c r="H198" s="295"/>
      <c r="I198" s="296"/>
      <c r="J198" s="297"/>
    </row>
    <row r="199" customFormat="false" ht="15.75" hidden="false" customHeight="false" outlineLevel="0" collapsed="false">
      <c r="A199" s="293"/>
      <c r="B199" s="293"/>
      <c r="C199" s="294"/>
      <c r="D199" s="294"/>
      <c r="E199" s="294"/>
      <c r="F199" s="294"/>
      <c r="G199" s="295"/>
      <c r="H199" s="295"/>
      <c r="I199" s="296"/>
      <c r="J199" s="297"/>
    </row>
    <row r="200" customFormat="false" ht="15.75" hidden="false" customHeight="false" outlineLevel="0" collapsed="false">
      <c r="A200" s="293"/>
      <c r="B200" s="293"/>
      <c r="C200" s="294"/>
      <c r="D200" s="294"/>
      <c r="E200" s="294"/>
      <c r="F200" s="294"/>
      <c r="G200" s="295"/>
      <c r="H200" s="295"/>
      <c r="I200" s="296"/>
      <c r="J200" s="297"/>
    </row>
    <row r="201" customFormat="false" ht="15.75" hidden="false" customHeight="false" outlineLevel="0" collapsed="false">
      <c r="A201" s="293"/>
      <c r="B201" s="293"/>
      <c r="C201" s="294"/>
      <c r="D201" s="294"/>
      <c r="E201" s="294"/>
      <c r="F201" s="294"/>
      <c r="G201" s="295"/>
      <c r="H201" s="295"/>
      <c r="I201" s="296"/>
      <c r="J201" s="297"/>
    </row>
    <row r="202" customFormat="false" ht="15.75" hidden="false" customHeight="false" outlineLevel="0" collapsed="false">
      <c r="A202" s="293"/>
      <c r="B202" s="293"/>
      <c r="C202" s="294"/>
      <c r="D202" s="294"/>
      <c r="E202" s="294"/>
      <c r="F202" s="294"/>
      <c r="G202" s="295"/>
      <c r="H202" s="295"/>
      <c r="I202" s="296"/>
      <c r="J202" s="297"/>
    </row>
    <row r="203" customFormat="false" ht="15.75" hidden="false" customHeight="false" outlineLevel="0" collapsed="false">
      <c r="A203" s="293"/>
      <c r="B203" s="293"/>
      <c r="C203" s="294"/>
      <c r="D203" s="294"/>
      <c r="E203" s="294"/>
      <c r="F203" s="294"/>
      <c r="G203" s="295"/>
      <c r="H203" s="295"/>
      <c r="I203" s="296"/>
      <c r="J203" s="297"/>
    </row>
    <row r="204" customFormat="false" ht="15.75" hidden="false" customHeight="false" outlineLevel="0" collapsed="false">
      <c r="A204" s="293"/>
      <c r="B204" s="293"/>
      <c r="C204" s="294"/>
      <c r="D204" s="294"/>
      <c r="E204" s="294"/>
      <c r="F204" s="294"/>
      <c r="G204" s="295"/>
      <c r="H204" s="295"/>
      <c r="I204" s="296"/>
      <c r="J204" s="297"/>
    </row>
    <row r="205" customFormat="false" ht="15.75" hidden="false" customHeight="false" outlineLevel="0" collapsed="false">
      <c r="A205" s="293"/>
      <c r="B205" s="293"/>
      <c r="C205" s="294"/>
      <c r="D205" s="294"/>
      <c r="E205" s="294"/>
      <c r="F205" s="294"/>
      <c r="G205" s="295"/>
      <c r="H205" s="295"/>
      <c r="I205" s="296"/>
      <c r="J205" s="297"/>
    </row>
    <row r="206" customFormat="false" ht="15.75" hidden="false" customHeight="false" outlineLevel="0" collapsed="false">
      <c r="A206" s="293"/>
      <c r="B206" s="293"/>
      <c r="C206" s="294"/>
      <c r="D206" s="294"/>
      <c r="E206" s="294"/>
      <c r="F206" s="294"/>
      <c r="G206" s="295"/>
      <c r="H206" s="295"/>
      <c r="I206" s="296"/>
      <c r="J206" s="297"/>
    </row>
    <row r="207" customFormat="false" ht="15.75" hidden="false" customHeight="false" outlineLevel="0" collapsed="false">
      <c r="A207" s="293"/>
      <c r="B207" s="293"/>
      <c r="C207" s="294"/>
      <c r="D207" s="294"/>
      <c r="E207" s="294"/>
      <c r="F207" s="294"/>
      <c r="G207" s="295"/>
      <c r="H207" s="295"/>
      <c r="I207" s="296"/>
      <c r="J207" s="297"/>
    </row>
    <row r="208" customFormat="false" ht="15.75" hidden="false" customHeight="false" outlineLevel="0" collapsed="false">
      <c r="A208" s="293"/>
      <c r="B208" s="293"/>
      <c r="C208" s="294"/>
      <c r="D208" s="294"/>
      <c r="E208" s="294"/>
      <c r="F208" s="294"/>
      <c r="G208" s="295"/>
      <c r="H208" s="295"/>
      <c r="I208" s="296"/>
      <c r="J208" s="297"/>
    </row>
    <row r="209" customFormat="false" ht="18.75" hidden="false" customHeight="false" outlineLevel="0" collapsed="false">
      <c r="A209" s="46"/>
      <c r="B209" s="46"/>
      <c r="C209" s="47"/>
      <c r="D209" s="47"/>
      <c r="E209" s="47"/>
      <c r="F209" s="47"/>
      <c r="G209" s="48"/>
      <c r="H209" s="48"/>
      <c r="I209" s="79"/>
      <c r="J209" s="50"/>
    </row>
    <row r="210" customFormat="false" ht="18.75" hidden="false" customHeight="false" outlineLevel="0" collapsed="false">
      <c r="A210" s="46"/>
      <c r="B210" s="46"/>
      <c r="C210" s="47"/>
      <c r="D210" s="47"/>
      <c r="E210" s="47"/>
      <c r="F210" s="47"/>
      <c r="G210" s="48"/>
      <c r="H210" s="48"/>
      <c r="I210" s="79"/>
      <c r="J210" s="50"/>
    </row>
  </sheetData>
  <autoFilter ref="A1:J20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6265ADFE73A8B45A45AADFCF2639FE4" ma:contentTypeVersion="8" ma:contentTypeDescription="Crie um novo documento." ma:contentTypeScope="" ma:versionID="bb21a0e6428c2847f6adc2d1c9c6bd00">
  <xsd:schema xmlns:xsd="http://www.w3.org/2001/XMLSchema" xmlns:xs="http://www.w3.org/2001/XMLSchema" xmlns:p="http://schemas.microsoft.com/office/2006/metadata/properties" xmlns:ns2="40be9468-5ed5-4e74-8c64-976a78fe386b" targetNamespace="http://schemas.microsoft.com/office/2006/metadata/properties" ma:root="true" ma:fieldsID="7578ce8441cb4274660d3a4c3858bf30" ns2:_="">
    <xsd:import namespace="40be9468-5ed5-4e74-8c64-976a78fe38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be9468-5ed5-4e74-8c64-976a78fe38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E180BC-93DF-4D07-9D09-14301B0B0B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841AFC-D793-4406-A782-21D519020A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be9468-5ed5-4e74-8c64-976a78fe38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E90218-5130-4A08-B8C5-D6BF899762F6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40be9468-5ed5-4e74-8c64-976a78fe386b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2007-01-10T02:41:01Z</dcterms:created>
  <dc:creator>usuario</dc:creator>
  <dc:description/>
  <dc:language>pt-BR</dc:language>
  <cp:lastModifiedBy/>
  <dcterms:modified xsi:type="dcterms:W3CDTF">2022-07-29T16:55:42Z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0x01010006265ADFE73A8B45A45AADFCF2639FE4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