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Halloween\"/>
    </mc:Choice>
  </mc:AlternateContent>
  <bookViews>
    <workbookView xWindow="0" yWindow="0" windowWidth="21804" windowHeight="79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 l="1"/>
  <c r="B4" i="1" l="1"/>
  <c r="F3" i="1"/>
  <c r="E3" i="1"/>
  <c r="E10" i="1"/>
  <c r="C10" i="1"/>
  <c r="F10" i="1" s="1"/>
  <c r="B5" i="1"/>
  <c r="F2" i="1"/>
  <c r="E2" i="1"/>
  <c r="C2" i="1"/>
  <c r="G3" i="1" l="1"/>
  <c r="G2" i="1"/>
  <c r="G10" i="1"/>
  <c r="B13" i="1" s="1"/>
  <c r="B15" i="1" s="1"/>
</calcChain>
</file>

<file path=xl/sharedStrings.xml><?xml version="1.0" encoding="utf-8"?>
<sst xmlns="http://schemas.openxmlformats.org/spreadsheetml/2006/main" count="18" uniqueCount="18">
  <si>
    <t>Length</t>
  </si>
  <si>
    <t>oz/inch</t>
  </si>
  <si>
    <t>Weight oz</t>
  </si>
  <si>
    <t>Torque rel to servo spline</t>
  </si>
  <si>
    <t xml:space="preserve">Gobilda Servo </t>
  </si>
  <si>
    <t>Forearm with hub</t>
  </si>
  <si>
    <t>upper arm</t>
  </si>
  <si>
    <t>Servo block and bracket</t>
  </si>
  <si>
    <t>Portion of Length fron Servo Spline</t>
  </si>
  <si>
    <t>Cut U channel approx 9 holes</t>
  </si>
  <si>
    <t>24 hole Cut U channel</t>
  </si>
  <si>
    <t xml:space="preserve">Arm without Servo and Uchannel holder (hub not included as it is symetrical and cancels out)  Balance point approx 13" from </t>
  </si>
  <si>
    <t xml:space="preserve">Balance point inches </t>
  </si>
  <si>
    <t>Torque of arm with servo oz-in</t>
  </si>
  <si>
    <t>31 hole U channel</t>
  </si>
  <si>
    <t>additional torque needed if simulate with 31 hole u channel</t>
  </si>
  <si>
    <t>Additional weight oz</t>
  </si>
  <si>
    <t>length from servo spline needed additional weight placed 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</si>
</sst>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9" sqref="F19"/>
    </sheetView>
  </sheetViews>
  <sheetFormatPr defaultRowHeight="14.4" x14ac:dyDescent="0.3"/>
  <cols>
    <col min="1" max="1" width="31.6640625" style="1" customWidth="1"/>
    <col min="2" max="2" width="12.88671875" style="1" customWidth="1"/>
    <col min="3" max="4" width="13.77734375" style="1" customWidth="1"/>
    <col min="5" max="5" width="35" style="1" customWidth="1"/>
    <col min="6" max="6" width="15.5546875" style="1" customWidth="1"/>
    <col min="7" max="7" width="27.33203125" style="1" customWidth="1"/>
  </cols>
  <sheetData>
    <row r="1" spans="1:7" ht="28.8" x14ac:dyDescent="0.3">
      <c r="B1" s="1" t="s">
        <v>2</v>
      </c>
      <c r="C1" s="1" t="s">
        <v>0</v>
      </c>
      <c r="D1" s="1" t="s">
        <v>12</v>
      </c>
      <c r="E1" s="1" t="s">
        <v>8</v>
      </c>
      <c r="F1" s="1" t="s">
        <v>1</v>
      </c>
      <c r="G1" s="1" t="s">
        <v>3</v>
      </c>
    </row>
    <row r="2" spans="1:7" x14ac:dyDescent="0.3">
      <c r="A2" s="1" t="s">
        <v>10</v>
      </c>
      <c r="B2" s="1">
        <v>7.2</v>
      </c>
      <c r="C2" s="1">
        <f>18+(7/8)</f>
        <v>18.875</v>
      </c>
      <c r="E2" s="1">
        <f>18+(1/8)</f>
        <v>18.125</v>
      </c>
      <c r="F2" s="1">
        <f>B2/C2</f>
        <v>0.38145695364238413</v>
      </c>
      <c r="G2" s="2">
        <f>F2*((E2*E2/2)-((C2-E2)*(C2-E2)/2))</f>
        <v>62.550000000000004</v>
      </c>
    </row>
    <row r="3" spans="1:7" x14ac:dyDescent="0.3">
      <c r="A3" s="1" t="s">
        <v>14</v>
      </c>
      <c r="B3" s="1">
        <v>9.6</v>
      </c>
      <c r="C3" s="1">
        <v>24</v>
      </c>
      <c r="E3" s="1">
        <f>C3-0.75</f>
        <v>23.25</v>
      </c>
      <c r="F3" s="1">
        <f>B3/C3</f>
        <v>0.39999999999999997</v>
      </c>
      <c r="G3" s="2">
        <f>F3*((E3*E3/2)-((C3-E3)*(C3-E3)/2))</f>
        <v>107.99999999999999</v>
      </c>
    </row>
    <row r="4" spans="1:7" x14ac:dyDescent="0.3">
      <c r="A4" s="1" t="s">
        <v>4</v>
      </c>
      <c r="B4" s="2">
        <f>61/28.35</f>
        <v>2.1516754850088184</v>
      </c>
      <c r="C4" s="2"/>
      <c r="D4" s="2"/>
      <c r="E4" s="2">
        <v>11.5</v>
      </c>
      <c r="F4" s="2"/>
      <c r="G4" s="2"/>
    </row>
    <row r="5" spans="1:7" x14ac:dyDescent="0.3">
      <c r="A5" s="1" t="s">
        <v>5</v>
      </c>
      <c r="B5" s="2">
        <f>125/28.35</f>
        <v>4.409171075837742</v>
      </c>
      <c r="C5" s="2"/>
      <c r="D5" s="2"/>
      <c r="E5" s="2"/>
      <c r="F5" s="2"/>
      <c r="G5" s="2"/>
    </row>
    <row r="6" spans="1:7" x14ac:dyDescent="0.3">
      <c r="A6" s="1" t="s">
        <v>6</v>
      </c>
      <c r="B6" s="2"/>
      <c r="C6" s="2"/>
      <c r="D6" s="2"/>
      <c r="E6" s="2"/>
      <c r="F6" s="2"/>
      <c r="G6" s="2"/>
    </row>
    <row r="7" spans="1:7" x14ac:dyDescent="0.3">
      <c r="A7" s="1" t="s">
        <v>7</v>
      </c>
      <c r="B7" s="2"/>
      <c r="C7" s="2"/>
      <c r="D7" s="2"/>
      <c r="E7" s="2"/>
      <c r="F7" s="2"/>
      <c r="G7" s="2"/>
    </row>
    <row r="8" spans="1:7" x14ac:dyDescent="0.3">
      <c r="B8" s="2"/>
      <c r="C8" s="2"/>
      <c r="D8" s="2"/>
      <c r="E8" s="2"/>
      <c r="F8" s="2"/>
      <c r="G8" s="2"/>
    </row>
    <row r="9" spans="1:7" ht="57.6" x14ac:dyDescent="0.3">
      <c r="A9" s="1" t="s">
        <v>11</v>
      </c>
      <c r="B9" s="2">
        <v>8.4</v>
      </c>
      <c r="C9" s="2"/>
      <c r="D9" s="2">
        <v>13</v>
      </c>
      <c r="E9" s="2"/>
      <c r="F9" s="2"/>
      <c r="G9" s="2"/>
    </row>
    <row r="10" spans="1:7" x14ac:dyDescent="0.3">
      <c r="A10" s="1" t="s">
        <v>9</v>
      </c>
      <c r="B10" s="2">
        <f>71/28.35</f>
        <v>2.5044091710758378</v>
      </c>
      <c r="C10" s="2">
        <f>6.75</f>
        <v>6.75</v>
      </c>
      <c r="D10" s="2"/>
      <c r="E10" s="2">
        <f>C10-0.5</f>
        <v>6.25</v>
      </c>
      <c r="F10" s="2">
        <f>B10/C10</f>
        <v>0.37102358090012411</v>
      </c>
      <c r="G10" s="2">
        <f>F10*((E10*E10/2)-((C10-E10)*(C10-E10)/2))</f>
        <v>7.2001763668430332</v>
      </c>
    </row>
    <row r="12" spans="1:7" x14ac:dyDescent="0.3">
      <c r="A12" s="1" t="s">
        <v>13</v>
      </c>
      <c r="B12" s="2">
        <f>(B9*D9) + (B4*11.5) +G10</f>
        <v>141.14444444444445</v>
      </c>
    </row>
    <row r="13" spans="1:7" ht="28.8" x14ac:dyDescent="0.3">
      <c r="A13" s="1" t="s">
        <v>15</v>
      </c>
      <c r="B13" s="2">
        <f>B12-G3</f>
        <v>33.14444444444446</v>
      </c>
    </row>
    <row r="14" spans="1:7" x14ac:dyDescent="0.3">
      <c r="A14" s="1" t="s">
        <v>16</v>
      </c>
      <c r="B14" s="1">
        <v>2.5</v>
      </c>
    </row>
    <row r="15" spans="1:7" ht="28.8" x14ac:dyDescent="0.3">
      <c r="A15" s="1" t="s">
        <v>17</v>
      </c>
      <c r="B15" s="2">
        <f>B13/B14</f>
        <v>13.257777777777784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2021-10-08T20:31:09Z</dcterms:created>
  <dcterms:modified xsi:type="dcterms:W3CDTF">2021-10-10T03:47:06Z</dcterms:modified>
</cp:coreProperties>
</file>