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activeTab="1"/>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N7" i="2"/>
  <c r="K7" i="3"/>
  <c r="J7"/>
  <c r="G7"/>
  <c r="F7"/>
  <c r="E7"/>
  <c r="D7"/>
  <c r="C7"/>
  <c r="AZ7" i="2" l="1"/>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59" l="1"/>
  <c r="CR59" s="1"/>
  <c r="CQ67"/>
  <c r="CR67" s="1"/>
  <c r="CQ51"/>
  <c r="CR51" s="1"/>
  <c r="CQ43"/>
  <c r="CR43" s="1"/>
  <c r="CQ27"/>
  <c r="CR27" s="1"/>
  <c r="CQ19"/>
  <c r="CR19" s="1"/>
  <c r="CQ35"/>
  <c r="CR35"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<sst xmlns="http://schemas.openxmlformats.org/spreadsheetml/2006/main" count="387" uniqueCount="279">
  <si>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</si>
  <si>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</si>
  <si>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</si>
  <si>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</si>
  <si>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</si>
  <si>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</si>
  <si>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</si>
  <si>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</si>
  <si>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</si>
  <si>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</si>
  <si>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</si>
  <si>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</si>
  <si>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</si>
  <si>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</si>
  <si>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</si>
  <si>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</si>
  <si>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</si>
  <si>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</si>
  <si>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</si>
  <si>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</si>
  <si>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</si>
  <si>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</si>
  <si>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</si>
  <si>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</si>
  <si>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</si>
  <si>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</si>
  <si>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</si>
  <si>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</si>
  <si>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</si>
  <si>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</si>
  <si>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</si>
  <si>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</si>
  <si>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</si>
  <si>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</si>
  <si>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</si>
  <si>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</si>
  <si>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</si>
  <si>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</si>
  <si>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</si>
  <si>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</si>
  <si>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</si>
  <si>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</si>
  <si>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</si>
  <si>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</si>
  <si>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</si>
  <si>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</si>
  <si>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</si>
  <si>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</si>
  <si>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</si>
  <si>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</si>
  <si>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</si>
  <si>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</si>
  <si>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</si>
  <si>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</si>
  <si>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</si>
  <si>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</si>
  <si>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</si>
  <si>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</si>
  <si>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</si>
  <si>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</si>
  <si>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</si>
  <si>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</si>
  <si>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</si>
  <si>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</si>
  <si>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</si>
  <si>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</si>
  <si>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</si>
  <si>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</si>
  <si>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</si>
  <si>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</si>
  <si>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</si>
  <si>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</si>
  <si>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</si>
  <si>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</si>
  <si>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</si>
  <si>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</si>
  <si>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</si>
  <si>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</si>
  <si>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</si>
  <si>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</si>
  <si>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</si>
  <si>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</si>
  <si>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</si>
  <si>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</si>
  <si>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</si>
  <si>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</si>
  <si>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</si>
  <si>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</si>
  <si>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</si>
  <si>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</si>
  <si>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</si>
  <si>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</si>
  <si>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</si>
  <si>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</si>
  <si>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</si>
  <si>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</si>
  <si>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</si>
  <si>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</si>
  <si>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</si>
  <si>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</si>
  <si>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</si>
  <si>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</si>
  <si>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</si>
  <si>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</si>
  <si>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</si>
  <si>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</si>
  <si>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</si>
  <si>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</si>
  <si>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</si>
  <si>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</si>
  <si>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</si>
  <si>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</si>
  <si>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</si>
  <si>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</si>
  <si>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</si>
  <si>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</si>
  <si>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</si>
  <si>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</si>
  <si>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</si>
  <si>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</si>
  <si>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</si>
  <si>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</si>
  <si>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</si>
  <si>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</si>
  <si>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</si>
  <si>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</si>
  <si>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</si>
  <si>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</si>
  <si>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</si>
  <si>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</si>
  <si>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</si>
  <si>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</si>
  <si>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</si>
  <si>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</si>
  <si>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</si>
  <si>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</si>
  <si>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</si>
  <si>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</si>
  <si>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</si>
  <si>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</si>
  <si>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</si>
  <si>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</si>
  <si>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</si>
  <si>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</si>
  <si>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</si>
  <si>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</si>
  <si>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</si>
  <si>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</si>
  <si>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</si>
  <si>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</si>
  <si>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</si>
  <si>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</si>
  <si>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</si>
  <si>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</si>
  <si>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</si>
  <si>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</si>
  <si>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</si>
  <si>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</si>
  <si>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</si>
  <si>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</si>
  <si>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</si>
  <si>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</si>
  <si>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</si>
  <si>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A</t>
  </si>
  <si>
    <t>B</t>
  </si>
  <si>
    <t>Jose</t>
  </si>
  <si>
    <t>M</t>
  </si>
  <si>
    <t>R</t>
  </si>
  <si>
    <t>V</t>
  </si>
  <si>
    <t>C</t>
  </si>
  <si>
    <t>First</t>
  </si>
  <si>
    <t>Renen Paul A. Viado</t>
  </si>
  <si>
    <t>G</t>
  </si>
  <si>
    <t>L</t>
  </si>
  <si>
    <t>201502-147</t>
  </si>
  <si>
    <t>Ambulo</t>
  </si>
  <si>
    <t>Anne Jelica</t>
  </si>
  <si>
    <t>BSIT</t>
  </si>
  <si>
    <t>201701-387</t>
  </si>
  <si>
    <t>Amon</t>
  </si>
  <si>
    <t>Bryan Eriz</t>
  </si>
  <si>
    <t>201701-369</t>
  </si>
  <si>
    <t>Amutan</t>
  </si>
  <si>
    <t>Annalyn</t>
  </si>
  <si>
    <t>201701-696</t>
  </si>
  <si>
    <t>Arevalo</t>
  </si>
  <si>
    <t>Jethro</t>
  </si>
  <si>
    <t>201701-346</t>
  </si>
  <si>
    <t>Baptista</t>
  </si>
  <si>
    <t>Jeffrey</t>
  </si>
  <si>
    <t>DC</t>
  </si>
  <si>
    <t>201701-476</t>
  </si>
  <si>
    <t>Baterna</t>
  </si>
  <si>
    <t>Kenneth</t>
  </si>
  <si>
    <t>201701-362</t>
  </si>
  <si>
    <t>Borja</t>
  </si>
  <si>
    <t>Ken</t>
  </si>
  <si>
    <t>201701-460</t>
  </si>
  <si>
    <t>Buenafe</t>
  </si>
  <si>
    <t>Naomi Carmel</t>
  </si>
  <si>
    <t>E</t>
  </si>
  <si>
    <t>201701-402</t>
  </si>
  <si>
    <t>Buklatin</t>
  </si>
  <si>
    <t>Joseph Andrews</t>
  </si>
  <si>
    <t>201602-060</t>
  </si>
  <si>
    <t>Camitoc</t>
  </si>
  <si>
    <t>Anna Katrina</t>
  </si>
  <si>
    <t>201701-57</t>
  </si>
  <si>
    <t>Costelo</t>
  </si>
  <si>
    <t>Tyrone Jay</t>
  </si>
  <si>
    <t>201701-513</t>
  </si>
  <si>
    <t>Creus</t>
  </si>
  <si>
    <t>Rondel Ian</t>
  </si>
  <si>
    <t>201701-354</t>
  </si>
  <si>
    <t>Cruz</t>
  </si>
  <si>
    <t>Jovanni</t>
  </si>
  <si>
    <t>P</t>
  </si>
  <si>
    <t>201701-355</t>
  </si>
  <si>
    <t>Tom Russell</t>
  </si>
  <si>
    <t>D</t>
  </si>
  <si>
    <t>201502-064</t>
  </si>
  <si>
    <t>Cuison</t>
  </si>
  <si>
    <t>Jayson</t>
  </si>
  <si>
    <t>201701-381</t>
  </si>
  <si>
    <t>Espiritu</t>
  </si>
  <si>
    <t>Rasa Lila Dasi</t>
  </si>
  <si>
    <t>201701-435</t>
  </si>
  <si>
    <t>Estilloso</t>
  </si>
  <si>
    <t>Norvie</t>
  </si>
  <si>
    <t>201602-068</t>
  </si>
  <si>
    <t>Carl Russel</t>
  </si>
  <si>
    <t>201701-069</t>
  </si>
  <si>
    <t>Ralph Rholwen</t>
  </si>
  <si>
    <t>201701-345</t>
  </si>
  <si>
    <t>Maala</t>
  </si>
  <si>
    <t>Mark Justine</t>
  </si>
  <si>
    <t>201701-272</t>
  </si>
  <si>
    <t>Masinas</t>
  </si>
  <si>
    <t>Karl Angelo</t>
  </si>
  <si>
    <t>201701-441</t>
  </si>
  <si>
    <t>Monzon</t>
  </si>
  <si>
    <t>Almer Ivan</t>
  </si>
  <si>
    <t>201701-326</t>
  </si>
  <si>
    <t>Mulitas</t>
  </si>
  <si>
    <t>Jarred</t>
  </si>
  <si>
    <t>201701-319</t>
  </si>
  <si>
    <t>Mullanida</t>
  </si>
  <si>
    <t>Mark Angel</t>
  </si>
  <si>
    <t>201701-133</t>
  </si>
  <si>
    <t>Noynoyan</t>
  </si>
  <si>
    <t>Bryan Kentt</t>
  </si>
  <si>
    <t>201701-422</t>
  </si>
  <si>
    <t>Ocampo</t>
  </si>
  <si>
    <t>Ryan Daniel</t>
  </si>
  <si>
    <t>201701-512</t>
  </si>
  <si>
    <t>Parianes</t>
  </si>
  <si>
    <t>201701-283</t>
  </si>
  <si>
    <t>Ramos</t>
  </si>
  <si>
    <t>Shaine Marie</t>
  </si>
  <si>
    <t>201701-490</t>
  </si>
  <si>
    <t>Ravelo</t>
  </si>
  <si>
    <t>John Dyron</t>
  </si>
  <si>
    <t>201701-367</t>
  </si>
  <si>
    <t>Santos</t>
  </si>
  <si>
    <t>Ariel</t>
  </si>
  <si>
    <t>201602-071</t>
  </si>
  <si>
    <t>Sibul</t>
  </si>
  <si>
    <t>Mark Anthony</t>
  </si>
  <si>
    <t>201701-390</t>
  </si>
  <si>
    <t>Videña</t>
  </si>
  <si>
    <t>Cheryl</t>
  </si>
  <si>
    <t>201701-191</t>
  </si>
  <si>
    <t>Villamar</t>
  </si>
  <si>
    <t>Raynald</t>
  </si>
  <si>
    <t>Sept-26-17</t>
  </si>
  <si>
    <t>DCIT 21</t>
  </si>
  <si>
    <t>IT</t>
  </si>
  <si>
    <t>1C</t>
  </si>
  <si>
    <t>Programming I</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</si>
</sst>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1"/>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2">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33" fillId="0" borderId="14" xfId="0" applyFont="1" applyBorder="1" applyProtection="1">
      <protection locked="0"/>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1"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59">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22" workbookViewId="0">
      <selection activeCell="B11" sqref="B11:B4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6" t="s">
        <v>0</v>
      </c>
      <c r="B6" s="127"/>
      <c r="C6" s="128" t="s">
        <v>278</v>
      </c>
      <c r="D6" s="128"/>
      <c r="E6" s="129" t="s">
        <v>1</v>
      </c>
      <c r="F6" s="129"/>
      <c r="G6" s="1">
        <v>2</v>
      </c>
      <c r="H6" s="2" t="s">
        <v>2</v>
      </c>
      <c r="I6" s="1"/>
      <c r="J6" s="130" t="s">
        <v>3</v>
      </c>
      <c r="K6" s="130"/>
      <c r="L6" s="131"/>
      <c r="M6" s="131"/>
    </row>
    <row r="7" spans="1:18">
      <c r="A7" s="132" t="s">
        <v>4</v>
      </c>
      <c r="B7" s="133"/>
      <c r="C7" s="3" t="s">
        <v>275</v>
      </c>
      <c r="D7" s="4" t="s">
        <v>5</v>
      </c>
      <c r="E7" s="134" t="s">
        <v>6</v>
      </c>
      <c r="F7" s="134"/>
      <c r="G7" s="5">
        <v>1</v>
      </c>
      <c r="H7" s="6" t="s">
        <v>7</v>
      </c>
      <c r="I7" s="7"/>
      <c r="J7" s="134" t="s">
        <v>8</v>
      </c>
      <c r="K7" s="134"/>
      <c r="L7" s="135"/>
      <c r="M7" s="135"/>
    </row>
    <row r="8" spans="1:18" ht="15.75" thickBot="1">
      <c r="A8" s="136" t="s">
        <v>9</v>
      </c>
      <c r="B8" s="137"/>
      <c r="C8" s="8" t="s">
        <v>276</v>
      </c>
      <c r="D8" s="9" t="s">
        <v>277</v>
      </c>
      <c r="E8" s="138" t="s">
        <v>10</v>
      </c>
      <c r="F8" s="138"/>
      <c r="G8" s="10">
        <v>3</v>
      </c>
      <c r="H8" s="11" t="s">
        <v>11</v>
      </c>
      <c r="I8" s="12"/>
      <c r="J8" s="138" t="s">
        <v>12</v>
      </c>
      <c r="K8" s="138"/>
      <c r="L8" s="139"/>
      <c r="M8" s="139"/>
    </row>
    <row r="9" spans="1:18" ht="15.75" thickBot="1">
      <c r="A9" s="140" t="s">
        <v>13</v>
      </c>
      <c r="B9" s="142" t="s">
        <v>90</v>
      </c>
      <c r="C9" s="144" t="s">
        <v>14</v>
      </c>
      <c r="D9" s="144"/>
      <c r="E9" s="144"/>
      <c r="F9" s="145" t="s">
        <v>15</v>
      </c>
      <c r="G9" s="145" t="s">
        <v>16</v>
      </c>
      <c r="H9" s="147"/>
      <c r="I9" s="147"/>
      <c r="J9" s="148" t="s">
        <v>17</v>
      </c>
      <c r="K9" s="149"/>
      <c r="L9" s="148" t="s">
        <v>18</v>
      </c>
      <c r="M9" s="149"/>
    </row>
    <row r="10" spans="1:18">
      <c r="A10" s="141"/>
      <c r="B10" s="143"/>
      <c r="C10" s="13" t="s">
        <v>19</v>
      </c>
      <c r="D10" s="13" t="s">
        <v>20</v>
      </c>
      <c r="E10" s="13" t="s">
        <v>91</v>
      </c>
      <c r="F10" s="146"/>
      <c r="G10" s="146"/>
      <c r="H10" s="146"/>
      <c r="I10" s="146"/>
      <c r="J10" s="150"/>
      <c r="K10" s="150"/>
      <c r="L10" s="150"/>
      <c r="M10" s="150"/>
    </row>
    <row r="11" spans="1:18">
      <c r="A11" s="14">
        <v>1</v>
      </c>
      <c r="B11" s="125" t="s">
        <v>174</v>
      </c>
      <c r="C11" s="125" t="s">
        <v>175</v>
      </c>
      <c r="D11" s="125" t="s">
        <v>176</v>
      </c>
      <c r="E11" s="125" t="s">
        <v>167</v>
      </c>
      <c r="F11" s="16" t="s">
        <v>177</v>
      </c>
      <c r="G11" s="154"/>
      <c r="H11" s="155"/>
      <c r="I11" s="156"/>
      <c r="J11" s="157"/>
      <c r="K11" s="158"/>
      <c r="L11" s="154"/>
      <c r="M11" s="156"/>
      <c r="O11" s="166" t="s">
        <v>23</v>
      </c>
      <c r="P11" s="167"/>
      <c r="Q11" s="167"/>
      <c r="R11" s="168"/>
    </row>
    <row r="12" spans="1:18">
      <c r="A12" s="14">
        <v>2</v>
      </c>
      <c r="B12" s="125" t="s">
        <v>178</v>
      </c>
      <c r="C12" s="125" t="s">
        <v>179</v>
      </c>
      <c r="D12" s="125" t="s">
        <v>180</v>
      </c>
      <c r="E12" s="125" t="s">
        <v>169</v>
      </c>
      <c r="F12" s="16" t="s">
        <v>177</v>
      </c>
      <c r="G12" s="151"/>
      <c r="H12" s="151"/>
      <c r="I12" s="151"/>
      <c r="J12" s="152"/>
      <c r="K12" s="152"/>
      <c r="L12" s="153"/>
      <c r="M12" s="153"/>
      <c r="O12" s="19" t="s">
        <v>24</v>
      </c>
      <c r="P12" s="164" t="s">
        <v>159</v>
      </c>
      <c r="Q12" s="164"/>
      <c r="R12" s="164"/>
    </row>
    <row r="13" spans="1:18">
      <c r="A13" s="14">
        <v>3</v>
      </c>
      <c r="B13" s="125" t="s">
        <v>181</v>
      </c>
      <c r="C13" s="125" t="s">
        <v>182</v>
      </c>
      <c r="D13" s="125" t="s">
        <v>183</v>
      </c>
      <c r="E13" s="125" t="s">
        <v>167</v>
      </c>
      <c r="F13" s="16" t="s">
        <v>177</v>
      </c>
      <c r="G13" s="151"/>
      <c r="H13" s="151"/>
      <c r="I13" s="151"/>
      <c r="J13" s="152"/>
      <c r="K13" s="152"/>
      <c r="L13" s="153"/>
      <c r="M13" s="153"/>
      <c r="O13" s="19" t="s">
        <v>25</v>
      </c>
      <c r="P13" s="164" t="s">
        <v>170</v>
      </c>
      <c r="Q13" s="164"/>
      <c r="R13" s="164"/>
    </row>
    <row r="14" spans="1:18">
      <c r="A14" s="14">
        <v>4</v>
      </c>
      <c r="B14" s="125" t="s">
        <v>184</v>
      </c>
      <c r="C14" s="125" t="s">
        <v>185</v>
      </c>
      <c r="D14" s="125" t="s">
        <v>186</v>
      </c>
      <c r="E14" s="125" t="s">
        <v>168</v>
      </c>
      <c r="F14" s="16" t="s">
        <v>177</v>
      </c>
      <c r="G14" s="151"/>
      <c r="H14" s="151"/>
      <c r="I14" s="151"/>
      <c r="J14" s="152"/>
      <c r="K14" s="152"/>
      <c r="L14" s="153"/>
      <c r="M14" s="153"/>
      <c r="O14" s="19" t="s">
        <v>26</v>
      </c>
      <c r="P14" s="161" t="s">
        <v>160</v>
      </c>
      <c r="Q14" s="162"/>
      <c r="R14" s="163"/>
    </row>
    <row r="15" spans="1:18">
      <c r="A15" s="14">
        <v>5</v>
      </c>
      <c r="B15" s="125" t="s">
        <v>187</v>
      </c>
      <c r="C15" s="125" t="s">
        <v>188</v>
      </c>
      <c r="D15" s="125" t="s">
        <v>189</v>
      </c>
      <c r="E15" s="125" t="s">
        <v>190</v>
      </c>
      <c r="F15" s="16" t="s">
        <v>177</v>
      </c>
      <c r="G15" s="151"/>
      <c r="H15" s="151"/>
      <c r="I15" s="151"/>
      <c r="J15" s="152"/>
      <c r="K15" s="152"/>
      <c r="L15" s="153"/>
      <c r="M15" s="153"/>
      <c r="O15" s="20" t="s">
        <v>27</v>
      </c>
      <c r="P15" s="161" t="s">
        <v>161</v>
      </c>
      <c r="Q15" s="162"/>
      <c r="R15" s="163"/>
    </row>
    <row r="16" spans="1:18">
      <c r="A16" s="14">
        <v>6</v>
      </c>
      <c r="B16" s="125" t="s">
        <v>191</v>
      </c>
      <c r="C16" s="125" t="s">
        <v>192</v>
      </c>
      <c r="D16" s="125" t="s">
        <v>193</v>
      </c>
      <c r="E16" s="125" t="s">
        <v>166</v>
      </c>
      <c r="F16" s="16" t="s">
        <v>177</v>
      </c>
      <c r="G16" s="151"/>
      <c r="H16" s="151"/>
      <c r="I16" s="151"/>
      <c r="J16" s="152"/>
      <c r="K16" s="152"/>
      <c r="L16" s="153"/>
      <c r="M16" s="153"/>
      <c r="O16" s="20" t="s">
        <v>29</v>
      </c>
      <c r="P16" s="169" t="s">
        <v>171</v>
      </c>
      <c r="Q16" s="170"/>
      <c r="R16" s="171"/>
    </row>
    <row r="17" spans="1:18">
      <c r="A17" s="14">
        <v>7</v>
      </c>
      <c r="B17" s="125" t="s">
        <v>194</v>
      </c>
      <c r="C17" s="125" t="s">
        <v>195</v>
      </c>
      <c r="D17" s="125" t="s">
        <v>196</v>
      </c>
      <c r="E17" s="125" t="s">
        <v>172</v>
      </c>
      <c r="F17" s="16" t="s">
        <v>177</v>
      </c>
      <c r="G17" s="151"/>
      <c r="H17" s="151"/>
      <c r="I17" s="151"/>
      <c r="J17" s="152"/>
      <c r="K17" s="152"/>
      <c r="L17" s="153"/>
      <c r="M17" s="153"/>
      <c r="O17" s="20" t="s">
        <v>28</v>
      </c>
      <c r="P17" s="161" t="s">
        <v>162</v>
      </c>
      <c r="Q17" s="162"/>
      <c r="R17" s="163"/>
    </row>
    <row r="18" spans="1:18">
      <c r="A18" s="14">
        <v>8</v>
      </c>
      <c r="B18" s="125" t="s">
        <v>197</v>
      </c>
      <c r="C18" s="125" t="s">
        <v>198</v>
      </c>
      <c r="D18" s="125" t="s">
        <v>199</v>
      </c>
      <c r="E18" s="125" t="s">
        <v>200</v>
      </c>
      <c r="F18" s="16" t="s">
        <v>177</v>
      </c>
      <c r="G18" s="151"/>
      <c r="H18" s="151"/>
      <c r="I18" s="151"/>
      <c r="J18" s="152"/>
      <c r="K18" s="152"/>
      <c r="L18" s="153"/>
      <c r="M18" s="153"/>
    </row>
    <row r="19" spans="1:18">
      <c r="A19" s="14">
        <v>9</v>
      </c>
      <c r="B19" s="125" t="s">
        <v>201</v>
      </c>
      <c r="C19" s="125" t="s">
        <v>202</v>
      </c>
      <c r="D19" s="125" t="s">
        <v>203</v>
      </c>
      <c r="E19" s="125" t="s">
        <v>163</v>
      </c>
      <c r="F19" s="16" t="s">
        <v>177</v>
      </c>
      <c r="G19" s="151"/>
      <c r="H19" s="151"/>
      <c r="I19" s="151"/>
      <c r="J19" s="152"/>
      <c r="K19" s="152"/>
      <c r="L19" s="153"/>
      <c r="M19" s="153"/>
    </row>
    <row r="20" spans="1:18">
      <c r="A20" s="14">
        <v>10</v>
      </c>
      <c r="B20" s="125" t="s">
        <v>204</v>
      </c>
      <c r="C20" s="125" t="s">
        <v>205</v>
      </c>
      <c r="D20" s="125" t="s">
        <v>206</v>
      </c>
      <c r="E20" s="125" t="s">
        <v>163</v>
      </c>
      <c r="F20" s="16" t="s">
        <v>177</v>
      </c>
      <c r="G20" s="151"/>
      <c r="H20" s="151"/>
      <c r="I20" s="151"/>
      <c r="J20" s="152"/>
      <c r="K20" s="152"/>
      <c r="L20" s="153"/>
      <c r="M20" s="153"/>
    </row>
    <row r="21" spans="1:18">
      <c r="A21" s="14">
        <v>11</v>
      </c>
      <c r="B21" s="125" t="s">
        <v>207</v>
      </c>
      <c r="C21" s="125" t="s">
        <v>208</v>
      </c>
      <c r="D21" s="125" t="s">
        <v>209</v>
      </c>
      <c r="E21" s="125" t="s">
        <v>163</v>
      </c>
      <c r="F21" s="16" t="s">
        <v>177</v>
      </c>
      <c r="G21" s="151"/>
      <c r="H21" s="151"/>
      <c r="I21" s="151"/>
      <c r="J21" s="152"/>
      <c r="K21" s="152"/>
      <c r="L21" s="153"/>
      <c r="M21" s="153"/>
      <c r="P21" s="100" t="s">
        <v>143</v>
      </c>
    </row>
    <row r="22" spans="1:18">
      <c r="A22" s="14">
        <v>12</v>
      </c>
      <c r="B22" s="125" t="s">
        <v>210</v>
      </c>
      <c r="C22" s="125" t="s">
        <v>211</v>
      </c>
      <c r="D22" s="125" t="s">
        <v>212</v>
      </c>
      <c r="E22" s="125" t="s">
        <v>173</v>
      </c>
      <c r="F22" s="16" t="s">
        <v>177</v>
      </c>
      <c r="G22" s="151"/>
      <c r="H22" s="151"/>
      <c r="I22" s="151"/>
      <c r="J22" s="152"/>
      <c r="K22" s="152"/>
      <c r="L22" s="153"/>
      <c r="M22" s="153"/>
      <c r="P22" s="101">
        <v>0</v>
      </c>
      <c r="Q22" s="101">
        <v>5</v>
      </c>
    </row>
    <row r="23" spans="1:18">
      <c r="A23" s="14">
        <v>13</v>
      </c>
      <c r="B23" s="125" t="s">
        <v>213</v>
      </c>
      <c r="C23" s="125" t="s">
        <v>214</v>
      </c>
      <c r="D23" s="125" t="s">
        <v>215</v>
      </c>
      <c r="E23" s="125" t="s">
        <v>216</v>
      </c>
      <c r="F23" s="16" t="s">
        <v>177</v>
      </c>
      <c r="G23" s="151"/>
      <c r="H23" s="151"/>
      <c r="I23" s="151"/>
      <c r="J23" s="152"/>
      <c r="K23" s="152"/>
      <c r="L23" s="153"/>
      <c r="M23" s="153"/>
      <c r="P23" s="102">
        <v>70</v>
      </c>
      <c r="Q23" s="101">
        <v>3</v>
      </c>
    </row>
    <row r="24" spans="1:18">
      <c r="A24" s="14">
        <v>14</v>
      </c>
      <c r="B24" s="125" t="s">
        <v>217</v>
      </c>
      <c r="C24" s="125" t="s">
        <v>214</v>
      </c>
      <c r="D24" s="125" t="s">
        <v>218</v>
      </c>
      <c r="E24" s="125" t="s">
        <v>219</v>
      </c>
      <c r="F24" s="16" t="s">
        <v>177</v>
      </c>
      <c r="G24" s="151"/>
      <c r="H24" s="151"/>
      <c r="I24" s="151"/>
      <c r="J24" s="152"/>
      <c r="K24" s="152"/>
      <c r="L24" s="153"/>
      <c r="M24" s="153"/>
      <c r="P24" s="102">
        <v>73.34</v>
      </c>
      <c r="Q24" s="101">
        <v>2.75</v>
      </c>
    </row>
    <row r="25" spans="1:18">
      <c r="A25" s="14">
        <v>15</v>
      </c>
      <c r="B25" s="125" t="s">
        <v>220</v>
      </c>
      <c r="C25" s="125" t="s">
        <v>221</v>
      </c>
      <c r="D25" s="125" t="s">
        <v>222</v>
      </c>
      <c r="E25" s="125" t="s">
        <v>200</v>
      </c>
      <c r="F25" s="16" t="s">
        <v>177</v>
      </c>
      <c r="G25" s="151"/>
      <c r="H25" s="151"/>
      <c r="I25" s="151"/>
      <c r="J25" s="152"/>
      <c r="K25" s="152"/>
      <c r="L25" s="153"/>
      <c r="M25" s="153"/>
      <c r="P25" s="102">
        <v>76.680000000000007</v>
      </c>
      <c r="Q25" s="101">
        <v>2.5</v>
      </c>
    </row>
    <row r="26" spans="1:18">
      <c r="A26" s="14">
        <v>16</v>
      </c>
      <c r="B26" s="125" t="s">
        <v>223</v>
      </c>
      <c r="C26" s="125" t="s">
        <v>224</v>
      </c>
      <c r="D26" s="125" t="s">
        <v>225</v>
      </c>
      <c r="E26" s="125" t="s">
        <v>167</v>
      </c>
      <c r="F26" s="16" t="s">
        <v>177</v>
      </c>
      <c r="G26" s="151"/>
      <c r="H26" s="151"/>
      <c r="I26" s="151"/>
      <c r="J26" s="152"/>
      <c r="K26" s="152"/>
      <c r="L26" s="153"/>
      <c r="M26" s="153"/>
      <c r="P26" s="102">
        <v>80.02</v>
      </c>
      <c r="Q26" s="101">
        <v>2.25</v>
      </c>
    </row>
    <row r="27" spans="1:18">
      <c r="A27" s="14">
        <v>17</v>
      </c>
      <c r="B27" s="125" t="s">
        <v>226</v>
      </c>
      <c r="C27" s="125" t="s">
        <v>227</v>
      </c>
      <c r="D27" s="125" t="s">
        <v>228</v>
      </c>
      <c r="E27" s="125" t="s">
        <v>169</v>
      </c>
      <c r="F27" s="16" t="s">
        <v>177</v>
      </c>
      <c r="G27" s="151"/>
      <c r="H27" s="151"/>
      <c r="I27" s="151"/>
      <c r="J27" s="152"/>
      <c r="K27" s="152"/>
      <c r="L27" s="153"/>
      <c r="M27" s="153"/>
      <c r="P27" s="102">
        <v>83.36</v>
      </c>
      <c r="Q27" s="101">
        <v>2</v>
      </c>
    </row>
    <row r="28" spans="1:18">
      <c r="A28" s="14">
        <v>18</v>
      </c>
      <c r="B28" s="125" t="s">
        <v>229</v>
      </c>
      <c r="C28" s="125" t="s">
        <v>165</v>
      </c>
      <c r="D28" s="125" t="s">
        <v>230</v>
      </c>
      <c r="E28" s="125" t="s">
        <v>166</v>
      </c>
      <c r="F28" s="16" t="s">
        <v>177</v>
      </c>
      <c r="G28" s="151"/>
      <c r="H28" s="151"/>
      <c r="I28" s="151"/>
      <c r="J28" s="152"/>
      <c r="K28" s="152"/>
      <c r="L28" s="153"/>
      <c r="M28" s="153"/>
      <c r="P28" s="102">
        <v>86.7</v>
      </c>
      <c r="Q28" s="101">
        <v>1.75</v>
      </c>
    </row>
    <row r="29" spans="1:18">
      <c r="A29" s="14">
        <v>19</v>
      </c>
      <c r="B29" s="125" t="s">
        <v>231</v>
      </c>
      <c r="C29" s="125" t="s">
        <v>165</v>
      </c>
      <c r="D29" s="125" t="s">
        <v>232</v>
      </c>
      <c r="E29" s="125" t="s">
        <v>166</v>
      </c>
      <c r="F29" s="16" t="s">
        <v>177</v>
      </c>
      <c r="G29" s="151"/>
      <c r="H29" s="151"/>
      <c r="I29" s="151"/>
      <c r="J29" s="152"/>
      <c r="K29" s="152"/>
      <c r="L29" s="153"/>
      <c r="M29" s="153"/>
      <c r="P29" s="102">
        <v>90.04</v>
      </c>
      <c r="Q29" s="101">
        <v>1.5</v>
      </c>
    </row>
    <row r="30" spans="1:18">
      <c r="A30" s="14">
        <v>20</v>
      </c>
      <c r="B30" s="125" t="s">
        <v>233</v>
      </c>
      <c r="C30" s="125" t="s">
        <v>234</v>
      </c>
      <c r="D30" s="125" t="s">
        <v>235</v>
      </c>
      <c r="E30" s="125" t="s">
        <v>169</v>
      </c>
      <c r="F30" s="16" t="s">
        <v>177</v>
      </c>
      <c r="G30" s="151"/>
      <c r="H30" s="151"/>
      <c r="I30" s="151"/>
      <c r="J30" s="152"/>
      <c r="K30" s="152"/>
      <c r="L30" s="153"/>
      <c r="M30" s="153"/>
      <c r="P30" s="102">
        <v>93.38</v>
      </c>
      <c r="Q30" s="101">
        <v>1.25</v>
      </c>
    </row>
    <row r="31" spans="1:18">
      <c r="A31" s="14">
        <v>21</v>
      </c>
      <c r="B31" s="125" t="s">
        <v>236</v>
      </c>
      <c r="C31" s="125" t="s">
        <v>237</v>
      </c>
      <c r="D31" s="125" t="s">
        <v>238</v>
      </c>
      <c r="E31" s="125" t="s">
        <v>164</v>
      </c>
      <c r="F31" s="16" t="s">
        <v>177</v>
      </c>
      <c r="G31" s="151"/>
      <c r="H31" s="151"/>
      <c r="I31" s="151"/>
      <c r="J31" s="152"/>
      <c r="K31" s="152"/>
      <c r="L31" s="153"/>
      <c r="M31" s="153"/>
      <c r="P31" s="101"/>
      <c r="Q31" s="101"/>
    </row>
    <row r="32" spans="1:18">
      <c r="A32" s="14">
        <v>22</v>
      </c>
      <c r="B32" s="125" t="s">
        <v>239</v>
      </c>
      <c r="C32" s="125" t="s">
        <v>240</v>
      </c>
      <c r="D32" s="125" t="s">
        <v>241</v>
      </c>
      <c r="E32" s="125" t="s">
        <v>169</v>
      </c>
      <c r="F32" s="16" t="s">
        <v>177</v>
      </c>
      <c r="G32" s="151"/>
      <c r="H32" s="151"/>
      <c r="I32" s="151"/>
      <c r="J32" s="152"/>
      <c r="K32" s="152"/>
      <c r="L32" s="153"/>
      <c r="M32" s="153"/>
      <c r="P32" s="101">
        <v>96.72</v>
      </c>
      <c r="Q32" s="101">
        <v>1</v>
      </c>
    </row>
    <row r="33" spans="1:13">
      <c r="A33" s="14">
        <v>23</v>
      </c>
      <c r="B33" s="125" t="s">
        <v>242</v>
      </c>
      <c r="C33" s="125" t="s">
        <v>243</v>
      </c>
      <c r="D33" s="125" t="s">
        <v>244</v>
      </c>
      <c r="E33" s="125" t="s">
        <v>167</v>
      </c>
      <c r="F33" s="16" t="s">
        <v>177</v>
      </c>
      <c r="G33" s="151"/>
      <c r="H33" s="151"/>
      <c r="I33" s="151"/>
      <c r="J33" s="152"/>
      <c r="K33" s="152"/>
      <c r="L33" s="153"/>
      <c r="M33" s="153"/>
    </row>
    <row r="34" spans="1:13">
      <c r="A34" s="14">
        <v>24</v>
      </c>
      <c r="B34" s="125" t="s">
        <v>245</v>
      </c>
      <c r="C34" s="125" t="s">
        <v>246</v>
      </c>
      <c r="D34" s="125" t="s">
        <v>247</v>
      </c>
      <c r="E34" s="125" t="s">
        <v>164</v>
      </c>
      <c r="F34" s="16" t="s">
        <v>177</v>
      </c>
      <c r="G34" s="151"/>
      <c r="H34" s="151"/>
      <c r="I34" s="151"/>
      <c r="J34" s="152"/>
      <c r="K34" s="152"/>
      <c r="L34" s="153"/>
      <c r="M34" s="153"/>
    </row>
    <row r="35" spans="1:13">
      <c r="A35" s="14">
        <v>25</v>
      </c>
      <c r="B35" s="125" t="s">
        <v>248</v>
      </c>
      <c r="C35" s="125" t="s">
        <v>249</v>
      </c>
      <c r="D35" s="125" t="s">
        <v>250</v>
      </c>
      <c r="E35" s="125" t="s">
        <v>164</v>
      </c>
      <c r="F35" s="16" t="s">
        <v>177</v>
      </c>
      <c r="G35" s="151"/>
      <c r="H35" s="151"/>
      <c r="I35" s="151"/>
      <c r="J35" s="152"/>
      <c r="K35" s="152"/>
      <c r="L35" s="153"/>
      <c r="M35" s="153"/>
    </row>
    <row r="36" spans="1:13">
      <c r="A36" s="14">
        <v>26</v>
      </c>
      <c r="B36" s="125" t="s">
        <v>251</v>
      </c>
      <c r="C36" s="125" t="s">
        <v>252</v>
      </c>
      <c r="D36" s="125" t="s">
        <v>253</v>
      </c>
      <c r="E36" s="125" t="s">
        <v>168</v>
      </c>
      <c r="F36" s="16" t="s">
        <v>177</v>
      </c>
      <c r="G36" s="151"/>
      <c r="H36" s="151"/>
      <c r="I36" s="151"/>
      <c r="J36" s="152"/>
      <c r="K36" s="152"/>
      <c r="L36" s="153"/>
      <c r="M36" s="153"/>
    </row>
    <row r="37" spans="1:13">
      <c r="A37" s="14">
        <v>27</v>
      </c>
      <c r="B37" s="125" t="s">
        <v>254</v>
      </c>
      <c r="C37" s="125" t="s">
        <v>255</v>
      </c>
      <c r="D37" s="125" t="s">
        <v>193</v>
      </c>
      <c r="E37" s="125" t="s">
        <v>168</v>
      </c>
      <c r="F37" s="16" t="s">
        <v>177</v>
      </c>
      <c r="G37" s="151"/>
      <c r="H37" s="151"/>
      <c r="I37" s="151"/>
      <c r="J37" s="152"/>
      <c r="K37" s="152"/>
      <c r="L37" s="153"/>
      <c r="M37" s="153"/>
    </row>
    <row r="38" spans="1:13">
      <c r="A38" s="14">
        <v>28</v>
      </c>
      <c r="B38" s="125" t="s">
        <v>256</v>
      </c>
      <c r="C38" s="125" t="s">
        <v>257</v>
      </c>
      <c r="D38" s="125" t="s">
        <v>258</v>
      </c>
      <c r="E38" s="125" t="s">
        <v>167</v>
      </c>
      <c r="F38" s="16" t="s">
        <v>177</v>
      </c>
      <c r="G38" s="151"/>
      <c r="H38" s="151"/>
      <c r="I38" s="151"/>
      <c r="J38" s="152"/>
      <c r="K38" s="152"/>
      <c r="L38" s="153"/>
      <c r="M38" s="153"/>
    </row>
    <row r="39" spans="1:13">
      <c r="A39" s="14">
        <v>29</v>
      </c>
      <c r="B39" s="125" t="s">
        <v>259</v>
      </c>
      <c r="C39" s="125" t="s">
        <v>260</v>
      </c>
      <c r="D39" s="125" t="s">
        <v>261</v>
      </c>
      <c r="E39" s="125" t="s">
        <v>164</v>
      </c>
      <c r="F39" s="16" t="s">
        <v>177</v>
      </c>
      <c r="G39" s="151"/>
      <c r="H39" s="151"/>
      <c r="I39" s="151"/>
      <c r="J39" s="152"/>
      <c r="K39" s="152"/>
      <c r="L39" s="153"/>
      <c r="M39" s="153"/>
    </row>
    <row r="40" spans="1:13">
      <c r="A40" s="14">
        <v>30</v>
      </c>
      <c r="B40" s="125" t="s">
        <v>262</v>
      </c>
      <c r="C40" s="125" t="s">
        <v>263</v>
      </c>
      <c r="D40" s="125" t="s">
        <v>264</v>
      </c>
      <c r="E40" s="125"/>
      <c r="F40" s="16" t="s">
        <v>177</v>
      </c>
      <c r="G40" s="151"/>
      <c r="H40" s="151"/>
      <c r="I40" s="151"/>
      <c r="J40" s="152"/>
      <c r="K40" s="152"/>
      <c r="L40" s="153"/>
      <c r="M40" s="153"/>
    </row>
    <row r="41" spans="1:13">
      <c r="A41" s="14">
        <v>31</v>
      </c>
      <c r="B41" s="125" t="s">
        <v>265</v>
      </c>
      <c r="C41" s="125" t="s">
        <v>266</v>
      </c>
      <c r="D41" s="125" t="s">
        <v>267</v>
      </c>
      <c r="E41" s="125" t="s">
        <v>164</v>
      </c>
      <c r="F41" s="16" t="s">
        <v>177</v>
      </c>
      <c r="G41" s="151"/>
      <c r="H41" s="151"/>
      <c r="I41" s="151"/>
      <c r="J41" s="152"/>
      <c r="K41" s="152"/>
      <c r="L41" s="153"/>
      <c r="M41" s="153"/>
    </row>
    <row r="42" spans="1:13">
      <c r="A42" s="14">
        <v>32</v>
      </c>
      <c r="B42" s="125" t="s">
        <v>268</v>
      </c>
      <c r="C42" s="125" t="s">
        <v>269</v>
      </c>
      <c r="D42" s="125" t="s">
        <v>270</v>
      </c>
      <c r="E42" s="125" t="s">
        <v>167</v>
      </c>
      <c r="F42" s="16" t="s">
        <v>177</v>
      </c>
      <c r="G42" s="151"/>
      <c r="H42" s="151"/>
      <c r="I42" s="151"/>
      <c r="J42" s="152"/>
      <c r="K42" s="152"/>
      <c r="L42" s="153"/>
      <c r="M42" s="153"/>
    </row>
    <row r="43" spans="1:13">
      <c r="A43" s="14">
        <v>33</v>
      </c>
      <c r="B43" s="125" t="s">
        <v>271</v>
      </c>
      <c r="C43" s="125" t="s">
        <v>272</v>
      </c>
      <c r="D43" s="125" t="s">
        <v>273</v>
      </c>
      <c r="E43" s="125" t="s">
        <v>166</v>
      </c>
      <c r="F43" s="16" t="s">
        <v>177</v>
      </c>
      <c r="G43" s="151"/>
      <c r="H43" s="151"/>
      <c r="I43" s="151"/>
      <c r="J43" s="152"/>
      <c r="K43" s="152"/>
      <c r="L43" s="153"/>
      <c r="M43" s="153"/>
    </row>
    <row r="44" spans="1:13">
      <c r="A44" s="14">
        <v>34</v>
      </c>
      <c r="B44" s="15"/>
      <c r="C44" s="15"/>
      <c r="D44" s="15"/>
      <c r="E44" s="15"/>
      <c r="F44" s="16"/>
      <c r="G44" s="151"/>
      <c r="H44" s="151"/>
      <c r="I44" s="151"/>
      <c r="J44" s="152"/>
      <c r="K44" s="152"/>
      <c r="L44" s="153"/>
      <c r="M44" s="153"/>
    </row>
    <row r="45" spans="1:13">
      <c r="A45" s="14">
        <v>35</v>
      </c>
      <c r="B45" s="15"/>
      <c r="C45" s="15"/>
      <c r="D45" s="15"/>
      <c r="E45" s="15"/>
      <c r="F45" s="16"/>
      <c r="G45" s="151"/>
      <c r="H45" s="151"/>
      <c r="I45" s="151"/>
      <c r="J45" s="152"/>
      <c r="K45" s="152"/>
      <c r="L45" s="153"/>
      <c r="M45" s="153"/>
    </row>
    <row r="46" spans="1:13">
      <c r="A46" s="14">
        <v>36</v>
      </c>
      <c r="B46" s="18"/>
      <c r="C46" s="15"/>
      <c r="D46" s="15"/>
      <c r="E46" s="15"/>
      <c r="F46" s="16"/>
      <c r="G46" s="151"/>
      <c r="H46" s="151"/>
      <c r="I46" s="151"/>
      <c r="J46" s="152"/>
      <c r="K46" s="152"/>
      <c r="L46" s="153"/>
      <c r="M46" s="153"/>
    </row>
    <row r="47" spans="1:13">
      <c r="A47" s="14">
        <v>37</v>
      </c>
      <c r="B47" s="18"/>
      <c r="C47" s="15"/>
      <c r="D47" s="15"/>
      <c r="E47" s="15"/>
      <c r="F47" s="16"/>
      <c r="G47" s="151"/>
      <c r="H47" s="151"/>
      <c r="I47" s="151"/>
      <c r="J47" s="152"/>
      <c r="K47" s="152"/>
      <c r="L47" s="153"/>
      <c r="M47" s="153"/>
    </row>
    <row r="48" spans="1:13">
      <c r="A48" s="14">
        <v>38</v>
      </c>
      <c r="B48" s="15"/>
      <c r="C48" s="15"/>
      <c r="D48" s="15"/>
      <c r="E48" s="15"/>
      <c r="F48" s="16"/>
      <c r="G48" s="151"/>
      <c r="H48" s="151"/>
      <c r="I48" s="151"/>
      <c r="J48" s="152"/>
      <c r="K48" s="152"/>
      <c r="L48" s="153"/>
      <c r="M48" s="153"/>
    </row>
    <row r="49" spans="1:13">
      <c r="A49" s="14">
        <v>39</v>
      </c>
      <c r="B49" s="15"/>
      <c r="C49" s="15"/>
      <c r="D49" s="15"/>
      <c r="E49" s="15"/>
      <c r="F49" s="16"/>
      <c r="G49" s="151"/>
      <c r="H49" s="151"/>
      <c r="I49" s="151"/>
      <c r="J49" s="152"/>
      <c r="K49" s="152"/>
      <c r="L49" s="153"/>
      <c r="M49" s="153"/>
    </row>
    <row r="50" spans="1:13">
      <c r="A50" s="14">
        <v>40</v>
      </c>
      <c r="B50" s="15"/>
      <c r="C50" s="15"/>
      <c r="D50" s="15"/>
      <c r="E50" s="15"/>
      <c r="F50" s="16"/>
      <c r="G50" s="151"/>
      <c r="H50" s="151"/>
      <c r="I50" s="151"/>
      <c r="J50" s="152"/>
      <c r="K50" s="152"/>
      <c r="L50" s="153"/>
      <c r="M50" s="153"/>
    </row>
    <row r="51" spans="1:13">
      <c r="A51" s="14">
        <v>41</v>
      </c>
      <c r="B51" s="15"/>
      <c r="C51" s="15"/>
      <c r="D51" s="15"/>
      <c r="E51" s="15"/>
      <c r="F51" s="16"/>
      <c r="G51" s="151"/>
      <c r="H51" s="151"/>
      <c r="I51" s="151"/>
      <c r="J51" s="152"/>
      <c r="K51" s="152"/>
      <c r="L51" s="153"/>
      <c r="M51" s="153"/>
    </row>
    <row r="52" spans="1:13">
      <c r="A52" s="14">
        <v>42</v>
      </c>
      <c r="B52" s="15"/>
      <c r="C52" s="15"/>
      <c r="D52" s="15"/>
      <c r="E52" s="15"/>
      <c r="F52" s="16"/>
      <c r="G52" s="151"/>
      <c r="H52" s="151"/>
      <c r="I52" s="151"/>
      <c r="J52" s="152"/>
      <c r="K52" s="152"/>
      <c r="L52" s="153"/>
      <c r="M52" s="153"/>
    </row>
    <row r="53" spans="1:13">
      <c r="A53" s="14">
        <v>43</v>
      </c>
      <c r="B53" s="15"/>
      <c r="C53" s="15"/>
      <c r="D53" s="15"/>
      <c r="E53" s="15"/>
      <c r="F53" s="16"/>
      <c r="G53" s="151"/>
      <c r="H53" s="151"/>
      <c r="I53" s="151"/>
      <c r="J53" s="152"/>
      <c r="K53" s="152"/>
      <c r="L53" s="153"/>
      <c r="M53" s="153"/>
    </row>
    <row r="54" spans="1:13">
      <c r="A54" s="14">
        <v>44</v>
      </c>
      <c r="B54" s="15"/>
      <c r="C54" s="15"/>
      <c r="D54" s="15"/>
      <c r="E54" s="15"/>
      <c r="F54" s="16"/>
      <c r="G54" s="151"/>
      <c r="H54" s="151"/>
      <c r="I54" s="151"/>
      <c r="J54" s="152"/>
      <c r="K54" s="152"/>
      <c r="L54" s="153"/>
      <c r="M54" s="153"/>
    </row>
    <row r="55" spans="1:13">
      <c r="A55" s="14">
        <v>45</v>
      </c>
      <c r="B55" s="15"/>
      <c r="C55" s="17"/>
      <c r="D55" s="15"/>
      <c r="E55" s="15"/>
      <c r="F55" s="16"/>
      <c r="G55" s="151"/>
      <c r="H55" s="151"/>
      <c r="I55" s="151"/>
      <c r="J55" s="152"/>
      <c r="K55" s="152"/>
      <c r="L55" s="153"/>
      <c r="M55" s="153"/>
    </row>
    <row r="56" spans="1:13">
      <c r="A56" s="14">
        <v>46</v>
      </c>
      <c r="B56" s="15"/>
      <c r="C56" s="15"/>
      <c r="D56" s="15"/>
      <c r="E56" s="15"/>
      <c r="F56" s="16"/>
      <c r="G56" s="151"/>
      <c r="H56" s="151"/>
      <c r="I56" s="151"/>
      <c r="J56" s="152"/>
      <c r="K56" s="152"/>
      <c r="L56" s="153"/>
      <c r="M56" s="153"/>
    </row>
    <row r="57" spans="1:13">
      <c r="A57" s="14">
        <v>47</v>
      </c>
      <c r="B57" s="90"/>
      <c r="C57" s="90"/>
      <c r="D57" s="90"/>
      <c r="E57" s="90"/>
      <c r="F57" s="16"/>
      <c r="G57" s="151"/>
      <c r="H57" s="151"/>
      <c r="I57" s="151"/>
      <c r="J57" s="152"/>
      <c r="K57" s="152"/>
      <c r="L57" s="153"/>
      <c r="M57" s="153"/>
    </row>
    <row r="58" spans="1:13">
      <c r="A58" s="14">
        <v>48</v>
      </c>
      <c r="B58" s="15"/>
      <c r="C58" s="15"/>
      <c r="D58" s="15"/>
      <c r="E58" s="15"/>
      <c r="F58" s="16"/>
      <c r="G58" s="151"/>
      <c r="H58" s="151"/>
      <c r="I58" s="151"/>
      <c r="J58" s="152"/>
      <c r="K58" s="152"/>
      <c r="L58" s="153"/>
      <c r="M58" s="153"/>
    </row>
    <row r="59" spans="1:13">
      <c r="A59" s="14">
        <v>49</v>
      </c>
      <c r="B59" s="90"/>
      <c r="C59" s="90"/>
      <c r="D59" s="90"/>
      <c r="E59" s="90"/>
      <c r="F59" s="16"/>
      <c r="G59" s="151"/>
      <c r="H59" s="151"/>
      <c r="I59" s="151"/>
      <c r="J59" s="152"/>
      <c r="K59" s="152"/>
      <c r="L59" s="153"/>
      <c r="M59" s="153"/>
    </row>
    <row r="60" spans="1:13">
      <c r="A60" s="14">
        <v>50</v>
      </c>
      <c r="B60" s="90"/>
      <c r="C60" s="90"/>
      <c r="D60" s="90"/>
      <c r="E60" s="90"/>
      <c r="F60" s="16"/>
      <c r="G60" s="151"/>
      <c r="H60" s="151"/>
      <c r="I60" s="151"/>
      <c r="J60" s="152"/>
      <c r="K60" s="152"/>
      <c r="L60" s="153"/>
      <c r="M60" s="153"/>
    </row>
    <row r="61" spans="1:13">
      <c r="A61" s="14">
        <v>51</v>
      </c>
      <c r="B61" s="15"/>
      <c r="C61" s="15"/>
      <c r="D61" s="15"/>
      <c r="E61" s="15"/>
      <c r="F61" s="16"/>
      <c r="G61" s="151"/>
      <c r="H61" s="151"/>
      <c r="I61" s="151"/>
      <c r="J61" s="152"/>
      <c r="K61" s="152"/>
      <c r="L61" s="153"/>
      <c r="M61" s="153"/>
    </row>
    <row r="62" spans="1:13">
      <c r="A62" s="14">
        <v>52</v>
      </c>
      <c r="B62" s="15"/>
      <c r="C62" s="15"/>
      <c r="D62" s="15"/>
      <c r="E62" s="15"/>
      <c r="F62" s="16"/>
      <c r="G62" s="151"/>
      <c r="H62" s="151"/>
      <c r="I62" s="151"/>
      <c r="J62" s="152"/>
      <c r="K62" s="152"/>
      <c r="L62" s="153"/>
      <c r="M62" s="153"/>
    </row>
    <row r="63" spans="1:13">
      <c r="A63" s="14">
        <v>53</v>
      </c>
      <c r="B63" s="15"/>
      <c r="C63" s="15"/>
      <c r="D63" s="15"/>
      <c r="E63" s="15"/>
      <c r="F63" s="16"/>
      <c r="G63" s="151"/>
      <c r="H63" s="151"/>
      <c r="I63" s="151"/>
      <c r="J63" s="152"/>
      <c r="K63" s="152"/>
      <c r="L63" s="153"/>
      <c r="M63" s="153"/>
    </row>
    <row r="64" spans="1:13">
      <c r="A64" s="14">
        <v>54</v>
      </c>
      <c r="B64" s="15"/>
      <c r="C64" s="17"/>
      <c r="D64" s="15"/>
      <c r="E64" s="15"/>
      <c r="F64" s="16"/>
      <c r="G64" s="151"/>
      <c r="H64" s="151"/>
      <c r="I64" s="151"/>
      <c r="J64" s="152"/>
      <c r="K64" s="152"/>
      <c r="L64" s="153"/>
      <c r="M64" s="153"/>
    </row>
    <row r="65" spans="1:13">
      <c r="A65" s="14">
        <v>55</v>
      </c>
      <c r="B65" s="15"/>
      <c r="C65" s="15"/>
      <c r="D65" s="15"/>
      <c r="E65" s="15"/>
      <c r="F65" s="16"/>
      <c r="G65" s="151"/>
      <c r="H65" s="151"/>
      <c r="I65" s="151"/>
      <c r="J65" s="152"/>
      <c r="K65" s="152"/>
      <c r="L65" s="153"/>
      <c r="M65" s="153"/>
    </row>
    <row r="66" spans="1:13">
      <c r="A66" s="14">
        <v>56</v>
      </c>
      <c r="B66" s="15"/>
      <c r="C66" s="15"/>
      <c r="D66" s="15"/>
      <c r="E66" s="15"/>
      <c r="F66" s="16"/>
      <c r="G66" s="151"/>
      <c r="H66" s="151"/>
      <c r="I66" s="151"/>
      <c r="J66" s="152"/>
      <c r="K66" s="152"/>
      <c r="L66" s="153"/>
      <c r="M66" s="153"/>
    </row>
    <row r="67" spans="1:13">
      <c r="A67" s="14">
        <v>57</v>
      </c>
      <c r="B67" s="15"/>
      <c r="C67" s="15"/>
      <c r="D67" s="15"/>
      <c r="E67" s="90"/>
      <c r="F67" s="16"/>
      <c r="G67" s="151"/>
      <c r="H67" s="151"/>
      <c r="I67" s="151"/>
      <c r="J67" s="152"/>
      <c r="K67" s="152"/>
      <c r="L67" s="153"/>
      <c r="M67" s="153"/>
    </row>
    <row r="68" spans="1:13">
      <c r="A68" s="14">
        <v>58</v>
      </c>
      <c r="B68" s="15"/>
      <c r="C68" s="15"/>
      <c r="D68" s="15"/>
      <c r="E68" s="15"/>
      <c r="F68" s="16"/>
      <c r="G68" s="151"/>
      <c r="H68" s="151"/>
      <c r="I68" s="151"/>
      <c r="J68" s="152"/>
      <c r="K68" s="152"/>
      <c r="L68" s="153"/>
      <c r="M68" s="153"/>
    </row>
    <row r="69" spans="1:13">
      <c r="A69" s="14">
        <v>59</v>
      </c>
      <c r="B69" s="15"/>
      <c r="C69" s="15"/>
      <c r="D69" s="15"/>
      <c r="E69" s="15"/>
      <c r="F69" s="16"/>
      <c r="G69" s="151"/>
      <c r="H69" s="151"/>
      <c r="I69" s="151"/>
      <c r="J69" s="152"/>
      <c r="K69" s="152"/>
      <c r="L69" s="153"/>
      <c r="M69" s="153"/>
    </row>
    <row r="70" spans="1:13">
      <c r="A70" s="14">
        <v>60</v>
      </c>
      <c r="B70" s="15"/>
      <c r="C70" s="15"/>
      <c r="D70" s="15"/>
      <c r="E70" s="15"/>
      <c r="F70" s="16"/>
      <c r="G70" s="151"/>
      <c r="H70" s="151"/>
      <c r="I70" s="151"/>
      <c r="J70" s="152"/>
      <c r="K70" s="152"/>
      <c r="L70" s="153"/>
      <c r="M70" s="153"/>
    </row>
    <row r="71" spans="1:13">
      <c r="A71" s="14">
        <v>61</v>
      </c>
      <c r="B71" s="90"/>
      <c r="C71" s="90"/>
      <c r="D71" s="90"/>
      <c r="E71" s="90"/>
      <c r="F71" s="16"/>
      <c r="G71" s="151"/>
      <c r="H71" s="151"/>
      <c r="I71" s="151"/>
      <c r="J71" s="152"/>
      <c r="K71" s="152"/>
      <c r="L71" s="153"/>
      <c r="M71" s="153"/>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58" priority="63" stopIfTrue="1" operator="equal">
      <formula>0</formula>
    </cfRule>
  </conditionalFormatting>
  <conditionalFormatting sqref="B28:B71">
    <cfRule type="cellIs" dxfId="57" priority="64" operator="equal">
      <formula>0</formula>
    </cfRule>
  </conditionalFormatting>
  <conditionalFormatting sqref="C28:C71">
    <cfRule type="cellIs" dxfId="56" priority="62" operator="equal">
      <formula>0</formula>
    </cfRule>
  </conditionalFormatting>
  <conditionalFormatting sqref="C28:C71">
    <cfRule type="cellIs" dxfId="55" priority="61" stopIfTrue="1" operator="equal">
      <formula>0</formula>
    </cfRule>
  </conditionalFormatting>
  <conditionalFormatting sqref="D28:D71">
    <cfRule type="cellIs" dxfId="54" priority="60" operator="equal">
      <formula>0</formula>
    </cfRule>
  </conditionalFormatting>
  <conditionalFormatting sqref="D28:D71">
    <cfRule type="cellIs" dxfId="53" priority="59" stopIfTrue="1" operator="equal">
      <formula>0</formula>
    </cfRule>
  </conditionalFormatting>
  <conditionalFormatting sqref="E28:E71">
    <cfRule type="cellIs" dxfId="52" priority="58" operator="equal">
      <formula>0</formula>
    </cfRule>
  </conditionalFormatting>
  <conditionalFormatting sqref="E28:E71">
    <cfRule type="cellIs" dxfId="51" priority="57" stopIfTrue="1" operator="equal">
      <formula>0</formula>
    </cfRule>
  </conditionalFormatting>
  <conditionalFormatting sqref="B11:B30">
    <cfRule type="cellIs" dxfId="50" priority="47" stopIfTrue="1" operator="equal">
      <formula>0</formula>
    </cfRule>
  </conditionalFormatting>
  <conditionalFormatting sqref="B11:B30">
    <cfRule type="cellIs" dxfId="49" priority="48" operator="equal">
      <formula>0</formula>
    </cfRule>
  </conditionalFormatting>
  <conditionalFormatting sqref="C11:C31">
    <cfRule type="cellIs" dxfId="48" priority="46" operator="equal">
      <formula>0</formula>
    </cfRule>
  </conditionalFormatting>
  <conditionalFormatting sqref="C11:C31">
    <cfRule type="cellIs" dxfId="47" priority="45" stopIfTrue="1" operator="equal">
      <formula>0</formula>
    </cfRule>
  </conditionalFormatting>
  <conditionalFormatting sqref="D11:D31">
    <cfRule type="cellIs" dxfId="46" priority="44" operator="equal">
      <formula>0</formula>
    </cfRule>
  </conditionalFormatting>
  <conditionalFormatting sqref="D11:D31">
    <cfRule type="cellIs" dxfId="45" priority="43" stopIfTrue="1" operator="equal">
      <formula>0</formula>
    </cfRule>
  </conditionalFormatting>
  <conditionalFormatting sqref="E11:E31">
    <cfRule type="cellIs" dxfId="44" priority="42" operator="equal">
      <formula>0</formula>
    </cfRule>
  </conditionalFormatting>
  <conditionalFormatting sqref="E11:E31">
    <cfRule type="cellIs" dxfId="43" priority="41" stopIfTrue="1" operator="equal">
      <formula>0</formula>
    </cfRule>
  </conditionalFormatting>
  <conditionalFormatting sqref="B11:B31">
    <cfRule type="cellIs" dxfId="42" priority="40" stopIfTrue="1" operator="equal">
      <formula>0</formula>
    </cfRule>
  </conditionalFormatting>
  <conditionalFormatting sqref="B11:B31">
    <cfRule type="cellIs" dxfId="41" priority="39" operator="equal">
      <formula>0</formula>
    </cfRule>
  </conditionalFormatting>
  <conditionalFormatting sqref="C11:C31">
    <cfRule type="cellIs" dxfId="40" priority="38" operator="equal">
      <formula>0</formula>
    </cfRule>
  </conditionalFormatting>
  <conditionalFormatting sqref="C11:C31">
    <cfRule type="cellIs" dxfId="39" priority="37" stopIfTrue="1" operator="equal">
      <formula>0</formula>
    </cfRule>
  </conditionalFormatting>
  <conditionalFormatting sqref="D11:D31">
    <cfRule type="cellIs" dxfId="38" priority="36" operator="equal">
      <formula>0</formula>
    </cfRule>
  </conditionalFormatting>
  <conditionalFormatting sqref="D11:D31">
    <cfRule type="cellIs" dxfId="37" priority="35" stopIfTrue="1" operator="equal">
      <formula>0</formula>
    </cfRule>
  </conditionalFormatting>
  <conditionalFormatting sqref="E11:E31">
    <cfRule type="cellIs" dxfId="36" priority="34" operator="equal">
      <formula>0</formula>
    </cfRule>
  </conditionalFormatting>
  <conditionalFormatting sqref="E11:E31">
    <cfRule type="cellIs" dxfId="35" priority="33" stopIfTrue="1" operator="equal">
      <formula>0</formula>
    </cfRule>
  </conditionalFormatting>
  <conditionalFormatting sqref="B11:B31">
    <cfRule type="cellIs" dxfId="34" priority="32" stopIfTrue="1" operator="equal">
      <formula>0</formula>
    </cfRule>
  </conditionalFormatting>
  <conditionalFormatting sqref="B11:B31">
    <cfRule type="cellIs" dxfId="33" priority="31" operator="equal">
      <formula>0</formula>
    </cfRule>
  </conditionalFormatting>
  <conditionalFormatting sqref="C11:C31">
    <cfRule type="cellIs" dxfId="32" priority="30" operator="equal">
      <formula>0</formula>
    </cfRule>
  </conditionalFormatting>
  <conditionalFormatting sqref="C11:C31">
    <cfRule type="cellIs" dxfId="31" priority="29" stopIfTrue="1" operator="equal">
      <formula>0</formula>
    </cfRule>
  </conditionalFormatting>
  <conditionalFormatting sqref="D11:D31">
    <cfRule type="cellIs" dxfId="30" priority="28" operator="equal">
      <formula>0</formula>
    </cfRule>
  </conditionalFormatting>
  <conditionalFormatting sqref="D11:D31">
    <cfRule type="cellIs" dxfId="29" priority="27" stopIfTrue="1" operator="equal">
      <formula>0</formula>
    </cfRule>
  </conditionalFormatting>
  <conditionalFormatting sqref="E11:E31">
    <cfRule type="cellIs" dxfId="28" priority="26" operator="equal">
      <formula>0</formula>
    </cfRule>
  </conditionalFormatting>
  <conditionalFormatting sqref="E11:E31">
    <cfRule type="cellIs" dxfId="27" priority="25" stopIfTrue="1" operator="equal">
      <formula>0</formula>
    </cfRule>
  </conditionalFormatting>
  <conditionalFormatting sqref="B11:B31">
    <cfRule type="cellIs" dxfId="26" priority="24" stopIfTrue="1" operator="equal">
      <formula>0</formula>
    </cfRule>
  </conditionalFormatting>
  <conditionalFormatting sqref="B11:B31">
    <cfRule type="cellIs" dxfId="25" priority="23" operator="equal">
      <formula>0</formula>
    </cfRule>
  </conditionalFormatting>
  <conditionalFormatting sqref="C11:C31">
    <cfRule type="cellIs" dxfId="24" priority="22" operator="equal">
      <formula>0</formula>
    </cfRule>
  </conditionalFormatting>
  <conditionalFormatting sqref="C11:C31">
    <cfRule type="cellIs" dxfId="23" priority="21" stopIfTrue="1" operator="equal">
      <formula>0</formula>
    </cfRule>
  </conditionalFormatting>
  <conditionalFormatting sqref="D11:D31">
    <cfRule type="cellIs" dxfId="22" priority="20" operator="equal">
      <formula>0</formula>
    </cfRule>
  </conditionalFormatting>
  <conditionalFormatting sqref="D11:D31">
    <cfRule type="cellIs" dxfId="21" priority="19" stopIfTrue="1" operator="equal">
      <formula>0</formula>
    </cfRule>
  </conditionalFormatting>
  <conditionalFormatting sqref="E11:E31">
    <cfRule type="cellIs" dxfId="20" priority="18" operator="equal">
      <formula>0</formula>
    </cfRule>
  </conditionalFormatting>
  <conditionalFormatting sqref="E11:E31">
    <cfRule type="cellIs" dxfId="19" priority="17" stopIfTrue="1" operator="equal">
      <formula>0</formula>
    </cfRule>
  </conditionalFormatting>
  <conditionalFormatting sqref="B11:B31">
    <cfRule type="cellIs" dxfId="18" priority="16" stopIfTrue="1" operator="equal">
      <formula>0</formula>
    </cfRule>
  </conditionalFormatting>
  <conditionalFormatting sqref="B11:B31">
    <cfRule type="cellIs" dxfId="17" priority="15" operator="equal">
      <formula>0</formula>
    </cfRule>
  </conditionalFormatting>
  <conditionalFormatting sqref="C11:C31">
    <cfRule type="cellIs" dxfId="16" priority="14" operator="equal">
      <formula>0</formula>
    </cfRule>
  </conditionalFormatting>
  <conditionalFormatting sqref="C11:C31">
    <cfRule type="cellIs" dxfId="15" priority="13" stopIfTrue="1" operator="equal">
      <formula>0</formula>
    </cfRule>
  </conditionalFormatting>
  <conditionalFormatting sqref="D11:D31">
    <cfRule type="cellIs" dxfId="14" priority="12" operator="equal">
      <formula>0</formula>
    </cfRule>
  </conditionalFormatting>
  <conditionalFormatting sqref="D11:D31">
    <cfRule type="cellIs" dxfId="13" priority="11" stopIfTrue="1" operator="equal">
      <formula>0</formula>
    </cfRule>
  </conditionalFormatting>
  <conditionalFormatting sqref="E11:E31">
    <cfRule type="cellIs" dxfId="12" priority="10" operator="equal">
      <formula>0</formula>
    </cfRule>
  </conditionalFormatting>
  <conditionalFormatting sqref="E11:E31">
    <cfRule type="cellIs" dxfId="11" priority="9" stopIfTrue="1" operator="equal">
      <formula>0</formula>
    </cfRule>
  </conditionalFormatting>
  <conditionalFormatting sqref="B11:B43">
    <cfRule type="cellIs" dxfId="10" priority="8" stopIfTrue="1" operator="equal">
      <formula>0</formula>
    </cfRule>
  </conditionalFormatting>
  <conditionalFormatting sqref="B11:B43">
    <cfRule type="cellIs" dxfId="9" priority="7" operator="equal">
      <formula>0</formula>
    </cfRule>
  </conditionalFormatting>
  <conditionalFormatting sqref="C11:C43">
    <cfRule type="cellIs" dxfId="8" priority="6" operator="equal">
      <formula>0</formula>
    </cfRule>
  </conditionalFormatting>
  <conditionalFormatting sqref="C11:C43">
    <cfRule type="cellIs" dxfId="7" priority="5" stopIfTrue="1" operator="equal">
      <formula>0</formula>
    </cfRule>
  </conditionalFormatting>
  <conditionalFormatting sqref="D11:D43">
    <cfRule type="cellIs" dxfId="6" priority="4" operator="equal">
      <formula>0</formula>
    </cfRule>
  </conditionalFormatting>
  <conditionalFormatting sqref="D11:D43">
    <cfRule type="cellIs" dxfId="5" priority="3" stopIfTrue="1" operator="equal">
      <formula>0</formula>
    </cfRule>
  </conditionalFormatting>
  <conditionalFormatting sqref="E11:E43">
    <cfRule type="cellIs" dxfId="4" priority="2" operator="equal">
      <formula>0</formula>
    </cfRule>
  </conditionalFormatting>
  <conditionalFormatting sqref="E11:E43">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tabSelected="1" topLeftCell="A6" workbookViewId="0">
      <pane xSplit="3" topLeftCell="BB1" activePane="topRight" state="frozen"/>
      <selection pane="topRight" activeCell="BL22" sqref="BL22"/>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24"/>
      <c r="F7" s="123">
        <v>0.3</v>
      </c>
      <c r="H7" s="124"/>
      <c r="I7" s="124">
        <v>0.3</v>
      </c>
      <c r="J7" s="185" t="s">
        <v>274</v>
      </c>
      <c r="K7" s="185"/>
      <c r="L7" s="185"/>
      <c r="M7" s="185"/>
      <c r="N7" s="185"/>
      <c r="O7" s="185"/>
      <c r="P7" s="185"/>
      <c r="Q7" s="185"/>
      <c r="R7" s="185"/>
      <c r="S7" s="185"/>
      <c r="T7" s="186">
        <f>COUNT(J9,L9,N9,P9,R9,T9)</f>
        <v>1</v>
      </c>
      <c r="U7" s="186"/>
      <c r="V7" s="185"/>
      <c r="W7" s="185"/>
      <c r="X7" s="185"/>
      <c r="Y7" s="185"/>
      <c r="Z7" s="185"/>
      <c r="AA7" s="185"/>
      <c r="AB7" s="185"/>
      <c r="AC7" s="185"/>
      <c r="AD7" s="185"/>
      <c r="AE7" s="185"/>
      <c r="AF7" s="185"/>
      <c r="AG7" s="185"/>
      <c r="AH7" s="185"/>
      <c r="AI7" s="185"/>
      <c r="AJ7" s="185"/>
      <c r="AK7" s="185"/>
      <c r="AL7" s="185"/>
      <c r="AM7" s="185"/>
      <c r="AN7" s="97">
        <v>0.2</v>
      </c>
      <c r="AO7" s="185"/>
      <c r="AP7" s="185"/>
      <c r="AQ7" s="185"/>
      <c r="AR7" s="185"/>
      <c r="AS7" s="186">
        <f>COUNT(AO9,AQ9,AS9)</f>
        <v>0</v>
      </c>
      <c r="AT7" s="186"/>
      <c r="AU7" s="21">
        <v>0.1</v>
      </c>
      <c r="AV7" s="185"/>
      <c r="AW7" s="185"/>
      <c r="AX7" s="185"/>
      <c r="AY7" s="185"/>
      <c r="AZ7" s="186">
        <f>COUNT(AV9,AX9,AZ9)</f>
        <v>0</v>
      </c>
      <c r="BA7" s="186"/>
      <c r="BB7" s="22">
        <v>0.1</v>
      </c>
      <c r="BC7" s="197"/>
      <c r="BD7" s="198"/>
      <c r="BE7" s="185"/>
      <c r="BF7" s="185"/>
      <c r="BG7" s="185"/>
      <c r="BH7" s="185"/>
      <c r="BI7" s="186">
        <f>COUNT(BE9,BG9,BI9)</f>
        <v>0</v>
      </c>
      <c r="BJ7" s="186"/>
      <c r="BK7" s="105">
        <v>0.5</v>
      </c>
      <c r="BL7" s="185"/>
      <c r="BM7" s="185"/>
      <c r="BN7" s="185"/>
      <c r="BO7" s="185"/>
      <c r="BP7" s="185"/>
      <c r="BQ7" s="185"/>
      <c r="BR7" s="185"/>
      <c r="BS7" s="185"/>
      <c r="BT7" s="185"/>
      <c r="BU7" s="185"/>
      <c r="BV7" s="185"/>
      <c r="BW7" s="185"/>
      <c r="BX7" s="185"/>
      <c r="BY7" s="185"/>
      <c r="BZ7" s="185"/>
      <c r="CA7" s="185"/>
      <c r="CB7" s="185"/>
      <c r="CC7" s="185"/>
      <c r="CD7" s="185"/>
      <c r="CE7" s="185"/>
      <c r="CF7" s="185"/>
      <c r="CG7" s="185"/>
      <c r="CH7" s="185"/>
      <c r="CI7" s="185"/>
      <c r="CJ7" s="185"/>
      <c r="CK7" s="185"/>
      <c r="CL7" s="185"/>
      <c r="CM7" s="185"/>
      <c r="CN7" s="186">
        <f>COUNT(CN9,CL9,CJ9,CH9,CF9,CD9,CB9,BZ9,BX9,BV9,BT9,BR9,BP9,BN9,BL9)</f>
        <v>3</v>
      </c>
      <c r="CO7" s="186"/>
      <c r="CP7" s="106">
        <v>0.5</v>
      </c>
      <c r="CQ7" s="190"/>
      <c r="CR7" s="190"/>
      <c r="CS7" s="172"/>
      <c r="CT7" s="172"/>
      <c r="CU7" s="195"/>
    </row>
    <row r="8" spans="1:99" ht="15.75"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3" t="s">
        <v>63</v>
      </c>
      <c r="AO8" s="184" t="s">
        <v>64</v>
      </c>
      <c r="AP8" s="184"/>
      <c r="AQ8" s="184" t="s">
        <v>65</v>
      </c>
      <c r="AR8" s="184"/>
      <c r="AS8" s="184" t="s">
        <v>66</v>
      </c>
      <c r="AT8" s="184"/>
      <c r="AU8" s="24" t="s">
        <v>67</v>
      </c>
      <c r="AV8" s="184" t="s">
        <v>68</v>
      </c>
      <c r="AW8" s="184"/>
      <c r="AX8" s="184" t="s">
        <v>69</v>
      </c>
      <c r="AY8" s="184"/>
      <c r="AZ8" s="184" t="s">
        <v>70</v>
      </c>
      <c r="BA8" s="184"/>
      <c r="BB8" s="25" t="s">
        <v>71</v>
      </c>
      <c r="BC8" s="197"/>
      <c r="BD8" s="198"/>
      <c r="BE8" s="206" t="s">
        <v>44</v>
      </c>
      <c r="BF8" s="203"/>
      <c r="BG8" s="203" t="s">
        <v>45</v>
      </c>
      <c r="BH8" s="203"/>
      <c r="BI8" s="203" t="s">
        <v>46</v>
      </c>
      <c r="BJ8" s="203"/>
      <c r="BK8" s="26"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6" t="s">
        <v>105</v>
      </c>
      <c r="CQ8" s="190"/>
      <c r="CR8" s="190"/>
      <c r="CS8" s="172"/>
      <c r="CT8" s="172"/>
      <c r="CU8" s="195"/>
    </row>
    <row r="9" spans="1:99" ht="15.75" thickBot="1">
      <c r="A9" s="175"/>
      <c r="B9" s="176"/>
      <c r="C9" s="176"/>
      <c r="D9" s="27">
        <v>70</v>
      </c>
      <c r="E9" s="91"/>
      <c r="F9" s="28" t="s">
        <v>87</v>
      </c>
      <c r="G9" s="27"/>
      <c r="H9" s="91"/>
      <c r="I9" s="96" t="s">
        <v>87</v>
      </c>
      <c r="J9" s="27">
        <v>20</v>
      </c>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c r="BS9" s="30" t="s">
        <v>87</v>
      </c>
      <c r="BT9" s="27"/>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72"/>
      <c r="CT9" s="172"/>
      <c r="CU9" s="196"/>
    </row>
    <row r="10" spans="1:99">
      <c r="A10" s="42">
        <f>REGISTRATION!A11</f>
        <v>1</v>
      </c>
      <c r="B10" s="42" t="str">
        <f>REGISTRATION!B11</f>
        <v>201502-147</v>
      </c>
      <c r="C10" s="42" t="str">
        <f>CONCATENATE(REGISTRATION!C11," ",REGISTRATION!D11," ",REGISTRATION!E11)</f>
        <v>Ambulo Anne Jelica R</v>
      </c>
      <c r="D10" s="107">
        <v>35</v>
      </c>
      <c r="E10" s="92">
        <f>(D10/$D$9)*100</f>
        <v>50</v>
      </c>
      <c r="F10" s="95">
        <f t="shared" ref="F10:F41" si="0">IFERROR((E10*$F$7), " ")</f>
        <v>15</v>
      </c>
      <c r="G10" s="107"/>
      <c r="H10" s="92" t="e">
        <f>(G10/$G$9)*100</f>
        <v>#DIV/0!</v>
      </c>
      <c r="I10" s="95" t="str">
        <f t="shared" ref="I10:I41" si="1">IFERROR((H10*$I$7), "")</f>
        <v/>
      </c>
      <c r="J10" s="107">
        <v>13</v>
      </c>
      <c r="K10" s="92">
        <f>IFERROR(((J10/$J$9)*100), "")</f>
        <v>65</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f>IFERROR((((SUM(K10,M10,O10,Q10,S10,U10)/$T$7))*$AN$7),"")</f>
        <v>13</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28</v>
      </c>
      <c r="BD10" s="98">
        <f>IFERROR(ROUND(BC10,2),"")</f>
        <v>28</v>
      </c>
      <c r="BE10" s="107"/>
      <c r="BF10" s="92" t="str">
        <f>IFERROR(((BE10/$BE$9)*100),"")</f>
        <v/>
      </c>
      <c r="BG10" s="107"/>
      <c r="BH10" s="92" t="str">
        <f>IFERROR(((BG10/$BG$9)*100),"")</f>
        <v/>
      </c>
      <c r="BI10" s="107"/>
      <c r="BJ10" s="92" t="str">
        <f>IFERROR(((finalExamLab/$BI$9)*100),"")</f>
        <v/>
      </c>
      <c r="BK10" s="103" t="str">
        <f>IFERROR(((SUM(BF10,BH10,BJ10)/$BI$7)*$BK$7),"")</f>
        <v/>
      </c>
      <c r="BL10" s="107"/>
      <c r="BM10" s="92">
        <f>IFERROR(((BL10/$BL$9)*100),"")</f>
        <v>0</v>
      </c>
      <c r="BN10" s="107"/>
      <c r="BO10" s="92">
        <f>IFERROR(((BN10/$BN$9)*100),"")</f>
        <v>0</v>
      </c>
      <c r="BP10" s="107"/>
      <c r="BQ10" s="92">
        <f>IFERROR(((BP10/$BP$9)*100),"")</f>
        <v>0</v>
      </c>
      <c r="BR10" s="107"/>
      <c r="BS10" s="92" t="str">
        <f>IFERROR(((BR10/$BR$9)*100),"")</f>
        <v/>
      </c>
      <c r="BT10" s="107"/>
      <c r="BU10" s="92" t="str">
        <f>IFERROR(((BT10/$BT$9)*100),"")</f>
        <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0</v>
      </c>
      <c r="CQ10" s="99">
        <f>IFERROR(SUM(CP10,BK10),"")</f>
        <v>0</v>
      </c>
      <c r="CR10" s="99">
        <f>IFERROR(ROUND(CQ10,2),"")</f>
        <v>0</v>
      </c>
      <c r="CS10" s="104">
        <f>IFERROR(((CR10*0.6)+(BD10*0.4)),"")</f>
        <v>11.200000000000001</v>
      </c>
      <c r="CT10" s="104">
        <f>IFERROR(VLOOKUP(CS10,REGISTRATION!$P$22:$Q$32,2),"")</f>
        <v>5</v>
      </c>
      <c r="CU10" s="93" t="str">
        <f>IF(CT10&lt;=3,"PASSED","FAILED")</f>
        <v>FAILED</v>
      </c>
    </row>
    <row r="11" spans="1:99">
      <c r="A11" s="41">
        <f>REGISTRATION!A12</f>
        <v>2</v>
      </c>
      <c r="B11" s="41" t="str">
        <f>REGISTRATION!B12</f>
        <v>201701-387</v>
      </c>
      <c r="C11" s="41" t="str">
        <f>CONCATENATE(REGISTRATION!C12," ",REGISTRATION!D12," ",REGISTRATION!E12)</f>
        <v>Amon Bryan Eriz C</v>
      </c>
      <c r="D11" s="108">
        <v>33</v>
      </c>
      <c r="E11" s="92">
        <f>(D11/$D$9)*100</f>
        <v>47.142857142857139</v>
      </c>
      <c r="F11" s="95">
        <f t="shared" si="0"/>
        <v>14.142857142857141</v>
      </c>
      <c r="G11" s="108"/>
      <c r="H11" s="92" t="e">
        <f t="shared" ref="H11:H70" si="2">(G11/$G$9)*100</f>
        <v>#DIV/0!</v>
      </c>
      <c r="I11" s="95" t="str">
        <f t="shared" si="1"/>
        <v/>
      </c>
      <c r="J11" s="108">
        <v>13</v>
      </c>
      <c r="K11" s="92">
        <f t="shared" ref="K11:K70" si="3">IFERROR(((J11/$J$9)*100), "")</f>
        <v>65</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f t="shared" ref="AN11:AN70" si="9">IFERROR((((SUM(K11,M11,O11,Q11,S11,U11)/$T$7))*$AN$7),"")</f>
        <v>13</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27.142857142857139</v>
      </c>
      <c r="BD11" s="98">
        <f t="shared" ref="BD11:BD70" si="19">IFERROR(ROUND(BC11,2),"")</f>
        <v>27.14</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c r="BM11" s="92">
        <f t="shared" ref="BM11:BM70" si="23">IFERROR(((BL11/$BL$9)*100),"")</f>
        <v>0</v>
      </c>
      <c r="BN11" s="108"/>
      <c r="BO11" s="92">
        <f t="shared" ref="BO11:BO70" si="24">IFERROR(((BN11/$BN$9)*100),"")</f>
        <v>0</v>
      </c>
      <c r="BP11" s="108"/>
      <c r="BQ11" s="92">
        <f t="shared" ref="BQ11:BQ70" si="25">IFERROR(((BP11/$BP$9)*100),"")</f>
        <v>0</v>
      </c>
      <c r="BR11" s="108"/>
      <c r="BS11" s="92" t="str">
        <f t="shared" ref="BS11:BS70" si="26">IFERROR(((BR11/$BR$9)*100),"")</f>
        <v/>
      </c>
      <c r="BT11" s="108"/>
      <c r="BU11" s="92" t="str">
        <f t="shared" ref="BU11:BU70" si="27">IFERROR(((BT11/$BT$9)*100),"")</f>
        <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0</v>
      </c>
      <c r="CQ11" s="99">
        <f t="shared" ref="CQ11:CQ70" si="39">IFERROR(SUM(CP11,BK11),"")</f>
        <v>0</v>
      </c>
      <c r="CR11" s="99">
        <f t="shared" ref="CR11:CR70" si="40">IFERROR(ROUND(CQ11,2),"")</f>
        <v>0</v>
      </c>
      <c r="CS11" s="104">
        <f t="shared" ref="CS11:CS22" si="41">IFERROR(((CR11*0.6)+(BD11*0.4)),"")</f>
        <v>10.856000000000002</v>
      </c>
      <c r="CT11" s="104">
        <f>IFERROR(VLOOKUP(CS11,REGISTRATION!$P$22:$Q$32,2),"")</f>
        <v>5</v>
      </c>
      <c r="CU11" s="93" t="str">
        <f t="shared" ref="CU11:CU70" si="42">IF(CT11&lt;=3,"PASSED","FAILED")</f>
        <v>FAILED</v>
      </c>
    </row>
    <row r="12" spans="1:99">
      <c r="A12" s="41">
        <f>REGISTRATION!A13</f>
        <v>3</v>
      </c>
      <c r="B12" s="41" t="str">
        <f>REGISTRATION!B13</f>
        <v>201701-369</v>
      </c>
      <c r="C12" s="41" t="str">
        <f>CONCATENATE(REGISTRATION!C13," ",REGISTRATION!D13," ",REGISTRATION!E13)</f>
        <v>Amutan Annalyn R</v>
      </c>
      <c r="D12" s="108">
        <v>58</v>
      </c>
      <c r="E12" s="92">
        <f t="shared" ref="E12:E70" si="43">(D12/$D$9)*100</f>
        <v>82.857142857142861</v>
      </c>
      <c r="F12" s="95">
        <f t="shared" si="0"/>
        <v>24.857142857142858</v>
      </c>
      <c r="G12" s="108"/>
      <c r="H12" s="92" t="e">
        <f t="shared" si="2"/>
        <v>#DIV/0!</v>
      </c>
      <c r="I12" s="95" t="str">
        <f t="shared" si="1"/>
        <v/>
      </c>
      <c r="J12" s="108">
        <v>15</v>
      </c>
      <c r="K12" s="92">
        <f t="shared" si="3"/>
        <v>75</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f t="shared" si="9"/>
        <v>15</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39.857142857142861</v>
      </c>
      <c r="BD12" s="98">
        <f t="shared" si="19"/>
        <v>39.86</v>
      </c>
      <c r="BE12" s="108"/>
      <c r="BF12" s="92" t="str">
        <f t="shared" si="20"/>
        <v/>
      </c>
      <c r="BG12" s="108"/>
      <c r="BH12" s="92" t="str">
        <f t="shared" si="21"/>
        <v/>
      </c>
      <c r="BI12" s="108"/>
      <c r="BJ12" s="92" t="str">
        <f t="shared" ref="BJ12:BJ70" si="44">IFERROR(((BI12/$BI$9)*100),"")</f>
        <v/>
      </c>
      <c r="BK12" s="103" t="str">
        <f t="shared" si="22"/>
        <v/>
      </c>
      <c r="BL12" s="108"/>
      <c r="BM12" s="92">
        <f t="shared" si="23"/>
        <v>0</v>
      </c>
      <c r="BN12" s="108"/>
      <c r="BO12" s="92">
        <f t="shared" si="24"/>
        <v>0</v>
      </c>
      <c r="BP12" s="108"/>
      <c r="BQ12" s="92">
        <f t="shared" si="25"/>
        <v>0</v>
      </c>
      <c r="BR12" s="108"/>
      <c r="BS12" s="92" t="str">
        <f t="shared" si="26"/>
        <v/>
      </c>
      <c r="BT12" s="108"/>
      <c r="BU12" s="92" t="str">
        <f t="shared" si="27"/>
        <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0</v>
      </c>
      <c r="CQ12" s="99">
        <f t="shared" si="39"/>
        <v>0</v>
      </c>
      <c r="CR12" s="99">
        <f t="shared" si="40"/>
        <v>0</v>
      </c>
      <c r="CS12" s="104">
        <f t="shared" si="41"/>
        <v>15.944000000000001</v>
      </c>
      <c r="CT12" s="104">
        <f>IFERROR(VLOOKUP(CS12,REGISTRATION!$P$22:$Q$32,2),"")</f>
        <v>5</v>
      </c>
      <c r="CU12" s="93" t="str">
        <f t="shared" si="42"/>
        <v>FAILED</v>
      </c>
    </row>
    <row r="13" spans="1:99">
      <c r="A13" s="41">
        <f>REGISTRATION!A14</f>
        <v>4</v>
      </c>
      <c r="B13" s="41" t="str">
        <f>REGISTRATION!B14</f>
        <v>201701-696</v>
      </c>
      <c r="C13" s="41" t="str">
        <f>CONCATENATE(REGISTRATION!C14," ",REGISTRATION!D14," ",REGISTRATION!E14)</f>
        <v>Arevalo Jethro V</v>
      </c>
      <c r="D13" s="108">
        <v>44</v>
      </c>
      <c r="E13" s="92">
        <f t="shared" si="43"/>
        <v>62.857142857142854</v>
      </c>
      <c r="F13" s="95">
        <f t="shared" si="0"/>
        <v>18.857142857142854</v>
      </c>
      <c r="G13" s="108"/>
      <c r="H13" s="92" t="e">
        <f t="shared" si="2"/>
        <v>#DIV/0!</v>
      </c>
      <c r="I13" s="95" t="str">
        <f t="shared" si="1"/>
        <v/>
      </c>
      <c r="J13" s="108">
        <v>10</v>
      </c>
      <c r="K13" s="92">
        <f t="shared" si="3"/>
        <v>50</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f t="shared" si="9"/>
        <v>10</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28.857142857142854</v>
      </c>
      <c r="BD13" s="98">
        <f t="shared" si="19"/>
        <v>28.86</v>
      </c>
      <c r="BE13" s="108"/>
      <c r="BF13" s="92" t="str">
        <f t="shared" si="20"/>
        <v/>
      </c>
      <c r="BG13" s="108"/>
      <c r="BH13" s="92" t="str">
        <f t="shared" si="21"/>
        <v/>
      </c>
      <c r="BI13" s="108"/>
      <c r="BJ13" s="92" t="str">
        <f t="shared" si="44"/>
        <v/>
      </c>
      <c r="BK13" s="103" t="str">
        <f t="shared" si="22"/>
        <v/>
      </c>
      <c r="BL13" s="108"/>
      <c r="BM13" s="92">
        <f t="shared" si="23"/>
        <v>0</v>
      </c>
      <c r="BN13" s="108"/>
      <c r="BO13" s="92">
        <f t="shared" si="24"/>
        <v>0</v>
      </c>
      <c r="BP13" s="108"/>
      <c r="BQ13" s="92">
        <f t="shared" si="25"/>
        <v>0</v>
      </c>
      <c r="BR13" s="108"/>
      <c r="BS13" s="92" t="str">
        <f t="shared" si="26"/>
        <v/>
      </c>
      <c r="BT13" s="108"/>
      <c r="BU13" s="92" t="str">
        <f t="shared" si="27"/>
        <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0</v>
      </c>
      <c r="CQ13" s="99">
        <f t="shared" si="39"/>
        <v>0</v>
      </c>
      <c r="CR13" s="99">
        <f t="shared" si="40"/>
        <v>0</v>
      </c>
      <c r="CS13" s="104">
        <f t="shared" si="41"/>
        <v>11.544</v>
      </c>
      <c r="CT13" s="104">
        <f>IFERROR(VLOOKUP(CS13,REGISTRATION!$P$22:$Q$32,2),"")</f>
        <v>5</v>
      </c>
      <c r="CU13" s="93" t="str">
        <f t="shared" si="42"/>
        <v>FAILED</v>
      </c>
    </row>
    <row r="14" spans="1:99">
      <c r="A14" s="41">
        <f>REGISTRATION!A15</f>
        <v>5</v>
      </c>
      <c r="B14" s="41" t="str">
        <f>REGISTRATION!B15</f>
        <v>201701-346</v>
      </c>
      <c r="C14" s="41" t="str">
        <f>CONCATENATE(REGISTRATION!C15," ",REGISTRATION!D15," ",REGISTRATION!E15)</f>
        <v>Baptista Jeffrey DC</v>
      </c>
      <c r="D14" s="108">
        <v>32</v>
      </c>
      <c r="E14" s="92">
        <f t="shared" si="43"/>
        <v>45.714285714285715</v>
      </c>
      <c r="F14" s="95">
        <f t="shared" si="0"/>
        <v>13.714285714285714</v>
      </c>
      <c r="G14" s="108"/>
      <c r="H14" s="92" t="e">
        <f t="shared" si="2"/>
        <v>#DIV/0!</v>
      </c>
      <c r="I14" s="95" t="str">
        <f t="shared" si="1"/>
        <v/>
      </c>
      <c r="J14" s="108">
        <v>14</v>
      </c>
      <c r="K14" s="92">
        <f t="shared" si="3"/>
        <v>70</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f t="shared" si="9"/>
        <v>14</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27.714285714285715</v>
      </c>
      <c r="BD14" s="98">
        <f t="shared" si="19"/>
        <v>27.71</v>
      </c>
      <c r="BE14" s="108"/>
      <c r="BF14" s="92" t="str">
        <f t="shared" si="20"/>
        <v/>
      </c>
      <c r="BG14" s="108"/>
      <c r="BH14" s="92" t="str">
        <f t="shared" si="21"/>
        <v/>
      </c>
      <c r="BI14" s="108"/>
      <c r="BJ14" s="92" t="str">
        <f t="shared" si="44"/>
        <v/>
      </c>
      <c r="BK14" s="103" t="str">
        <f t="shared" si="22"/>
        <v/>
      </c>
      <c r="BL14" s="108"/>
      <c r="BM14" s="92">
        <f t="shared" si="23"/>
        <v>0</v>
      </c>
      <c r="BN14" s="108"/>
      <c r="BO14" s="92">
        <f t="shared" si="24"/>
        <v>0</v>
      </c>
      <c r="BP14" s="108"/>
      <c r="BQ14" s="92">
        <f t="shared" si="25"/>
        <v>0</v>
      </c>
      <c r="BR14" s="108"/>
      <c r="BS14" s="92" t="str">
        <f t="shared" si="26"/>
        <v/>
      </c>
      <c r="BT14" s="108"/>
      <c r="BU14" s="92" t="str">
        <f t="shared" si="27"/>
        <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0</v>
      </c>
      <c r="CQ14" s="99">
        <f t="shared" si="39"/>
        <v>0</v>
      </c>
      <c r="CR14" s="99">
        <f t="shared" si="40"/>
        <v>0</v>
      </c>
      <c r="CS14" s="104">
        <f t="shared" si="41"/>
        <v>11.084000000000001</v>
      </c>
      <c r="CT14" s="104">
        <f>IFERROR(VLOOKUP(CS14,REGISTRATION!$P$22:$Q$32,2),"")</f>
        <v>5</v>
      </c>
      <c r="CU14" s="93" t="str">
        <f t="shared" si="42"/>
        <v>FAILED</v>
      </c>
    </row>
    <row r="15" spans="1:99">
      <c r="A15" s="41">
        <f>REGISTRATION!A16</f>
        <v>6</v>
      </c>
      <c r="B15" s="41" t="str">
        <f>REGISTRATION!B16</f>
        <v>201701-476</v>
      </c>
      <c r="C15" s="41" t="str">
        <f>CONCATENATE(REGISTRATION!C16," ",REGISTRATION!D16," ",REGISTRATION!E16)</f>
        <v>Baterna Kenneth M</v>
      </c>
      <c r="D15" s="108">
        <v>44</v>
      </c>
      <c r="E15" s="92">
        <f t="shared" si="43"/>
        <v>62.857142857142854</v>
      </c>
      <c r="F15" s="95">
        <f t="shared" si="0"/>
        <v>18.857142857142854</v>
      </c>
      <c r="G15" s="108"/>
      <c r="H15" s="92" t="e">
        <f t="shared" si="2"/>
        <v>#DIV/0!</v>
      </c>
      <c r="I15" s="95" t="str">
        <f t="shared" si="1"/>
        <v/>
      </c>
      <c r="J15" s="108">
        <v>15</v>
      </c>
      <c r="K15" s="92">
        <f t="shared" si="3"/>
        <v>75</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f t="shared" si="9"/>
        <v>15</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33.857142857142854</v>
      </c>
      <c r="BD15" s="98">
        <f t="shared" si="19"/>
        <v>33.86</v>
      </c>
      <c r="BE15" s="108"/>
      <c r="BF15" s="92" t="str">
        <f t="shared" si="20"/>
        <v/>
      </c>
      <c r="BG15" s="108"/>
      <c r="BH15" s="92" t="str">
        <f t="shared" si="21"/>
        <v/>
      </c>
      <c r="BI15" s="108"/>
      <c r="BJ15" s="92" t="str">
        <f t="shared" si="44"/>
        <v/>
      </c>
      <c r="BK15" s="103" t="str">
        <f t="shared" si="22"/>
        <v/>
      </c>
      <c r="BL15" s="108"/>
      <c r="BM15" s="92">
        <f t="shared" si="23"/>
        <v>0</v>
      </c>
      <c r="BN15" s="108"/>
      <c r="BO15" s="92">
        <f t="shared" si="24"/>
        <v>0</v>
      </c>
      <c r="BP15" s="108"/>
      <c r="BQ15" s="92">
        <f t="shared" si="25"/>
        <v>0</v>
      </c>
      <c r="BR15" s="108"/>
      <c r="BS15" s="92" t="str">
        <f t="shared" si="26"/>
        <v/>
      </c>
      <c r="BT15" s="108"/>
      <c r="BU15" s="92" t="str">
        <f t="shared" si="27"/>
        <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0</v>
      </c>
      <c r="CQ15" s="99">
        <f t="shared" si="39"/>
        <v>0</v>
      </c>
      <c r="CR15" s="99">
        <f t="shared" si="40"/>
        <v>0</v>
      </c>
      <c r="CS15" s="104">
        <f t="shared" si="41"/>
        <v>13.544</v>
      </c>
      <c r="CT15" s="104">
        <f>IFERROR(VLOOKUP(CS15,REGISTRATION!$P$22:$Q$32,2),"")</f>
        <v>5</v>
      </c>
      <c r="CU15" s="93" t="str">
        <f t="shared" si="42"/>
        <v>FAILED</v>
      </c>
    </row>
    <row r="16" spans="1:99">
      <c r="A16" s="41">
        <f>REGISTRATION!A17</f>
        <v>7</v>
      </c>
      <c r="B16" s="41" t="str">
        <f>REGISTRATION!B17</f>
        <v>201701-362</v>
      </c>
      <c r="C16" s="41" t="str">
        <f>CONCATENATE(REGISTRATION!C17," ",REGISTRATION!D17," ",REGISTRATION!E17)</f>
        <v>Borja Ken G</v>
      </c>
      <c r="D16" s="108">
        <v>63</v>
      </c>
      <c r="E16" s="92">
        <f t="shared" si="43"/>
        <v>90</v>
      </c>
      <c r="F16" s="95">
        <f t="shared" si="0"/>
        <v>27</v>
      </c>
      <c r="G16" s="108"/>
      <c r="H16" s="92" t="e">
        <f t="shared" si="2"/>
        <v>#DIV/0!</v>
      </c>
      <c r="I16" s="95" t="str">
        <f t="shared" si="1"/>
        <v/>
      </c>
      <c r="J16" s="108">
        <v>17</v>
      </c>
      <c r="K16" s="92">
        <f t="shared" si="3"/>
        <v>85</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f t="shared" si="9"/>
        <v>17</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44</v>
      </c>
      <c r="BD16" s="98">
        <f t="shared" si="19"/>
        <v>44</v>
      </c>
      <c r="BE16" s="108"/>
      <c r="BF16" s="92" t="str">
        <f t="shared" si="20"/>
        <v/>
      </c>
      <c r="BG16" s="108"/>
      <c r="BH16" s="92" t="str">
        <f t="shared" si="21"/>
        <v/>
      </c>
      <c r="BI16" s="108"/>
      <c r="BJ16" s="92" t="str">
        <f t="shared" si="44"/>
        <v/>
      </c>
      <c r="BK16" s="103" t="str">
        <f t="shared" si="22"/>
        <v/>
      </c>
      <c r="BL16" s="108"/>
      <c r="BM16" s="92">
        <f t="shared" si="23"/>
        <v>0</v>
      </c>
      <c r="BN16" s="108"/>
      <c r="BO16" s="92">
        <f t="shared" si="24"/>
        <v>0</v>
      </c>
      <c r="BP16" s="108"/>
      <c r="BQ16" s="92">
        <f t="shared" si="25"/>
        <v>0</v>
      </c>
      <c r="BR16" s="108"/>
      <c r="BS16" s="92" t="str">
        <f t="shared" si="26"/>
        <v/>
      </c>
      <c r="BT16" s="108"/>
      <c r="BU16" s="92" t="str">
        <f t="shared" si="27"/>
        <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0</v>
      </c>
      <c r="CQ16" s="99">
        <f t="shared" si="39"/>
        <v>0</v>
      </c>
      <c r="CR16" s="99">
        <f t="shared" si="40"/>
        <v>0</v>
      </c>
      <c r="CS16" s="104">
        <f t="shared" si="41"/>
        <v>17.600000000000001</v>
      </c>
      <c r="CT16" s="104">
        <f>IFERROR(VLOOKUP(CS16,REGISTRATION!$P$22:$Q$32,2),"")</f>
        <v>5</v>
      </c>
      <c r="CU16" s="93" t="str">
        <f t="shared" si="42"/>
        <v>FAILED</v>
      </c>
    </row>
    <row r="17" spans="1:99">
      <c r="A17" s="41">
        <f>REGISTRATION!A18</f>
        <v>8</v>
      </c>
      <c r="B17" s="41" t="str">
        <f>REGISTRATION!B18</f>
        <v>201701-460</v>
      </c>
      <c r="C17" s="41" t="str">
        <f>CONCATENATE(REGISTRATION!C18," ",REGISTRATION!D18," ",REGISTRATION!E18)</f>
        <v>Buenafe Naomi Carmel E</v>
      </c>
      <c r="D17" s="108">
        <v>0</v>
      </c>
      <c r="E17" s="92">
        <f t="shared" si="43"/>
        <v>0</v>
      </c>
      <c r="F17" s="95">
        <f t="shared" si="0"/>
        <v>0</v>
      </c>
      <c r="G17" s="108"/>
      <c r="H17" s="92" t="e">
        <f t="shared" si="2"/>
        <v>#DIV/0!</v>
      </c>
      <c r="I17" s="95" t="str">
        <f t="shared" si="1"/>
        <v/>
      </c>
      <c r="J17" s="108">
        <v>0</v>
      </c>
      <c r="K17" s="92">
        <f t="shared" si="3"/>
        <v>0</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f t="shared" si="9"/>
        <v>0</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t="str">
        <f t="shared" si="20"/>
        <v/>
      </c>
      <c r="BG17" s="108"/>
      <c r="BH17" s="92" t="str">
        <f t="shared" si="21"/>
        <v/>
      </c>
      <c r="BI17" s="108"/>
      <c r="BJ17" s="92" t="str">
        <f t="shared" si="44"/>
        <v/>
      </c>
      <c r="BK17" s="103" t="str">
        <f t="shared" si="22"/>
        <v/>
      </c>
      <c r="BL17" s="108"/>
      <c r="BM17" s="92">
        <f t="shared" si="23"/>
        <v>0</v>
      </c>
      <c r="BN17" s="108"/>
      <c r="BO17" s="92">
        <f t="shared" si="24"/>
        <v>0</v>
      </c>
      <c r="BP17" s="108"/>
      <c r="BQ17" s="92">
        <f t="shared" si="25"/>
        <v>0</v>
      </c>
      <c r="BR17" s="108"/>
      <c r="BS17" s="92" t="str">
        <f t="shared" si="26"/>
        <v/>
      </c>
      <c r="BT17" s="108"/>
      <c r="BU17" s="92" t="str">
        <f t="shared" si="27"/>
        <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0</v>
      </c>
      <c r="CQ17" s="99">
        <f t="shared" si="39"/>
        <v>0</v>
      </c>
      <c r="CR17" s="99">
        <f t="shared" si="40"/>
        <v>0</v>
      </c>
      <c r="CS17" s="104">
        <f t="shared" si="41"/>
        <v>0</v>
      </c>
      <c r="CT17" s="104">
        <f>IFERROR(VLOOKUP(CS17,REGISTRATION!$P$22:$Q$32,2),"")</f>
        <v>5</v>
      </c>
      <c r="CU17" s="93" t="str">
        <f t="shared" si="42"/>
        <v>FAILED</v>
      </c>
    </row>
    <row r="18" spans="1:99">
      <c r="A18" s="41">
        <f>REGISTRATION!A19</f>
        <v>9</v>
      </c>
      <c r="B18" s="41" t="str">
        <f>REGISTRATION!B19</f>
        <v>201701-402</v>
      </c>
      <c r="C18" s="41" t="str">
        <f>CONCATENATE(REGISTRATION!C19," ",REGISTRATION!D19," ",REGISTRATION!E19)</f>
        <v>Buklatin Joseph Andrews A</v>
      </c>
      <c r="D18" s="108">
        <v>32</v>
      </c>
      <c r="E18" s="92">
        <f t="shared" si="43"/>
        <v>45.714285714285715</v>
      </c>
      <c r="F18" s="95">
        <f t="shared" si="0"/>
        <v>13.714285714285714</v>
      </c>
      <c r="G18" s="108"/>
      <c r="H18" s="92" t="e">
        <f t="shared" si="2"/>
        <v>#DIV/0!</v>
      </c>
      <c r="I18" s="95" t="str">
        <f t="shared" si="1"/>
        <v/>
      </c>
      <c r="J18" s="108">
        <v>0</v>
      </c>
      <c r="K18" s="92">
        <f t="shared" si="3"/>
        <v>0</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f t="shared" si="9"/>
        <v>0</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13.714285714285714</v>
      </c>
      <c r="BD18" s="98">
        <f t="shared" si="19"/>
        <v>13.71</v>
      </c>
      <c r="BE18" s="108"/>
      <c r="BF18" s="92" t="str">
        <f t="shared" si="20"/>
        <v/>
      </c>
      <c r="BG18" s="108"/>
      <c r="BH18" s="92" t="str">
        <f t="shared" si="21"/>
        <v/>
      </c>
      <c r="BI18" s="108"/>
      <c r="BJ18" s="92" t="str">
        <f t="shared" si="44"/>
        <v/>
      </c>
      <c r="BK18" s="103" t="str">
        <f t="shared" si="22"/>
        <v/>
      </c>
      <c r="BL18" s="108"/>
      <c r="BM18" s="92">
        <f t="shared" si="23"/>
        <v>0</v>
      </c>
      <c r="BN18" s="108"/>
      <c r="BO18" s="92">
        <f t="shared" si="24"/>
        <v>0</v>
      </c>
      <c r="BP18" s="108"/>
      <c r="BQ18" s="92">
        <f t="shared" si="25"/>
        <v>0</v>
      </c>
      <c r="BR18" s="108"/>
      <c r="BS18" s="92" t="str">
        <f t="shared" si="26"/>
        <v/>
      </c>
      <c r="BT18" s="108"/>
      <c r="BU18" s="92" t="str">
        <f t="shared" si="27"/>
        <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0</v>
      </c>
      <c r="CQ18" s="99">
        <f t="shared" si="39"/>
        <v>0</v>
      </c>
      <c r="CR18" s="99">
        <f t="shared" si="40"/>
        <v>0</v>
      </c>
      <c r="CS18" s="104">
        <f t="shared" si="41"/>
        <v>5.4840000000000009</v>
      </c>
      <c r="CT18" s="104">
        <f>IFERROR(VLOOKUP(CS18,REGISTRATION!$P$22:$Q$32,2),"")</f>
        <v>5</v>
      </c>
      <c r="CU18" s="93" t="str">
        <f t="shared" si="42"/>
        <v>FAILED</v>
      </c>
    </row>
    <row r="19" spans="1:99">
      <c r="A19" s="41">
        <f>REGISTRATION!A20</f>
        <v>10</v>
      </c>
      <c r="B19" s="41" t="str">
        <f>REGISTRATION!B20</f>
        <v>201602-060</v>
      </c>
      <c r="C19" s="41" t="str">
        <f>CONCATENATE(REGISTRATION!C20," ",REGISTRATION!D20," ",REGISTRATION!E20)</f>
        <v>Camitoc Anna Katrina A</v>
      </c>
      <c r="D19" s="108">
        <v>40</v>
      </c>
      <c r="E19" s="92">
        <f t="shared" si="43"/>
        <v>57.142857142857139</v>
      </c>
      <c r="F19" s="95">
        <f t="shared" si="0"/>
        <v>17.142857142857142</v>
      </c>
      <c r="G19" s="108"/>
      <c r="H19" s="92" t="e">
        <f t="shared" si="2"/>
        <v>#DIV/0!</v>
      </c>
      <c r="I19" s="95" t="str">
        <f t="shared" si="1"/>
        <v/>
      </c>
      <c r="J19" s="108">
        <v>0</v>
      </c>
      <c r="K19" s="92">
        <f t="shared" si="3"/>
        <v>0</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f t="shared" si="9"/>
        <v>0</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17.142857142857142</v>
      </c>
      <c r="BD19" s="98">
        <f t="shared" si="19"/>
        <v>17.14</v>
      </c>
      <c r="BE19" s="108"/>
      <c r="BF19" s="92" t="str">
        <f t="shared" si="20"/>
        <v/>
      </c>
      <c r="BG19" s="108"/>
      <c r="BH19" s="92" t="str">
        <f t="shared" si="21"/>
        <v/>
      </c>
      <c r="BI19" s="108"/>
      <c r="BJ19" s="92" t="str">
        <f t="shared" si="44"/>
        <v/>
      </c>
      <c r="BK19" s="103" t="str">
        <f t="shared" si="22"/>
        <v/>
      </c>
      <c r="BL19" s="108"/>
      <c r="BM19" s="92">
        <f t="shared" si="23"/>
        <v>0</v>
      </c>
      <c r="BN19" s="108"/>
      <c r="BO19" s="92">
        <f t="shared" si="24"/>
        <v>0</v>
      </c>
      <c r="BP19" s="108"/>
      <c r="BQ19" s="92">
        <f t="shared" si="25"/>
        <v>0</v>
      </c>
      <c r="BR19" s="108"/>
      <c r="BS19" s="92" t="str">
        <f t="shared" si="26"/>
        <v/>
      </c>
      <c r="BT19" s="108"/>
      <c r="BU19" s="92" t="str">
        <f t="shared" si="27"/>
        <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0</v>
      </c>
      <c r="CQ19" s="99">
        <f t="shared" si="39"/>
        <v>0</v>
      </c>
      <c r="CR19" s="99">
        <f t="shared" si="40"/>
        <v>0</v>
      </c>
      <c r="CS19" s="104">
        <f t="shared" si="41"/>
        <v>6.8560000000000008</v>
      </c>
      <c r="CT19" s="104">
        <f>IFERROR(VLOOKUP(CS19,REGISTRATION!$P$22:$Q$32,2),"")</f>
        <v>5</v>
      </c>
      <c r="CU19" s="93" t="str">
        <f t="shared" si="42"/>
        <v>FAILED</v>
      </c>
    </row>
    <row r="20" spans="1:99">
      <c r="A20" s="41">
        <f>REGISTRATION!A21</f>
        <v>11</v>
      </c>
      <c r="B20" s="41" t="str">
        <f>REGISTRATION!B21</f>
        <v>201701-57</v>
      </c>
      <c r="C20" s="41" t="str">
        <f>CONCATENATE(REGISTRATION!C21," ",REGISTRATION!D21," ",REGISTRATION!E21)</f>
        <v>Costelo Tyrone Jay A</v>
      </c>
      <c r="D20" s="108">
        <v>38</v>
      </c>
      <c r="E20" s="92">
        <f t="shared" si="43"/>
        <v>54.285714285714285</v>
      </c>
      <c r="F20" s="95">
        <f t="shared" si="0"/>
        <v>16.285714285714285</v>
      </c>
      <c r="G20" s="108"/>
      <c r="H20" s="92" t="e">
        <f t="shared" si="2"/>
        <v>#DIV/0!</v>
      </c>
      <c r="I20" s="95" t="str">
        <f t="shared" si="1"/>
        <v/>
      </c>
      <c r="J20" s="108">
        <v>10</v>
      </c>
      <c r="K20" s="92">
        <f t="shared" si="3"/>
        <v>50</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f t="shared" si="9"/>
        <v>10</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26.285714285714285</v>
      </c>
      <c r="BD20" s="98">
        <f t="shared" si="19"/>
        <v>26.29</v>
      </c>
      <c r="BE20" s="108"/>
      <c r="BF20" s="92" t="str">
        <f t="shared" si="20"/>
        <v/>
      </c>
      <c r="BG20" s="108"/>
      <c r="BH20" s="92" t="str">
        <f t="shared" si="21"/>
        <v/>
      </c>
      <c r="BI20" s="108"/>
      <c r="BJ20" s="92" t="str">
        <f t="shared" si="44"/>
        <v/>
      </c>
      <c r="BK20" s="103" t="str">
        <f t="shared" si="22"/>
        <v/>
      </c>
      <c r="BL20" s="108"/>
      <c r="BM20" s="92">
        <f t="shared" si="23"/>
        <v>0</v>
      </c>
      <c r="BN20" s="108"/>
      <c r="BO20" s="92">
        <f t="shared" si="24"/>
        <v>0</v>
      </c>
      <c r="BP20" s="108"/>
      <c r="BQ20" s="92">
        <f t="shared" si="25"/>
        <v>0</v>
      </c>
      <c r="BR20" s="108"/>
      <c r="BS20" s="92" t="str">
        <f t="shared" si="26"/>
        <v/>
      </c>
      <c r="BT20" s="108"/>
      <c r="BU20" s="92" t="str">
        <f t="shared" si="27"/>
        <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0</v>
      </c>
      <c r="CQ20" s="99">
        <f t="shared" si="39"/>
        <v>0</v>
      </c>
      <c r="CR20" s="99">
        <f t="shared" si="40"/>
        <v>0</v>
      </c>
      <c r="CS20" s="104">
        <f t="shared" si="41"/>
        <v>10.516</v>
      </c>
      <c r="CT20" s="104">
        <f>IFERROR(VLOOKUP(CS20,REGISTRATION!$P$22:$Q$32,2),"")</f>
        <v>5</v>
      </c>
      <c r="CU20" s="93" t="str">
        <f t="shared" si="42"/>
        <v>FAILED</v>
      </c>
    </row>
    <row r="21" spans="1:99">
      <c r="A21" s="41">
        <f>REGISTRATION!A22</f>
        <v>12</v>
      </c>
      <c r="B21" s="41" t="str">
        <f>REGISTRATION!B22</f>
        <v>201701-513</v>
      </c>
      <c r="C21" s="41" t="str">
        <f>CONCATENATE(REGISTRATION!C22," ",REGISTRATION!D22," ",REGISTRATION!E22)</f>
        <v>Creus Rondel Ian L</v>
      </c>
      <c r="D21" s="108">
        <v>39</v>
      </c>
      <c r="E21" s="92">
        <f t="shared" si="43"/>
        <v>55.714285714285715</v>
      </c>
      <c r="F21" s="95">
        <f t="shared" si="0"/>
        <v>16.714285714285715</v>
      </c>
      <c r="G21" s="108"/>
      <c r="H21" s="92" t="e">
        <f t="shared" si="2"/>
        <v>#DIV/0!</v>
      </c>
      <c r="I21" s="95" t="str">
        <f t="shared" si="1"/>
        <v/>
      </c>
      <c r="J21" s="108">
        <v>13</v>
      </c>
      <c r="K21" s="92">
        <f t="shared" si="3"/>
        <v>65</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f t="shared" si="9"/>
        <v>13</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29.714285714285715</v>
      </c>
      <c r="BD21" s="98">
        <f t="shared" si="19"/>
        <v>29.71</v>
      </c>
      <c r="BE21" s="108"/>
      <c r="BF21" s="92" t="str">
        <f t="shared" si="20"/>
        <v/>
      </c>
      <c r="BG21" s="108"/>
      <c r="BH21" s="92" t="str">
        <f t="shared" si="21"/>
        <v/>
      </c>
      <c r="BI21" s="108"/>
      <c r="BJ21" s="92" t="str">
        <f t="shared" si="44"/>
        <v/>
      </c>
      <c r="BK21" s="103" t="str">
        <f t="shared" si="22"/>
        <v/>
      </c>
      <c r="BL21" s="108"/>
      <c r="BM21" s="92">
        <f t="shared" si="23"/>
        <v>0</v>
      </c>
      <c r="BN21" s="108"/>
      <c r="BO21" s="92">
        <f t="shared" si="24"/>
        <v>0</v>
      </c>
      <c r="BP21" s="108"/>
      <c r="BQ21" s="92">
        <f t="shared" si="25"/>
        <v>0</v>
      </c>
      <c r="BR21" s="108"/>
      <c r="BS21" s="92" t="str">
        <f t="shared" si="26"/>
        <v/>
      </c>
      <c r="BT21" s="108"/>
      <c r="BU21" s="92" t="str">
        <f t="shared" si="27"/>
        <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0</v>
      </c>
      <c r="CQ21" s="99">
        <f t="shared" si="39"/>
        <v>0</v>
      </c>
      <c r="CR21" s="99">
        <f t="shared" si="40"/>
        <v>0</v>
      </c>
      <c r="CS21" s="104">
        <f t="shared" si="41"/>
        <v>11.884</v>
      </c>
      <c r="CT21" s="104">
        <f>IFERROR(VLOOKUP(CS21,REGISTRATION!$P$22:$Q$32,2),"")</f>
        <v>5</v>
      </c>
      <c r="CU21" s="93" t="str">
        <f t="shared" si="42"/>
        <v>FAILED</v>
      </c>
    </row>
    <row r="22" spans="1:99">
      <c r="A22" s="41">
        <f>REGISTRATION!A23</f>
        <v>13</v>
      </c>
      <c r="B22" s="41" t="str">
        <f>REGISTRATION!B23</f>
        <v>201701-354</v>
      </c>
      <c r="C22" s="41" t="str">
        <f>CONCATENATE(REGISTRATION!C23," ",REGISTRATION!D23," ",REGISTRATION!E23)</f>
        <v>Cruz Jovanni P</v>
      </c>
      <c r="D22" s="108">
        <v>38</v>
      </c>
      <c r="E22" s="92">
        <f t="shared" si="43"/>
        <v>54.285714285714285</v>
      </c>
      <c r="F22" s="95">
        <f t="shared" si="0"/>
        <v>16.285714285714285</v>
      </c>
      <c r="G22" s="108"/>
      <c r="H22" s="92" t="e">
        <f t="shared" si="2"/>
        <v>#DIV/0!</v>
      </c>
      <c r="I22" s="95" t="str">
        <f t="shared" si="1"/>
        <v/>
      </c>
      <c r="J22" s="108">
        <v>14</v>
      </c>
      <c r="K22" s="92">
        <f t="shared" si="3"/>
        <v>70</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f t="shared" si="9"/>
        <v>14</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30.285714285714285</v>
      </c>
      <c r="BD22" s="98">
        <f t="shared" si="19"/>
        <v>30.29</v>
      </c>
      <c r="BE22" s="108"/>
      <c r="BF22" s="92" t="str">
        <f t="shared" si="20"/>
        <v/>
      </c>
      <c r="BG22" s="108"/>
      <c r="BH22" s="92" t="str">
        <f t="shared" si="21"/>
        <v/>
      </c>
      <c r="BI22" s="108"/>
      <c r="BJ22" s="92" t="str">
        <f t="shared" si="44"/>
        <v/>
      </c>
      <c r="BK22" s="103" t="str">
        <f t="shared" si="22"/>
        <v/>
      </c>
      <c r="BL22" s="108"/>
      <c r="BM22" s="92">
        <f t="shared" si="23"/>
        <v>0</v>
      </c>
      <c r="BN22" s="108"/>
      <c r="BO22" s="92">
        <f t="shared" si="24"/>
        <v>0</v>
      </c>
      <c r="BP22" s="108"/>
      <c r="BQ22" s="92">
        <f t="shared" si="25"/>
        <v>0</v>
      </c>
      <c r="BR22" s="108"/>
      <c r="BS22" s="92" t="str">
        <f t="shared" si="26"/>
        <v/>
      </c>
      <c r="BT22" s="108"/>
      <c r="BU22" s="92" t="str">
        <f t="shared" si="27"/>
        <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0</v>
      </c>
      <c r="CQ22" s="99">
        <f t="shared" si="39"/>
        <v>0</v>
      </c>
      <c r="CR22" s="99">
        <f t="shared" si="40"/>
        <v>0</v>
      </c>
      <c r="CS22" s="104">
        <f t="shared" si="41"/>
        <v>12.116</v>
      </c>
      <c r="CT22" s="104">
        <f>IFERROR(VLOOKUP(CS22,REGISTRATION!$P$22:$Q$32,2),"")</f>
        <v>5</v>
      </c>
      <c r="CU22" s="93" t="str">
        <f t="shared" si="42"/>
        <v>FAILED</v>
      </c>
    </row>
    <row r="23" spans="1:99">
      <c r="A23" s="41">
        <f>REGISTRATION!A24</f>
        <v>14</v>
      </c>
      <c r="B23" s="41" t="str">
        <f>REGISTRATION!B24</f>
        <v>201701-355</v>
      </c>
      <c r="C23" s="41" t="str">
        <f>CONCATENATE(REGISTRATION!C24," ",REGISTRATION!D24," ",REGISTRATION!E24)</f>
        <v>Cruz Tom Russell D</v>
      </c>
      <c r="D23" s="108">
        <v>38</v>
      </c>
      <c r="E23" s="92">
        <f t="shared" si="43"/>
        <v>54.285714285714285</v>
      </c>
      <c r="F23" s="95">
        <f t="shared" si="0"/>
        <v>16.285714285714285</v>
      </c>
      <c r="G23" s="108"/>
      <c r="H23" s="92" t="e">
        <f t="shared" si="2"/>
        <v>#DIV/0!</v>
      </c>
      <c r="I23" s="95" t="str">
        <f t="shared" si="1"/>
        <v/>
      </c>
      <c r="J23" s="108">
        <v>16</v>
      </c>
      <c r="K23" s="92">
        <f t="shared" si="3"/>
        <v>80</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f t="shared" si="9"/>
        <v>16</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32.285714285714285</v>
      </c>
      <c r="BD23" s="98">
        <f t="shared" si="19"/>
        <v>32.29</v>
      </c>
      <c r="BE23" s="108"/>
      <c r="BF23" s="92" t="str">
        <f t="shared" si="20"/>
        <v/>
      </c>
      <c r="BG23" s="108"/>
      <c r="BH23" s="92" t="str">
        <f t="shared" si="21"/>
        <v/>
      </c>
      <c r="BI23" s="108"/>
      <c r="BJ23" s="92" t="str">
        <f t="shared" si="44"/>
        <v/>
      </c>
      <c r="BK23" s="103" t="str">
        <f t="shared" si="22"/>
        <v/>
      </c>
      <c r="BL23" s="108"/>
      <c r="BM23" s="92">
        <f t="shared" si="23"/>
        <v>0</v>
      </c>
      <c r="BN23" s="108"/>
      <c r="BO23" s="92">
        <f t="shared" si="24"/>
        <v>0</v>
      </c>
      <c r="BP23" s="108"/>
      <c r="BQ23" s="92">
        <f t="shared" si="25"/>
        <v>0</v>
      </c>
      <c r="BR23" s="108"/>
      <c r="BS23" s="92" t="str">
        <f t="shared" si="26"/>
        <v/>
      </c>
      <c r="BT23" s="108"/>
      <c r="BU23" s="92" t="str">
        <f t="shared" si="27"/>
        <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0</v>
      </c>
      <c r="CQ23" s="99">
        <f t="shared" si="39"/>
        <v>0</v>
      </c>
      <c r="CR23" s="99">
        <f t="shared" si="40"/>
        <v>0</v>
      </c>
      <c r="CS23" s="104">
        <f t="shared" ref="CS23:CS70" si="45">IFERROR(((CR23*0.6)+(BD23*0.4)),"")</f>
        <v>12.916</v>
      </c>
      <c r="CT23" s="104">
        <f>IFERROR(VLOOKUP(CS23,REGISTRATION!$P$22:$Q$32,2),"")</f>
        <v>5</v>
      </c>
      <c r="CU23" s="93" t="str">
        <f t="shared" si="42"/>
        <v>FAILED</v>
      </c>
    </row>
    <row r="24" spans="1:99">
      <c r="A24" s="41">
        <f>REGISTRATION!A25</f>
        <v>15</v>
      </c>
      <c r="B24" s="41" t="str">
        <f>REGISTRATION!B25</f>
        <v>201502-064</v>
      </c>
      <c r="C24" s="41" t="str">
        <f>CONCATENATE(REGISTRATION!C25," ",REGISTRATION!D25," ",REGISTRATION!E25)</f>
        <v>Cuison Jayson E</v>
      </c>
      <c r="D24" s="108">
        <v>47</v>
      </c>
      <c r="E24" s="92">
        <f t="shared" si="43"/>
        <v>67.142857142857139</v>
      </c>
      <c r="F24" s="95">
        <f t="shared" si="0"/>
        <v>20.142857142857142</v>
      </c>
      <c r="G24" s="108"/>
      <c r="H24" s="92" t="e">
        <f t="shared" si="2"/>
        <v>#DIV/0!</v>
      </c>
      <c r="I24" s="95" t="str">
        <f t="shared" si="1"/>
        <v/>
      </c>
      <c r="J24" s="108">
        <v>0</v>
      </c>
      <c r="K24" s="92">
        <f t="shared" si="3"/>
        <v>0</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f t="shared" si="9"/>
        <v>0</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20.142857142857142</v>
      </c>
      <c r="BD24" s="98">
        <f t="shared" si="19"/>
        <v>20.14</v>
      </c>
      <c r="BE24" s="108"/>
      <c r="BF24" s="92" t="str">
        <f t="shared" si="20"/>
        <v/>
      </c>
      <c r="BG24" s="108"/>
      <c r="BH24" s="92" t="str">
        <f t="shared" si="21"/>
        <v/>
      </c>
      <c r="BI24" s="108"/>
      <c r="BJ24" s="92" t="str">
        <f t="shared" si="44"/>
        <v/>
      </c>
      <c r="BK24" s="103" t="str">
        <f t="shared" si="22"/>
        <v/>
      </c>
      <c r="BL24" s="108"/>
      <c r="BM24" s="92">
        <f t="shared" si="23"/>
        <v>0</v>
      </c>
      <c r="BN24" s="108"/>
      <c r="BO24" s="92">
        <f t="shared" si="24"/>
        <v>0</v>
      </c>
      <c r="BP24" s="108"/>
      <c r="BQ24" s="92">
        <f t="shared" si="25"/>
        <v>0</v>
      </c>
      <c r="BR24" s="108"/>
      <c r="BS24" s="92" t="str">
        <f t="shared" si="26"/>
        <v/>
      </c>
      <c r="BT24" s="108"/>
      <c r="BU24" s="92" t="str">
        <f t="shared" si="27"/>
        <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0</v>
      </c>
      <c r="CQ24" s="99">
        <f t="shared" si="39"/>
        <v>0</v>
      </c>
      <c r="CR24" s="99">
        <f t="shared" si="40"/>
        <v>0</v>
      </c>
      <c r="CS24" s="104">
        <f t="shared" si="45"/>
        <v>8.0560000000000009</v>
      </c>
      <c r="CT24" s="104">
        <f>IFERROR(VLOOKUP(CS24,REGISTRATION!$P$22:$Q$32,2),"")</f>
        <v>5</v>
      </c>
      <c r="CU24" s="93" t="str">
        <f t="shared" si="42"/>
        <v>FAILED</v>
      </c>
    </row>
    <row r="25" spans="1:99">
      <c r="A25" s="41">
        <f>REGISTRATION!A26</f>
        <v>16</v>
      </c>
      <c r="B25" s="41" t="str">
        <f>REGISTRATION!B26</f>
        <v>201701-381</v>
      </c>
      <c r="C25" s="41" t="str">
        <f>CONCATENATE(REGISTRATION!C26," ",REGISTRATION!D26," ",REGISTRATION!E26)</f>
        <v>Espiritu Rasa Lila Dasi R</v>
      </c>
      <c r="D25" s="108">
        <v>50</v>
      </c>
      <c r="E25" s="92">
        <f t="shared" si="43"/>
        <v>71.428571428571431</v>
      </c>
      <c r="F25" s="95">
        <f t="shared" si="0"/>
        <v>21.428571428571427</v>
      </c>
      <c r="G25" s="108"/>
      <c r="H25" s="92" t="e">
        <f t="shared" si="2"/>
        <v>#DIV/0!</v>
      </c>
      <c r="I25" s="95" t="str">
        <f t="shared" si="1"/>
        <v/>
      </c>
      <c r="J25" s="108">
        <v>13</v>
      </c>
      <c r="K25" s="92">
        <f t="shared" si="3"/>
        <v>65</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f t="shared" si="9"/>
        <v>13</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34.428571428571431</v>
      </c>
      <c r="BD25" s="98">
        <f t="shared" si="19"/>
        <v>34.43</v>
      </c>
      <c r="BE25" s="108"/>
      <c r="BF25" s="92" t="str">
        <f t="shared" si="20"/>
        <v/>
      </c>
      <c r="BG25" s="108"/>
      <c r="BH25" s="92" t="str">
        <f t="shared" si="21"/>
        <v/>
      </c>
      <c r="BI25" s="108"/>
      <c r="BJ25" s="92" t="str">
        <f t="shared" si="44"/>
        <v/>
      </c>
      <c r="BK25" s="103" t="str">
        <f t="shared" si="22"/>
        <v/>
      </c>
      <c r="BL25" s="108"/>
      <c r="BM25" s="92">
        <f t="shared" si="23"/>
        <v>0</v>
      </c>
      <c r="BN25" s="108"/>
      <c r="BO25" s="92">
        <f t="shared" si="24"/>
        <v>0</v>
      </c>
      <c r="BP25" s="108"/>
      <c r="BQ25" s="92">
        <f t="shared" si="25"/>
        <v>0</v>
      </c>
      <c r="BR25" s="108"/>
      <c r="BS25" s="92" t="str">
        <f t="shared" si="26"/>
        <v/>
      </c>
      <c r="BT25" s="108"/>
      <c r="BU25" s="92" t="str">
        <f t="shared" si="27"/>
        <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0</v>
      </c>
      <c r="CQ25" s="99">
        <f t="shared" si="39"/>
        <v>0</v>
      </c>
      <c r="CR25" s="99">
        <f t="shared" si="40"/>
        <v>0</v>
      </c>
      <c r="CS25" s="104">
        <f t="shared" si="45"/>
        <v>13.772</v>
      </c>
      <c r="CT25" s="104">
        <f>IFERROR(VLOOKUP(CS25,REGISTRATION!$P$22:$Q$32,2),"")</f>
        <v>5</v>
      </c>
      <c r="CU25" s="93" t="str">
        <f t="shared" si="42"/>
        <v>FAILED</v>
      </c>
    </row>
    <row r="26" spans="1:99">
      <c r="A26" s="41">
        <f>REGISTRATION!A27</f>
        <v>17</v>
      </c>
      <c r="B26" s="41" t="str">
        <f>REGISTRATION!B27</f>
        <v>201701-435</v>
      </c>
      <c r="C26" s="41" t="str">
        <f>CONCATENATE(REGISTRATION!C27," ",REGISTRATION!D27," ",REGISTRATION!E27)</f>
        <v>Estilloso Norvie C</v>
      </c>
      <c r="D26" s="108">
        <v>0</v>
      </c>
      <c r="E26" s="92">
        <f t="shared" si="43"/>
        <v>0</v>
      </c>
      <c r="F26" s="95">
        <f t="shared" si="0"/>
        <v>0</v>
      </c>
      <c r="G26" s="108"/>
      <c r="H26" s="92" t="e">
        <f t="shared" si="2"/>
        <v>#DIV/0!</v>
      </c>
      <c r="I26" s="95" t="str">
        <f t="shared" si="1"/>
        <v/>
      </c>
      <c r="J26" s="108">
        <v>11</v>
      </c>
      <c r="K26" s="92">
        <f t="shared" si="3"/>
        <v>55.000000000000007</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f t="shared" si="9"/>
        <v>11.000000000000002</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11.000000000000002</v>
      </c>
      <c r="BD26" s="98">
        <f t="shared" si="19"/>
        <v>11</v>
      </c>
      <c r="BE26" s="108"/>
      <c r="BF26" s="92" t="str">
        <f t="shared" si="20"/>
        <v/>
      </c>
      <c r="BG26" s="108"/>
      <c r="BH26" s="92" t="str">
        <f t="shared" si="21"/>
        <v/>
      </c>
      <c r="BI26" s="108"/>
      <c r="BJ26" s="92" t="str">
        <f t="shared" si="44"/>
        <v/>
      </c>
      <c r="BK26" s="103" t="str">
        <f t="shared" si="22"/>
        <v/>
      </c>
      <c r="BL26" s="108"/>
      <c r="BM26" s="92">
        <f t="shared" si="23"/>
        <v>0</v>
      </c>
      <c r="BN26" s="108"/>
      <c r="BO26" s="92">
        <f t="shared" si="24"/>
        <v>0</v>
      </c>
      <c r="BP26" s="108"/>
      <c r="BQ26" s="92">
        <f t="shared" si="25"/>
        <v>0</v>
      </c>
      <c r="BR26" s="108"/>
      <c r="BS26" s="92" t="str">
        <f t="shared" si="26"/>
        <v/>
      </c>
      <c r="BT26" s="108"/>
      <c r="BU26" s="92" t="str">
        <f t="shared" si="27"/>
        <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0</v>
      </c>
      <c r="CQ26" s="99">
        <f t="shared" si="39"/>
        <v>0</v>
      </c>
      <c r="CR26" s="99">
        <f t="shared" si="40"/>
        <v>0</v>
      </c>
      <c r="CS26" s="104">
        <f t="shared" si="45"/>
        <v>4.4000000000000004</v>
      </c>
      <c r="CT26" s="104">
        <f>IFERROR(VLOOKUP(CS26,REGISTRATION!$P$22:$Q$32,2),"")</f>
        <v>5</v>
      </c>
      <c r="CU26" s="93" t="str">
        <f t="shared" si="42"/>
        <v>FAILED</v>
      </c>
    </row>
    <row r="27" spans="1:99">
      <c r="A27" s="41">
        <f>REGISTRATION!A28</f>
        <v>18</v>
      </c>
      <c r="B27" s="41" t="str">
        <f>REGISTRATION!B28</f>
        <v>201602-068</v>
      </c>
      <c r="C27" s="41" t="str">
        <f>CONCATENATE(REGISTRATION!C28," ",REGISTRATION!D28," ",REGISTRATION!E28)</f>
        <v>Jose Carl Russel M</v>
      </c>
      <c r="D27" s="108">
        <v>39</v>
      </c>
      <c r="E27" s="92">
        <f t="shared" si="43"/>
        <v>55.714285714285715</v>
      </c>
      <c r="F27" s="95">
        <f t="shared" si="0"/>
        <v>16.714285714285715</v>
      </c>
      <c r="G27" s="108"/>
      <c r="H27" s="92" t="e">
        <f t="shared" si="2"/>
        <v>#DIV/0!</v>
      </c>
      <c r="I27" s="95" t="str">
        <f t="shared" si="1"/>
        <v/>
      </c>
      <c r="J27" s="108">
        <v>15</v>
      </c>
      <c r="K27" s="92">
        <f t="shared" si="3"/>
        <v>75</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f t="shared" si="9"/>
        <v>15</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31.714285714285715</v>
      </c>
      <c r="BD27" s="98">
        <f t="shared" si="19"/>
        <v>31.71</v>
      </c>
      <c r="BE27" s="108"/>
      <c r="BF27" s="92" t="str">
        <f t="shared" si="20"/>
        <v/>
      </c>
      <c r="BG27" s="108"/>
      <c r="BH27" s="92" t="str">
        <f t="shared" si="21"/>
        <v/>
      </c>
      <c r="BI27" s="108"/>
      <c r="BJ27" s="92" t="str">
        <f t="shared" si="44"/>
        <v/>
      </c>
      <c r="BK27" s="103" t="str">
        <f t="shared" si="22"/>
        <v/>
      </c>
      <c r="BL27" s="108"/>
      <c r="BM27" s="92">
        <f t="shared" si="23"/>
        <v>0</v>
      </c>
      <c r="BN27" s="108"/>
      <c r="BO27" s="92">
        <f t="shared" si="24"/>
        <v>0</v>
      </c>
      <c r="BP27" s="108"/>
      <c r="BQ27" s="92">
        <f t="shared" si="25"/>
        <v>0</v>
      </c>
      <c r="BR27" s="108"/>
      <c r="BS27" s="92" t="str">
        <f t="shared" si="26"/>
        <v/>
      </c>
      <c r="BT27" s="108"/>
      <c r="BU27" s="92" t="str">
        <f t="shared" si="27"/>
        <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0</v>
      </c>
      <c r="CQ27" s="99">
        <f t="shared" si="39"/>
        <v>0</v>
      </c>
      <c r="CR27" s="99">
        <f t="shared" si="40"/>
        <v>0</v>
      </c>
      <c r="CS27" s="104">
        <f t="shared" si="45"/>
        <v>12.684000000000001</v>
      </c>
      <c r="CT27" s="104">
        <f>IFERROR(VLOOKUP(CS27,REGISTRATION!$P$22:$Q$32,2),"")</f>
        <v>5</v>
      </c>
      <c r="CU27" s="93" t="str">
        <f t="shared" si="42"/>
        <v>FAILED</v>
      </c>
    </row>
    <row r="28" spans="1:99">
      <c r="A28" s="41">
        <f>REGISTRATION!A29</f>
        <v>19</v>
      </c>
      <c r="B28" s="41" t="str">
        <f>REGISTRATION!B29</f>
        <v>201701-069</v>
      </c>
      <c r="C28" s="41" t="str">
        <f>CONCATENATE(REGISTRATION!C29," ",REGISTRATION!D29," ",REGISTRATION!E29)</f>
        <v>Jose Ralph Rholwen M</v>
      </c>
      <c r="D28" s="108">
        <v>38</v>
      </c>
      <c r="E28" s="92">
        <f t="shared" si="43"/>
        <v>54.285714285714285</v>
      </c>
      <c r="F28" s="95">
        <f t="shared" si="0"/>
        <v>16.285714285714285</v>
      </c>
      <c r="G28" s="108"/>
      <c r="H28" s="92" t="e">
        <f t="shared" si="2"/>
        <v>#DIV/0!</v>
      </c>
      <c r="I28" s="95" t="str">
        <f t="shared" si="1"/>
        <v/>
      </c>
      <c r="J28" s="108">
        <v>10</v>
      </c>
      <c r="K28" s="92">
        <f t="shared" si="3"/>
        <v>50</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f t="shared" si="9"/>
        <v>10</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26.285714285714285</v>
      </c>
      <c r="BD28" s="98">
        <f t="shared" si="19"/>
        <v>26.29</v>
      </c>
      <c r="BE28" s="108"/>
      <c r="BF28" s="92" t="str">
        <f t="shared" si="20"/>
        <v/>
      </c>
      <c r="BG28" s="108"/>
      <c r="BH28" s="92" t="str">
        <f t="shared" si="21"/>
        <v/>
      </c>
      <c r="BI28" s="108"/>
      <c r="BJ28" s="92" t="str">
        <f t="shared" si="44"/>
        <v/>
      </c>
      <c r="BK28" s="103" t="str">
        <f t="shared" si="22"/>
        <v/>
      </c>
      <c r="BL28" s="108"/>
      <c r="BM28" s="92">
        <f t="shared" si="23"/>
        <v>0</v>
      </c>
      <c r="BN28" s="108"/>
      <c r="BO28" s="92">
        <f t="shared" si="24"/>
        <v>0</v>
      </c>
      <c r="BP28" s="108"/>
      <c r="BQ28" s="92">
        <f t="shared" si="25"/>
        <v>0</v>
      </c>
      <c r="BR28" s="108"/>
      <c r="BS28" s="92" t="str">
        <f t="shared" si="26"/>
        <v/>
      </c>
      <c r="BT28" s="108"/>
      <c r="BU28" s="92" t="str">
        <f t="shared" si="27"/>
        <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0</v>
      </c>
      <c r="CQ28" s="99">
        <f t="shared" si="39"/>
        <v>0</v>
      </c>
      <c r="CR28" s="99">
        <f t="shared" si="40"/>
        <v>0</v>
      </c>
      <c r="CS28" s="104">
        <f t="shared" si="45"/>
        <v>10.516</v>
      </c>
      <c r="CT28" s="104">
        <f>IFERROR(VLOOKUP(CS28,REGISTRATION!$P$22:$Q$32,2),"")</f>
        <v>5</v>
      </c>
      <c r="CU28" s="93" t="str">
        <f t="shared" si="42"/>
        <v>FAILED</v>
      </c>
    </row>
    <row r="29" spans="1:99">
      <c r="A29" s="41">
        <f>REGISTRATION!A30</f>
        <v>20</v>
      </c>
      <c r="B29" s="41" t="str">
        <f>REGISTRATION!B30</f>
        <v>201701-345</v>
      </c>
      <c r="C29" s="41" t="str">
        <f>CONCATENATE(REGISTRATION!C30," ",REGISTRATION!D30," ",REGISTRATION!E30)</f>
        <v>Maala Mark Justine C</v>
      </c>
      <c r="D29" s="108">
        <v>0</v>
      </c>
      <c r="E29" s="92">
        <f t="shared" si="43"/>
        <v>0</v>
      </c>
      <c r="F29" s="95">
        <f t="shared" si="0"/>
        <v>0</v>
      </c>
      <c r="G29" s="108"/>
      <c r="H29" s="92" t="e">
        <f t="shared" si="2"/>
        <v>#DIV/0!</v>
      </c>
      <c r="I29" s="95" t="str">
        <f t="shared" si="1"/>
        <v/>
      </c>
      <c r="J29" s="108">
        <v>17</v>
      </c>
      <c r="K29" s="92">
        <f t="shared" si="3"/>
        <v>85</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f t="shared" si="9"/>
        <v>17</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17</v>
      </c>
      <c r="BD29" s="98">
        <f t="shared" si="19"/>
        <v>17</v>
      </c>
      <c r="BE29" s="108"/>
      <c r="BF29" s="92" t="str">
        <f t="shared" si="20"/>
        <v/>
      </c>
      <c r="BG29" s="108"/>
      <c r="BH29" s="92" t="str">
        <f t="shared" si="21"/>
        <v/>
      </c>
      <c r="BI29" s="108"/>
      <c r="BJ29" s="92" t="str">
        <f t="shared" si="44"/>
        <v/>
      </c>
      <c r="BK29" s="103" t="str">
        <f t="shared" si="22"/>
        <v/>
      </c>
      <c r="BL29" s="108"/>
      <c r="BM29" s="92">
        <f t="shared" si="23"/>
        <v>0</v>
      </c>
      <c r="BN29" s="108"/>
      <c r="BO29" s="92">
        <f t="shared" si="24"/>
        <v>0</v>
      </c>
      <c r="BP29" s="108"/>
      <c r="BQ29" s="92">
        <f t="shared" si="25"/>
        <v>0</v>
      </c>
      <c r="BR29" s="108"/>
      <c r="BS29" s="92" t="str">
        <f t="shared" si="26"/>
        <v/>
      </c>
      <c r="BT29" s="108"/>
      <c r="BU29" s="92" t="str">
        <f t="shared" si="27"/>
        <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0</v>
      </c>
      <c r="CQ29" s="99">
        <f t="shared" si="39"/>
        <v>0</v>
      </c>
      <c r="CR29" s="99">
        <f t="shared" si="40"/>
        <v>0</v>
      </c>
      <c r="CS29" s="104">
        <f t="shared" si="45"/>
        <v>6.8000000000000007</v>
      </c>
      <c r="CT29" s="104">
        <f>IFERROR(VLOOKUP(CS29,REGISTRATION!$P$22:$Q$32,2),"")</f>
        <v>5</v>
      </c>
      <c r="CU29" s="93" t="str">
        <f t="shared" si="42"/>
        <v>FAILED</v>
      </c>
    </row>
    <row r="30" spans="1:99">
      <c r="A30" s="41">
        <f>REGISTRATION!A31</f>
        <v>21</v>
      </c>
      <c r="B30" s="41" t="str">
        <f>REGISTRATION!B31</f>
        <v>201701-272</v>
      </c>
      <c r="C30" s="41" t="str">
        <f>CONCATENATE(REGISTRATION!C31," ",REGISTRATION!D31," ",REGISTRATION!E31)</f>
        <v>Masinas Karl Angelo B</v>
      </c>
      <c r="D30" s="108">
        <v>23</v>
      </c>
      <c r="E30" s="92">
        <f t="shared" si="43"/>
        <v>32.857142857142854</v>
      </c>
      <c r="F30" s="95">
        <f t="shared" si="0"/>
        <v>9.8571428571428559</v>
      </c>
      <c r="G30" s="108"/>
      <c r="H30" s="92" t="e">
        <f t="shared" si="2"/>
        <v>#DIV/0!</v>
      </c>
      <c r="I30" s="95" t="str">
        <f t="shared" si="1"/>
        <v/>
      </c>
      <c r="J30" s="108">
        <v>0</v>
      </c>
      <c r="K30" s="92">
        <f t="shared" si="3"/>
        <v>0</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f t="shared" si="9"/>
        <v>0</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9.8571428571428559</v>
      </c>
      <c r="BD30" s="98">
        <f t="shared" si="19"/>
        <v>9.86</v>
      </c>
      <c r="BE30" s="108"/>
      <c r="BF30" s="92" t="str">
        <f t="shared" si="20"/>
        <v/>
      </c>
      <c r="BG30" s="108"/>
      <c r="BH30" s="92" t="str">
        <f t="shared" si="21"/>
        <v/>
      </c>
      <c r="BI30" s="108"/>
      <c r="BJ30" s="92" t="str">
        <f t="shared" si="44"/>
        <v/>
      </c>
      <c r="BK30" s="103" t="str">
        <f t="shared" si="22"/>
        <v/>
      </c>
      <c r="BL30" s="108"/>
      <c r="BM30" s="92">
        <f t="shared" si="23"/>
        <v>0</v>
      </c>
      <c r="BN30" s="108"/>
      <c r="BO30" s="92">
        <f t="shared" si="24"/>
        <v>0</v>
      </c>
      <c r="BP30" s="108"/>
      <c r="BQ30" s="92">
        <f t="shared" si="25"/>
        <v>0</v>
      </c>
      <c r="BR30" s="108"/>
      <c r="BS30" s="92" t="str">
        <f t="shared" si="26"/>
        <v/>
      </c>
      <c r="BT30" s="108"/>
      <c r="BU30" s="92" t="str">
        <f t="shared" si="27"/>
        <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0</v>
      </c>
      <c r="CQ30" s="99">
        <f t="shared" si="39"/>
        <v>0</v>
      </c>
      <c r="CR30" s="99">
        <f t="shared" si="40"/>
        <v>0</v>
      </c>
      <c r="CS30" s="104">
        <f t="shared" si="45"/>
        <v>3.944</v>
      </c>
      <c r="CT30" s="104">
        <f>IFERROR(VLOOKUP(CS30,REGISTRATION!$P$22:$Q$32,2),"")</f>
        <v>5</v>
      </c>
      <c r="CU30" s="93" t="str">
        <f t="shared" si="42"/>
        <v>FAILED</v>
      </c>
    </row>
    <row r="31" spans="1:99">
      <c r="A31" s="41">
        <f>REGISTRATION!A32</f>
        <v>22</v>
      </c>
      <c r="B31" s="41" t="str">
        <f>REGISTRATION!B32</f>
        <v>201701-441</v>
      </c>
      <c r="C31" s="41" t="str">
        <f>CONCATENATE(REGISTRATION!C32," ",REGISTRATION!D32," ",REGISTRATION!E32)</f>
        <v>Monzon Almer Ivan C</v>
      </c>
      <c r="D31" s="108">
        <v>38</v>
      </c>
      <c r="E31" s="92">
        <f t="shared" si="43"/>
        <v>54.285714285714285</v>
      </c>
      <c r="F31" s="95">
        <f t="shared" si="0"/>
        <v>16.285714285714285</v>
      </c>
      <c r="G31" s="108"/>
      <c r="H31" s="92" t="e">
        <f t="shared" si="2"/>
        <v>#DIV/0!</v>
      </c>
      <c r="I31" s="95" t="str">
        <f t="shared" si="1"/>
        <v/>
      </c>
      <c r="J31" s="108">
        <v>0</v>
      </c>
      <c r="K31" s="92">
        <f t="shared" si="3"/>
        <v>0</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f t="shared" si="9"/>
        <v>0</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16.285714285714285</v>
      </c>
      <c r="BD31" s="98">
        <f t="shared" si="19"/>
        <v>16.29</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t="str">
        <f t="shared" si="26"/>
        <v/>
      </c>
      <c r="BT31" s="108"/>
      <c r="BU31" s="92" t="str">
        <f t="shared" si="27"/>
        <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6.516</v>
      </c>
      <c r="CT31" s="104">
        <f>IFERROR(VLOOKUP(CS31,REGISTRATION!$P$22:$Q$32,2),"")</f>
        <v>5</v>
      </c>
      <c r="CU31" s="93" t="str">
        <f t="shared" si="42"/>
        <v>FAILED</v>
      </c>
    </row>
    <row r="32" spans="1:99">
      <c r="A32" s="41">
        <f>REGISTRATION!A33</f>
        <v>23</v>
      </c>
      <c r="B32" s="41" t="str">
        <f>REGISTRATION!B33</f>
        <v>201701-326</v>
      </c>
      <c r="C32" s="41" t="str">
        <f>CONCATENATE(REGISTRATION!C33," ",REGISTRATION!D33," ",REGISTRATION!E33)</f>
        <v>Mulitas Jarred R</v>
      </c>
      <c r="D32" s="108">
        <v>41</v>
      </c>
      <c r="E32" s="92">
        <f t="shared" si="43"/>
        <v>58.571428571428577</v>
      </c>
      <c r="F32" s="95">
        <f t="shared" si="0"/>
        <v>17.571428571428573</v>
      </c>
      <c r="G32" s="108"/>
      <c r="H32" s="92" t="e">
        <f t="shared" si="2"/>
        <v>#DIV/0!</v>
      </c>
      <c r="I32" s="95" t="str">
        <f t="shared" si="1"/>
        <v/>
      </c>
      <c r="J32" s="108">
        <v>11</v>
      </c>
      <c r="K32" s="92">
        <f t="shared" si="3"/>
        <v>55.000000000000007</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f t="shared" si="9"/>
        <v>11.000000000000002</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28.571428571428577</v>
      </c>
      <c r="BD32" s="98">
        <f t="shared" si="19"/>
        <v>28.57</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t="str">
        <f t="shared" si="26"/>
        <v/>
      </c>
      <c r="BT32" s="108"/>
      <c r="BU32" s="92" t="str">
        <f t="shared" si="27"/>
        <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11.428000000000001</v>
      </c>
      <c r="CT32" s="104">
        <f>IFERROR(VLOOKUP(CS32,REGISTRATION!$P$22:$Q$32,2),"")</f>
        <v>5</v>
      </c>
      <c r="CU32" s="93" t="str">
        <f t="shared" si="42"/>
        <v>FAILED</v>
      </c>
    </row>
    <row r="33" spans="1:99">
      <c r="A33" s="41">
        <f>REGISTRATION!A34</f>
        <v>24</v>
      </c>
      <c r="B33" s="41" t="str">
        <f>REGISTRATION!B34</f>
        <v>201701-319</v>
      </c>
      <c r="C33" s="41" t="str">
        <f>CONCATENATE(REGISTRATION!C34," ",REGISTRATION!D34," ",REGISTRATION!E34)</f>
        <v>Mullanida Mark Angel B</v>
      </c>
      <c r="D33" s="108">
        <v>60</v>
      </c>
      <c r="E33" s="92">
        <f t="shared" si="43"/>
        <v>85.714285714285708</v>
      </c>
      <c r="F33" s="95">
        <f t="shared" si="0"/>
        <v>25.714285714285712</v>
      </c>
      <c r="G33" s="108"/>
      <c r="H33" s="92" t="e">
        <f t="shared" si="2"/>
        <v>#DIV/0!</v>
      </c>
      <c r="I33" s="95" t="str">
        <f t="shared" si="1"/>
        <v/>
      </c>
      <c r="J33" s="108">
        <v>18</v>
      </c>
      <c r="K33" s="92">
        <f t="shared" si="3"/>
        <v>90</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f t="shared" si="9"/>
        <v>18</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43.714285714285708</v>
      </c>
      <c r="BD33" s="98">
        <f t="shared" si="19"/>
        <v>43.71</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t="str">
        <f t="shared" si="26"/>
        <v/>
      </c>
      <c r="BT33" s="108"/>
      <c r="BU33" s="92" t="str">
        <f t="shared" si="27"/>
        <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17.484000000000002</v>
      </c>
      <c r="CT33" s="104">
        <f>IFERROR(VLOOKUP(CS33,REGISTRATION!$P$22:$Q$32,2),"")</f>
        <v>5</v>
      </c>
      <c r="CU33" s="93" t="str">
        <f t="shared" si="42"/>
        <v>FAILED</v>
      </c>
    </row>
    <row r="34" spans="1:99">
      <c r="A34" s="41">
        <f>REGISTRATION!A35</f>
        <v>25</v>
      </c>
      <c r="B34" s="41" t="str">
        <f>REGISTRATION!B35</f>
        <v>201701-133</v>
      </c>
      <c r="C34" s="41" t="str">
        <f>CONCATENATE(REGISTRATION!C35," ",REGISTRATION!D35," ",REGISTRATION!E35)</f>
        <v>Noynoyan Bryan Kentt B</v>
      </c>
      <c r="D34" s="108">
        <v>66</v>
      </c>
      <c r="E34" s="92">
        <f t="shared" si="43"/>
        <v>94.285714285714278</v>
      </c>
      <c r="F34" s="95">
        <f t="shared" si="0"/>
        <v>28.285714285714281</v>
      </c>
      <c r="G34" s="108"/>
      <c r="H34" s="92" t="e">
        <f t="shared" si="2"/>
        <v>#DIV/0!</v>
      </c>
      <c r="I34" s="95" t="str">
        <f t="shared" si="1"/>
        <v/>
      </c>
      <c r="J34" s="108">
        <v>17</v>
      </c>
      <c r="K34" s="92">
        <f t="shared" si="3"/>
        <v>85</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f t="shared" si="9"/>
        <v>17</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45.285714285714278</v>
      </c>
      <c r="BD34" s="98">
        <f t="shared" si="19"/>
        <v>45.29</v>
      </c>
      <c r="BE34" s="108"/>
      <c r="BF34" s="92" t="str">
        <f t="shared" si="20"/>
        <v/>
      </c>
      <c r="BG34" s="108"/>
      <c r="BH34" s="92" t="str">
        <f t="shared" si="21"/>
        <v/>
      </c>
      <c r="BI34" s="108"/>
      <c r="BJ34" s="92" t="str">
        <f t="shared" si="44"/>
        <v/>
      </c>
      <c r="BK34" s="103" t="str">
        <f t="shared" si="22"/>
        <v/>
      </c>
      <c r="BL34" s="108">
        <v>100</v>
      </c>
      <c r="BM34" s="92">
        <f t="shared" si="23"/>
        <v>100</v>
      </c>
      <c r="BN34" s="108">
        <v>100</v>
      </c>
      <c r="BO34" s="92">
        <f t="shared" si="24"/>
        <v>100</v>
      </c>
      <c r="BP34" s="108">
        <v>100</v>
      </c>
      <c r="BQ34" s="92">
        <f t="shared" si="25"/>
        <v>100</v>
      </c>
      <c r="BR34" s="108"/>
      <c r="BS34" s="92" t="str">
        <f t="shared" si="26"/>
        <v/>
      </c>
      <c r="BT34" s="108"/>
      <c r="BU34" s="92" t="str">
        <f t="shared" si="27"/>
        <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50</v>
      </c>
      <c r="CQ34" s="99">
        <f t="shared" si="39"/>
        <v>50</v>
      </c>
      <c r="CR34" s="99">
        <f t="shared" si="40"/>
        <v>50</v>
      </c>
      <c r="CS34" s="104">
        <f t="shared" si="45"/>
        <v>48.116</v>
      </c>
      <c r="CT34" s="104">
        <f>IFERROR(VLOOKUP(CS34,REGISTRATION!$P$22:$Q$32,2),"")</f>
        <v>5</v>
      </c>
      <c r="CU34" s="93" t="str">
        <f t="shared" si="42"/>
        <v>FAILED</v>
      </c>
    </row>
    <row r="35" spans="1:99">
      <c r="A35" s="41">
        <f>REGISTRATION!A36</f>
        <v>26</v>
      </c>
      <c r="B35" s="41" t="str">
        <f>REGISTRATION!B36</f>
        <v>201701-422</v>
      </c>
      <c r="C35" s="41" t="str">
        <f>CONCATENATE(REGISTRATION!C36," ",REGISTRATION!D36," ",REGISTRATION!E36)</f>
        <v>Ocampo Ryan Daniel V</v>
      </c>
      <c r="D35" s="108">
        <v>28</v>
      </c>
      <c r="E35" s="92">
        <f t="shared" si="43"/>
        <v>40</v>
      </c>
      <c r="F35" s="95">
        <f t="shared" si="0"/>
        <v>12</v>
      </c>
      <c r="G35" s="108"/>
      <c r="H35" s="92" t="e">
        <f t="shared" si="2"/>
        <v>#DIV/0!</v>
      </c>
      <c r="I35" s="95" t="str">
        <f t="shared" si="1"/>
        <v/>
      </c>
      <c r="J35" s="108">
        <v>14</v>
      </c>
      <c r="K35" s="92">
        <f t="shared" si="3"/>
        <v>70</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f t="shared" si="9"/>
        <v>14</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26</v>
      </c>
      <c r="BD35" s="98">
        <f t="shared" si="19"/>
        <v>26</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t="str">
        <f t="shared" si="26"/>
        <v/>
      </c>
      <c r="BT35" s="108"/>
      <c r="BU35" s="92" t="str">
        <f t="shared" si="27"/>
        <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10.4</v>
      </c>
      <c r="CT35" s="104">
        <f>IFERROR(VLOOKUP(CS35,REGISTRATION!$P$22:$Q$32,2),"")</f>
        <v>5</v>
      </c>
      <c r="CU35" s="93" t="str">
        <f t="shared" si="42"/>
        <v>FAILED</v>
      </c>
    </row>
    <row r="36" spans="1:99">
      <c r="A36" s="41">
        <f>REGISTRATION!A37</f>
        <v>27</v>
      </c>
      <c r="B36" s="41" t="str">
        <f>REGISTRATION!B37</f>
        <v>201701-512</v>
      </c>
      <c r="C36" s="41" t="str">
        <f>CONCATENATE(REGISTRATION!C37," ",REGISTRATION!D37," ",REGISTRATION!E37)</f>
        <v>Parianes Kenneth V</v>
      </c>
      <c r="D36" s="108">
        <v>51</v>
      </c>
      <c r="E36" s="92">
        <f t="shared" si="43"/>
        <v>72.857142857142847</v>
      </c>
      <c r="F36" s="95">
        <f t="shared" si="0"/>
        <v>21.857142857142854</v>
      </c>
      <c r="G36" s="108"/>
      <c r="H36" s="92" t="e">
        <f t="shared" si="2"/>
        <v>#DIV/0!</v>
      </c>
      <c r="I36" s="95" t="str">
        <f t="shared" si="1"/>
        <v/>
      </c>
      <c r="J36" s="108">
        <v>14</v>
      </c>
      <c r="K36" s="92">
        <f t="shared" si="3"/>
        <v>70</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f t="shared" si="9"/>
        <v>14</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35.857142857142854</v>
      </c>
      <c r="BD36" s="98">
        <f t="shared" si="19"/>
        <v>35.86</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t="str">
        <f t="shared" si="26"/>
        <v/>
      </c>
      <c r="BT36" s="108"/>
      <c r="BU36" s="92" t="str">
        <f t="shared" si="27"/>
        <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14.344000000000001</v>
      </c>
      <c r="CT36" s="104">
        <f>IFERROR(VLOOKUP(CS36,REGISTRATION!$P$22:$Q$32,2),"")</f>
        <v>5</v>
      </c>
      <c r="CU36" s="93" t="str">
        <f t="shared" si="42"/>
        <v>FAILED</v>
      </c>
    </row>
    <row r="37" spans="1:99">
      <c r="A37" s="41">
        <f>REGISTRATION!A38</f>
        <v>28</v>
      </c>
      <c r="B37" s="41" t="str">
        <f>REGISTRATION!B38</f>
        <v>201701-283</v>
      </c>
      <c r="C37" s="41" t="str">
        <f>CONCATENATE(REGISTRATION!C38," ",REGISTRATION!D38," ",REGISTRATION!E38)</f>
        <v>Ramos Shaine Marie R</v>
      </c>
      <c r="D37" s="108">
        <v>48</v>
      </c>
      <c r="E37" s="92">
        <f t="shared" si="43"/>
        <v>68.571428571428569</v>
      </c>
      <c r="F37" s="95">
        <f t="shared" si="0"/>
        <v>20.571428571428569</v>
      </c>
      <c r="G37" s="108"/>
      <c r="H37" s="92" t="e">
        <f t="shared" si="2"/>
        <v>#DIV/0!</v>
      </c>
      <c r="I37" s="95" t="str">
        <f t="shared" si="1"/>
        <v/>
      </c>
      <c r="J37" s="108">
        <v>11</v>
      </c>
      <c r="K37" s="92">
        <f t="shared" si="3"/>
        <v>55.000000000000007</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f t="shared" si="9"/>
        <v>11.000000000000002</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31.571428571428569</v>
      </c>
      <c r="BD37" s="98">
        <f t="shared" si="19"/>
        <v>31.57</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t="str">
        <f t="shared" si="26"/>
        <v/>
      </c>
      <c r="BT37" s="108"/>
      <c r="BU37" s="92" t="str">
        <f t="shared" si="27"/>
        <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12.628</v>
      </c>
      <c r="CT37" s="104">
        <f>IFERROR(VLOOKUP(CS37,REGISTRATION!$P$22:$Q$32,2),"")</f>
        <v>5</v>
      </c>
      <c r="CU37" s="93" t="str">
        <f t="shared" si="42"/>
        <v>FAILED</v>
      </c>
    </row>
    <row r="38" spans="1:99">
      <c r="A38" s="41">
        <f>REGISTRATION!A39</f>
        <v>29</v>
      </c>
      <c r="B38" s="41" t="str">
        <f>REGISTRATION!B39</f>
        <v>201701-490</v>
      </c>
      <c r="C38" s="41" t="str">
        <f>CONCATENATE(REGISTRATION!C39," ",REGISTRATION!D39," ",REGISTRATION!E39)</f>
        <v>Ravelo John Dyron B</v>
      </c>
      <c r="D38" s="108">
        <v>38</v>
      </c>
      <c r="E38" s="92">
        <f t="shared" si="43"/>
        <v>54.285714285714285</v>
      </c>
      <c r="F38" s="95">
        <f t="shared" si="0"/>
        <v>16.285714285714285</v>
      </c>
      <c r="G38" s="108"/>
      <c r="H38" s="92" t="e">
        <f t="shared" si="2"/>
        <v>#DIV/0!</v>
      </c>
      <c r="I38" s="95" t="str">
        <f t="shared" si="1"/>
        <v/>
      </c>
      <c r="J38" s="108">
        <v>16</v>
      </c>
      <c r="K38" s="92">
        <f t="shared" si="3"/>
        <v>80</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f t="shared" si="9"/>
        <v>16</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32.285714285714285</v>
      </c>
      <c r="BD38" s="98">
        <f t="shared" si="19"/>
        <v>32.29</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t="str">
        <f t="shared" si="26"/>
        <v/>
      </c>
      <c r="BT38" s="108"/>
      <c r="BU38" s="92" t="str">
        <f t="shared" si="27"/>
        <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12.916</v>
      </c>
      <c r="CT38" s="104">
        <f>IFERROR(VLOOKUP(CS38,REGISTRATION!$P$22:$Q$32,2),"")</f>
        <v>5</v>
      </c>
      <c r="CU38" s="93" t="str">
        <f t="shared" si="42"/>
        <v>FAILED</v>
      </c>
    </row>
    <row r="39" spans="1:99">
      <c r="A39" s="41">
        <f>REGISTRATION!A40</f>
        <v>30</v>
      </c>
      <c r="B39" s="41" t="str">
        <f>REGISTRATION!B40</f>
        <v>201701-367</v>
      </c>
      <c r="C39" s="41" t="str">
        <f>CONCATENATE(REGISTRATION!C40," ",REGISTRATION!D40," ",REGISTRATION!E40)</f>
        <v xml:space="preserve">Santos Ariel </v>
      </c>
      <c r="D39" s="108">
        <v>57</v>
      </c>
      <c r="E39" s="92">
        <f t="shared" si="43"/>
        <v>81.428571428571431</v>
      </c>
      <c r="F39" s="95">
        <f t="shared" si="0"/>
        <v>24.428571428571427</v>
      </c>
      <c r="G39" s="108"/>
      <c r="H39" s="92" t="e">
        <f t="shared" si="2"/>
        <v>#DIV/0!</v>
      </c>
      <c r="I39" s="95" t="str">
        <f t="shared" si="1"/>
        <v/>
      </c>
      <c r="J39" s="108">
        <v>15</v>
      </c>
      <c r="K39" s="92">
        <f t="shared" si="3"/>
        <v>75</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f t="shared" si="9"/>
        <v>15</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39.428571428571431</v>
      </c>
      <c r="BD39" s="98">
        <f t="shared" si="19"/>
        <v>39.43</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t="str">
        <f t="shared" si="26"/>
        <v/>
      </c>
      <c r="BT39" s="108"/>
      <c r="BU39" s="92" t="str">
        <f t="shared" si="27"/>
        <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15.772</v>
      </c>
      <c r="CT39" s="104">
        <f>IFERROR(VLOOKUP(CS39,REGISTRATION!$P$22:$Q$32,2),"")</f>
        <v>5</v>
      </c>
      <c r="CU39" s="93" t="str">
        <f t="shared" si="42"/>
        <v>FAILED</v>
      </c>
    </row>
    <row r="40" spans="1:99">
      <c r="A40" s="41">
        <f>REGISTRATION!A41</f>
        <v>31</v>
      </c>
      <c r="B40" s="41" t="str">
        <f>REGISTRATION!B41</f>
        <v>201602-071</v>
      </c>
      <c r="C40" s="41" t="str">
        <f>CONCATENATE(REGISTRATION!C41," ",REGISTRATION!D41," ",REGISTRATION!E41)</f>
        <v>Sibul Mark Anthony B</v>
      </c>
      <c r="D40" s="108">
        <v>35</v>
      </c>
      <c r="E40" s="92">
        <f t="shared" si="43"/>
        <v>50</v>
      </c>
      <c r="F40" s="95">
        <f t="shared" si="0"/>
        <v>15</v>
      </c>
      <c r="G40" s="108"/>
      <c r="H40" s="92" t="e">
        <f t="shared" si="2"/>
        <v>#DIV/0!</v>
      </c>
      <c r="I40" s="95" t="str">
        <f t="shared" si="1"/>
        <v/>
      </c>
      <c r="J40" s="108">
        <v>16</v>
      </c>
      <c r="K40" s="92">
        <f t="shared" si="3"/>
        <v>80</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f t="shared" si="9"/>
        <v>16</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31</v>
      </c>
      <c r="BD40" s="98">
        <f t="shared" si="19"/>
        <v>31</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t="str">
        <f t="shared" si="26"/>
        <v/>
      </c>
      <c r="BT40" s="108"/>
      <c r="BU40" s="92" t="str">
        <f t="shared" si="27"/>
        <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12.4</v>
      </c>
      <c r="CT40" s="104">
        <f>IFERROR(VLOOKUP(CS40,REGISTRATION!$P$22:$Q$32,2),"")</f>
        <v>5</v>
      </c>
      <c r="CU40" s="93" t="str">
        <f t="shared" si="42"/>
        <v>FAILED</v>
      </c>
    </row>
    <row r="41" spans="1:99">
      <c r="A41" s="41">
        <f>REGISTRATION!A42</f>
        <v>32</v>
      </c>
      <c r="B41" s="41" t="str">
        <f>REGISTRATION!B42</f>
        <v>201701-390</v>
      </c>
      <c r="C41" s="41" t="str">
        <f>CONCATENATE(REGISTRATION!C42," ",REGISTRATION!D42," ",REGISTRATION!E42)</f>
        <v>Videña Cheryl R</v>
      </c>
      <c r="D41" s="108">
        <v>36</v>
      </c>
      <c r="E41" s="92">
        <f t="shared" si="43"/>
        <v>51.428571428571423</v>
      </c>
      <c r="F41" s="95">
        <f t="shared" si="0"/>
        <v>15.428571428571427</v>
      </c>
      <c r="G41" s="108"/>
      <c r="H41" s="92" t="e">
        <f t="shared" si="2"/>
        <v>#DIV/0!</v>
      </c>
      <c r="I41" s="95" t="str">
        <f t="shared" si="1"/>
        <v/>
      </c>
      <c r="J41" s="108">
        <v>7</v>
      </c>
      <c r="K41" s="92">
        <f t="shared" si="3"/>
        <v>35</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f t="shared" si="9"/>
        <v>7</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22.428571428571427</v>
      </c>
      <c r="BD41" s="98">
        <f t="shared" si="19"/>
        <v>22.43</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t="str">
        <f t="shared" si="26"/>
        <v/>
      </c>
      <c r="BT41" s="108"/>
      <c r="BU41" s="92" t="str">
        <f t="shared" si="27"/>
        <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8.9719999999999995</v>
      </c>
      <c r="CT41" s="104">
        <f>IFERROR(VLOOKUP(CS41,REGISTRATION!$P$22:$Q$32,2),"")</f>
        <v>5</v>
      </c>
      <c r="CU41" s="93" t="str">
        <f t="shared" si="42"/>
        <v>FAILED</v>
      </c>
    </row>
    <row r="42" spans="1:99">
      <c r="A42" s="41">
        <f>REGISTRATION!A43</f>
        <v>33</v>
      </c>
      <c r="B42" s="41" t="str">
        <f>REGISTRATION!B43</f>
        <v>201701-191</v>
      </c>
      <c r="C42" s="41" t="str">
        <f>CONCATENATE(REGISTRATION!C43," ",REGISTRATION!D43," ",REGISTRATION!E43)</f>
        <v>Villamar Raynald M</v>
      </c>
      <c r="D42" s="108">
        <v>39</v>
      </c>
      <c r="E42" s="92">
        <f t="shared" si="43"/>
        <v>55.714285714285715</v>
      </c>
      <c r="F42" s="95">
        <f t="shared" ref="F42:F70" si="46">IFERROR((E42*$F$7), " ")</f>
        <v>16.714285714285715</v>
      </c>
      <c r="G42" s="108"/>
      <c r="H42" s="92" t="e">
        <f t="shared" si="2"/>
        <v>#DIV/0!</v>
      </c>
      <c r="I42" s="95" t="str">
        <f t="shared" ref="I42:I70" si="47">IFERROR((H42*$I$7), "")</f>
        <v/>
      </c>
      <c r="J42" s="108">
        <v>8</v>
      </c>
      <c r="K42" s="92">
        <f t="shared" si="3"/>
        <v>40</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f t="shared" si="9"/>
        <v>8</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24.714285714285715</v>
      </c>
      <c r="BD42" s="98">
        <f t="shared" si="19"/>
        <v>24.71</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t="str">
        <f t="shared" si="26"/>
        <v/>
      </c>
      <c r="BT42" s="108"/>
      <c r="BU42" s="92" t="str">
        <f t="shared" si="27"/>
        <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9.8840000000000003</v>
      </c>
      <c r="CT42" s="104">
        <f>IFERROR(VLOOKUP(CS42,REGISTRATION!$P$22:$Q$32,2),"")</f>
        <v>5</v>
      </c>
      <c r="CU42" s="93" t="str">
        <f t="shared" si="42"/>
        <v>FAILED</v>
      </c>
    </row>
    <row r="43" spans="1:99">
      <c r="A43" s="41">
        <f>REGISTRATION!A44</f>
        <v>34</v>
      </c>
      <c r="B43" s="41">
        <f>REGISTRATION!B44</f>
        <v>0</v>
      </c>
      <c r="C43" s="41" t="str">
        <f>CONCATENATE(REGISTRATION!C44," ",REGISTRATION!D44," ",REGISTRATION!E44)</f>
        <v/>
      </c>
      <c r="D43" s="108"/>
      <c r="E43" s="92">
        <f t="shared" si="43"/>
        <v>0</v>
      </c>
      <c r="F43" s="95">
        <f t="shared" si="46"/>
        <v>0</v>
      </c>
      <c r="G43" s="108"/>
      <c r="H43" s="92" t="e">
        <f t="shared" si="2"/>
        <v>#DIV/0!</v>
      </c>
      <c r="I43" s="95" t="str">
        <f t="shared" si="47"/>
        <v/>
      </c>
      <c r="J43" s="108"/>
      <c r="K43" s="92">
        <f t="shared" si="3"/>
        <v>0</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f t="shared" si="9"/>
        <v>0</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t="str">
        <f t="shared" si="26"/>
        <v/>
      </c>
      <c r="BT43" s="108"/>
      <c r="BU43" s="92" t="str">
        <f t="shared" si="27"/>
        <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c>
      <c r="D44" s="108"/>
      <c r="E44" s="92">
        <f t="shared" si="43"/>
        <v>0</v>
      </c>
      <c r="F44" s="95">
        <f t="shared" si="46"/>
        <v>0</v>
      </c>
      <c r="G44" s="108"/>
      <c r="H44" s="92" t="e">
        <f t="shared" si="2"/>
        <v>#DIV/0!</v>
      </c>
      <c r="I44" s="95" t="str">
        <f t="shared" si="47"/>
        <v/>
      </c>
      <c r="J44" s="108"/>
      <c r="K44" s="92">
        <f t="shared" si="3"/>
        <v>0</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f t="shared" si="9"/>
        <v>0</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t="str">
        <f t="shared" si="26"/>
        <v/>
      </c>
      <c r="BT44" s="108"/>
      <c r="BU44" s="92" t="str">
        <f t="shared" si="27"/>
        <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c>
      <c r="D45" s="108"/>
      <c r="E45" s="92">
        <f t="shared" si="43"/>
        <v>0</v>
      </c>
      <c r="F45" s="95">
        <f t="shared" si="46"/>
        <v>0</v>
      </c>
      <c r="G45" s="108"/>
      <c r="H45" s="92" t="e">
        <f t="shared" si="2"/>
        <v>#DIV/0!</v>
      </c>
      <c r="I45" s="95" t="str">
        <f t="shared" si="47"/>
        <v/>
      </c>
      <c r="J45" s="108"/>
      <c r="K45" s="92">
        <f t="shared" si="3"/>
        <v>0</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f t="shared" si="9"/>
        <v>0</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t="str">
        <f t="shared" si="26"/>
        <v/>
      </c>
      <c r="BT45" s="108"/>
      <c r="BU45" s="92" t="str">
        <f t="shared" si="27"/>
        <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c>
      <c r="D46" s="108"/>
      <c r="E46" s="92">
        <f t="shared" si="43"/>
        <v>0</v>
      </c>
      <c r="F46" s="95">
        <f t="shared" si="46"/>
        <v>0</v>
      </c>
      <c r="G46" s="108"/>
      <c r="H46" s="92" t="e">
        <f t="shared" si="2"/>
        <v>#DIV/0!</v>
      </c>
      <c r="I46" s="95" t="str">
        <f t="shared" si="47"/>
        <v/>
      </c>
      <c r="J46" s="108"/>
      <c r="K46" s="92">
        <f t="shared" si="3"/>
        <v>0</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f t="shared" si="9"/>
        <v>0</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t="str">
        <f t="shared" si="26"/>
        <v/>
      </c>
      <c r="BT46" s="108"/>
      <c r="BU46" s="92" t="str">
        <f t="shared" si="27"/>
        <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c>
      <c r="D47" s="108"/>
      <c r="E47" s="92">
        <f t="shared" si="43"/>
        <v>0</v>
      </c>
      <c r="F47" s="95">
        <f t="shared" si="46"/>
        <v>0</v>
      </c>
      <c r="G47" s="108"/>
      <c r="H47" s="92" t="e">
        <f t="shared" si="2"/>
        <v>#DIV/0!</v>
      </c>
      <c r="I47" s="95" t="str">
        <f t="shared" si="47"/>
        <v/>
      </c>
      <c r="J47" s="108"/>
      <c r="K47" s="92">
        <f t="shared" si="3"/>
        <v>0</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f t="shared" si="9"/>
        <v>0</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t="str">
        <f t="shared" si="26"/>
        <v/>
      </c>
      <c r="BT47" s="108"/>
      <c r="BU47" s="92" t="str">
        <f t="shared" si="27"/>
        <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c>
      <c r="D48" s="108"/>
      <c r="E48" s="92">
        <f t="shared" si="43"/>
        <v>0</v>
      </c>
      <c r="F48" s="95">
        <f t="shared" si="46"/>
        <v>0</v>
      </c>
      <c r="G48" s="108"/>
      <c r="H48" s="92" t="e">
        <f t="shared" si="2"/>
        <v>#DIV/0!</v>
      </c>
      <c r="I48" s="95" t="str">
        <f t="shared" si="47"/>
        <v/>
      </c>
      <c r="J48" s="108"/>
      <c r="K48" s="92">
        <f t="shared" si="3"/>
        <v>0</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f t="shared" si="9"/>
        <v>0</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t="str">
        <f t="shared" si="26"/>
        <v/>
      </c>
      <c r="BT48" s="108"/>
      <c r="BU48" s="92" t="str">
        <f t="shared" si="27"/>
        <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c>
      <c r="D49" s="108"/>
      <c r="E49" s="92">
        <f t="shared" si="43"/>
        <v>0</v>
      </c>
      <c r="F49" s="95">
        <f t="shared" si="46"/>
        <v>0</v>
      </c>
      <c r="G49" s="108"/>
      <c r="H49" s="92" t="e">
        <f t="shared" si="2"/>
        <v>#DIV/0!</v>
      </c>
      <c r="I49" s="95" t="str">
        <f t="shared" si="47"/>
        <v/>
      </c>
      <c r="J49" s="108"/>
      <c r="K49" s="92">
        <f t="shared" si="3"/>
        <v>0</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f t="shared" si="9"/>
        <v>0</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t="str">
        <f t="shared" si="26"/>
        <v/>
      </c>
      <c r="BT49" s="108"/>
      <c r="BU49" s="92" t="str">
        <f t="shared" si="27"/>
        <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c>
      <c r="D50" s="108"/>
      <c r="E50" s="92">
        <f t="shared" si="43"/>
        <v>0</v>
      </c>
      <c r="F50" s="95">
        <f t="shared" si="46"/>
        <v>0</v>
      </c>
      <c r="G50" s="108"/>
      <c r="H50" s="92" t="e">
        <f t="shared" si="2"/>
        <v>#DIV/0!</v>
      </c>
      <c r="I50" s="95" t="str">
        <f t="shared" si="47"/>
        <v/>
      </c>
      <c r="J50" s="108"/>
      <c r="K50" s="92">
        <f t="shared" si="3"/>
        <v>0</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f t="shared" si="9"/>
        <v>0</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t="str">
        <f t="shared" si="26"/>
        <v/>
      </c>
      <c r="BT50" s="108"/>
      <c r="BU50" s="92" t="str">
        <f t="shared" si="27"/>
        <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c>
      <c r="D51" s="108"/>
      <c r="E51" s="92">
        <f t="shared" si="43"/>
        <v>0</v>
      </c>
      <c r="F51" s="95">
        <f t="shared" si="46"/>
        <v>0</v>
      </c>
      <c r="G51" s="108"/>
      <c r="H51" s="92" t="e">
        <f t="shared" si="2"/>
        <v>#DIV/0!</v>
      </c>
      <c r="I51" s="95" t="str">
        <f t="shared" si="47"/>
        <v/>
      </c>
      <c r="J51" s="108"/>
      <c r="K51" s="92">
        <f t="shared" si="3"/>
        <v>0</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f t="shared" si="9"/>
        <v>0</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t="str">
        <f t="shared" si="26"/>
        <v/>
      </c>
      <c r="BT51" s="108"/>
      <c r="BU51" s="92" t="str">
        <f t="shared" si="27"/>
        <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c>
      <c r="D52" s="108"/>
      <c r="E52" s="92">
        <f t="shared" si="43"/>
        <v>0</v>
      </c>
      <c r="F52" s="95">
        <f t="shared" si="46"/>
        <v>0</v>
      </c>
      <c r="G52" s="108"/>
      <c r="H52" s="92" t="e">
        <f t="shared" si="2"/>
        <v>#DIV/0!</v>
      </c>
      <c r="I52" s="95" t="str">
        <f t="shared" si="47"/>
        <v/>
      </c>
      <c r="J52" s="108"/>
      <c r="K52" s="92">
        <f t="shared" si="3"/>
        <v>0</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f t="shared" si="9"/>
        <v>0</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t="str">
        <f t="shared" si="26"/>
        <v/>
      </c>
      <c r="BT52" s="108"/>
      <c r="BU52" s="92" t="str">
        <f t="shared" si="27"/>
        <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c>
      <c r="D53" s="108"/>
      <c r="E53" s="92">
        <f t="shared" si="43"/>
        <v>0</v>
      </c>
      <c r="F53" s="95">
        <f t="shared" si="46"/>
        <v>0</v>
      </c>
      <c r="G53" s="108"/>
      <c r="H53" s="92" t="e">
        <f t="shared" si="2"/>
        <v>#DIV/0!</v>
      </c>
      <c r="I53" s="95" t="str">
        <f t="shared" si="47"/>
        <v/>
      </c>
      <c r="J53" s="108"/>
      <c r="K53" s="92">
        <f t="shared" si="3"/>
        <v>0</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f t="shared" si="9"/>
        <v>0</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t="str">
        <f t="shared" si="26"/>
        <v/>
      </c>
      <c r="BT53" s="108"/>
      <c r="BU53" s="92" t="str">
        <f t="shared" si="27"/>
        <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c>
      <c r="D54" s="108"/>
      <c r="E54" s="92">
        <f t="shared" si="43"/>
        <v>0</v>
      </c>
      <c r="F54" s="95">
        <f t="shared" si="46"/>
        <v>0</v>
      </c>
      <c r="G54" s="108"/>
      <c r="H54" s="92" t="e">
        <f t="shared" si="2"/>
        <v>#DIV/0!</v>
      </c>
      <c r="I54" s="95" t="str">
        <f t="shared" si="47"/>
        <v/>
      </c>
      <c r="J54" s="108"/>
      <c r="K54" s="92">
        <f t="shared" si="3"/>
        <v>0</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f t="shared" si="9"/>
        <v>0</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t="str">
        <f t="shared" si="26"/>
        <v/>
      </c>
      <c r="BT54" s="108"/>
      <c r="BU54" s="92" t="str">
        <f t="shared" si="27"/>
        <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c>
      <c r="D55" s="108"/>
      <c r="E55" s="92">
        <f t="shared" si="43"/>
        <v>0</v>
      </c>
      <c r="F55" s="95">
        <f t="shared" si="46"/>
        <v>0</v>
      </c>
      <c r="G55" s="108"/>
      <c r="H55" s="92" t="e">
        <f t="shared" si="2"/>
        <v>#DIV/0!</v>
      </c>
      <c r="I55" s="95" t="str">
        <f t="shared" si="47"/>
        <v/>
      </c>
      <c r="J55" s="108"/>
      <c r="K55" s="92">
        <f t="shared" si="3"/>
        <v>0</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f t="shared" si="9"/>
        <v>0</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t="str">
        <f t="shared" si="26"/>
        <v/>
      </c>
      <c r="BT55" s="108"/>
      <c r="BU55" s="92" t="str">
        <f t="shared" si="27"/>
        <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c>
      <c r="D56" s="108"/>
      <c r="E56" s="92">
        <f t="shared" si="43"/>
        <v>0</v>
      </c>
      <c r="F56" s="95">
        <f t="shared" si="46"/>
        <v>0</v>
      </c>
      <c r="G56" s="108"/>
      <c r="H56" s="92" t="e">
        <f t="shared" si="2"/>
        <v>#DIV/0!</v>
      </c>
      <c r="I56" s="95" t="str">
        <f t="shared" si="47"/>
        <v/>
      </c>
      <c r="J56" s="108"/>
      <c r="K56" s="92">
        <f t="shared" si="3"/>
        <v>0</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f t="shared" si="9"/>
        <v>0</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t="str">
        <f t="shared" si="26"/>
        <v/>
      </c>
      <c r="BT56" s="108"/>
      <c r="BU56" s="92" t="str">
        <f t="shared" si="27"/>
        <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c>
      <c r="D57" s="108"/>
      <c r="E57" s="92">
        <f t="shared" si="43"/>
        <v>0</v>
      </c>
      <c r="F57" s="95">
        <f t="shared" si="46"/>
        <v>0</v>
      </c>
      <c r="G57" s="108"/>
      <c r="H57" s="92" t="e">
        <f t="shared" si="2"/>
        <v>#DIV/0!</v>
      </c>
      <c r="I57" s="95" t="str">
        <f t="shared" si="47"/>
        <v/>
      </c>
      <c r="J57" s="108"/>
      <c r="K57" s="92">
        <f t="shared" si="3"/>
        <v>0</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f t="shared" si="9"/>
        <v>0</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t="str">
        <f t="shared" si="26"/>
        <v/>
      </c>
      <c r="BT57" s="108"/>
      <c r="BU57" s="92" t="str">
        <f t="shared" si="27"/>
        <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c>
      <c r="D58" s="108"/>
      <c r="E58" s="92">
        <f t="shared" si="43"/>
        <v>0</v>
      </c>
      <c r="F58" s="95">
        <f t="shared" si="46"/>
        <v>0</v>
      </c>
      <c r="G58" s="108"/>
      <c r="H58" s="92" t="e">
        <f t="shared" si="2"/>
        <v>#DIV/0!</v>
      </c>
      <c r="I58" s="95" t="str">
        <f t="shared" si="47"/>
        <v/>
      </c>
      <c r="J58" s="108"/>
      <c r="K58" s="92">
        <f t="shared" si="3"/>
        <v>0</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f t="shared" si="9"/>
        <v>0</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t="str">
        <f t="shared" si="26"/>
        <v/>
      </c>
      <c r="BT58" s="108"/>
      <c r="BU58" s="92" t="str">
        <f t="shared" si="27"/>
        <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c>
      <c r="D59" s="108"/>
      <c r="E59" s="92">
        <f t="shared" si="43"/>
        <v>0</v>
      </c>
      <c r="F59" s="95">
        <f t="shared" si="46"/>
        <v>0</v>
      </c>
      <c r="G59" s="108"/>
      <c r="H59" s="92" t="e">
        <f t="shared" si="2"/>
        <v>#DIV/0!</v>
      </c>
      <c r="I59" s="95" t="str">
        <f t="shared" si="47"/>
        <v/>
      </c>
      <c r="J59" s="108"/>
      <c r="K59" s="92">
        <f t="shared" si="3"/>
        <v>0</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f t="shared" si="9"/>
        <v>0</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t="str">
        <f t="shared" si="26"/>
        <v/>
      </c>
      <c r="BT59" s="108"/>
      <c r="BU59" s="92" t="str">
        <f t="shared" si="27"/>
        <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c>
      <c r="D60" s="108"/>
      <c r="E60" s="92">
        <f t="shared" si="43"/>
        <v>0</v>
      </c>
      <c r="F60" s="95">
        <f t="shared" si="46"/>
        <v>0</v>
      </c>
      <c r="G60" s="108"/>
      <c r="H60" s="92" t="e">
        <f t="shared" si="2"/>
        <v>#DIV/0!</v>
      </c>
      <c r="I60" s="95" t="str">
        <f t="shared" si="47"/>
        <v/>
      </c>
      <c r="J60" s="108"/>
      <c r="K60" s="92">
        <f t="shared" si="3"/>
        <v>0</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f t="shared" si="9"/>
        <v>0</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t="str">
        <f t="shared" si="26"/>
        <v/>
      </c>
      <c r="BT60" s="108"/>
      <c r="BU60" s="92" t="str">
        <f t="shared" si="27"/>
        <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c>
      <c r="D61" s="108"/>
      <c r="E61" s="92">
        <f t="shared" si="43"/>
        <v>0</v>
      </c>
      <c r="F61" s="95">
        <f t="shared" si="46"/>
        <v>0</v>
      </c>
      <c r="G61" s="108"/>
      <c r="H61" s="92" t="e">
        <f t="shared" si="2"/>
        <v>#DIV/0!</v>
      </c>
      <c r="I61" s="95" t="str">
        <f t="shared" si="47"/>
        <v/>
      </c>
      <c r="J61" s="108"/>
      <c r="K61" s="92">
        <f t="shared" si="3"/>
        <v>0</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f t="shared" si="9"/>
        <v>0</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t="str">
        <f t="shared" si="26"/>
        <v/>
      </c>
      <c r="BT61" s="108"/>
      <c r="BU61" s="92" t="str">
        <f t="shared" si="27"/>
        <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c>
      <c r="D62" s="108"/>
      <c r="E62" s="92">
        <f t="shared" si="43"/>
        <v>0</v>
      </c>
      <c r="F62" s="95">
        <f t="shared" si="46"/>
        <v>0</v>
      </c>
      <c r="G62" s="108"/>
      <c r="H62" s="92" t="e">
        <f t="shared" si="2"/>
        <v>#DIV/0!</v>
      </c>
      <c r="I62" s="95" t="str">
        <f t="shared" si="47"/>
        <v/>
      </c>
      <c r="J62" s="108"/>
      <c r="K62" s="92">
        <f t="shared" si="3"/>
        <v>0</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f t="shared" si="9"/>
        <v>0</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t="str">
        <f t="shared" si="26"/>
        <v/>
      </c>
      <c r="BT62" s="108"/>
      <c r="BU62" s="92" t="str">
        <f t="shared" si="27"/>
        <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c>
      <c r="D63" s="108"/>
      <c r="E63" s="92">
        <f t="shared" si="43"/>
        <v>0</v>
      </c>
      <c r="F63" s="95">
        <f t="shared" si="46"/>
        <v>0</v>
      </c>
      <c r="G63" s="108"/>
      <c r="H63" s="92" t="e">
        <f t="shared" si="2"/>
        <v>#DIV/0!</v>
      </c>
      <c r="I63" s="95" t="str">
        <f t="shared" si="47"/>
        <v/>
      </c>
      <c r="J63" s="108"/>
      <c r="K63" s="92">
        <f t="shared" si="3"/>
        <v>0</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f t="shared" si="9"/>
        <v>0</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t="str">
        <f t="shared" si="26"/>
        <v/>
      </c>
      <c r="BT63" s="108"/>
      <c r="BU63" s="92" t="str">
        <f t="shared" si="27"/>
        <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c>
      <c r="D64" s="108"/>
      <c r="E64" s="92">
        <f t="shared" si="43"/>
        <v>0</v>
      </c>
      <c r="F64" s="95">
        <f t="shared" si="46"/>
        <v>0</v>
      </c>
      <c r="G64" s="108"/>
      <c r="H64" s="92" t="e">
        <f t="shared" si="2"/>
        <v>#DIV/0!</v>
      </c>
      <c r="I64" s="95" t="str">
        <f t="shared" si="47"/>
        <v/>
      </c>
      <c r="J64" s="108"/>
      <c r="K64" s="92">
        <f t="shared" si="3"/>
        <v>0</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f t="shared" si="9"/>
        <v>0</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t="str">
        <f t="shared" si="26"/>
        <v/>
      </c>
      <c r="BT64" s="108"/>
      <c r="BU64" s="92" t="str">
        <f t="shared" si="27"/>
        <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c>
      <c r="D65" s="108"/>
      <c r="E65" s="92">
        <f t="shared" si="43"/>
        <v>0</v>
      </c>
      <c r="F65" s="95">
        <f t="shared" si="46"/>
        <v>0</v>
      </c>
      <c r="G65" s="108"/>
      <c r="H65" s="92" t="e">
        <f t="shared" si="2"/>
        <v>#DIV/0!</v>
      </c>
      <c r="I65" s="95" t="str">
        <f t="shared" si="47"/>
        <v/>
      </c>
      <c r="J65" s="108"/>
      <c r="K65" s="92">
        <f t="shared" si="3"/>
        <v>0</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f t="shared" si="9"/>
        <v>0</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t="str">
        <f t="shared" si="26"/>
        <v/>
      </c>
      <c r="BT65" s="108"/>
      <c r="BU65" s="92" t="str">
        <f t="shared" si="27"/>
        <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c>
      <c r="D66" s="108"/>
      <c r="E66" s="92">
        <f t="shared" si="43"/>
        <v>0</v>
      </c>
      <c r="F66" s="95">
        <f t="shared" si="46"/>
        <v>0</v>
      </c>
      <c r="G66" s="108"/>
      <c r="H66" s="92" t="e">
        <f t="shared" si="2"/>
        <v>#DIV/0!</v>
      </c>
      <c r="I66" s="95" t="str">
        <f t="shared" si="47"/>
        <v/>
      </c>
      <c r="J66" s="108"/>
      <c r="K66" s="92">
        <f t="shared" si="3"/>
        <v>0</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f t="shared" si="9"/>
        <v>0</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t="str">
        <f t="shared" si="26"/>
        <v/>
      </c>
      <c r="BT66" s="108"/>
      <c r="BU66" s="92" t="str">
        <f t="shared" si="27"/>
        <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c>
      <c r="D67" s="108"/>
      <c r="E67" s="92">
        <f t="shared" si="43"/>
        <v>0</v>
      </c>
      <c r="F67" s="95">
        <f t="shared" si="46"/>
        <v>0</v>
      </c>
      <c r="G67" s="108"/>
      <c r="H67" s="92" t="e">
        <f t="shared" si="2"/>
        <v>#DIV/0!</v>
      </c>
      <c r="I67" s="95" t="str">
        <f t="shared" si="47"/>
        <v/>
      </c>
      <c r="J67" s="108"/>
      <c r="K67" s="92">
        <f t="shared" si="3"/>
        <v>0</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f t="shared" si="9"/>
        <v>0</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t="str">
        <f t="shared" si="26"/>
        <v/>
      </c>
      <c r="BT67" s="108"/>
      <c r="BU67" s="92" t="str">
        <f t="shared" si="27"/>
        <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c>
      <c r="D68" s="108"/>
      <c r="E68" s="92">
        <f t="shared" si="43"/>
        <v>0</v>
      </c>
      <c r="F68" s="95">
        <f t="shared" si="46"/>
        <v>0</v>
      </c>
      <c r="G68" s="108"/>
      <c r="H68" s="92" t="e">
        <f t="shared" si="2"/>
        <v>#DIV/0!</v>
      </c>
      <c r="I68" s="95" t="str">
        <f t="shared" si="47"/>
        <v/>
      </c>
      <c r="J68" s="108"/>
      <c r="K68" s="92">
        <f t="shared" si="3"/>
        <v>0</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f t="shared" si="9"/>
        <v>0</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t="str">
        <f t="shared" si="26"/>
        <v/>
      </c>
      <c r="BT68" s="108"/>
      <c r="BU68" s="92" t="str">
        <f t="shared" si="27"/>
        <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c>
      <c r="D69" s="108"/>
      <c r="E69" s="92">
        <f t="shared" si="43"/>
        <v>0</v>
      </c>
      <c r="F69" s="95">
        <f t="shared" si="46"/>
        <v>0</v>
      </c>
      <c r="G69" s="108"/>
      <c r="H69" s="92" t="e">
        <f t="shared" si="2"/>
        <v>#DIV/0!</v>
      </c>
      <c r="I69" s="95" t="str">
        <f t="shared" si="47"/>
        <v/>
      </c>
      <c r="J69" s="108"/>
      <c r="K69" s="92">
        <f t="shared" si="3"/>
        <v>0</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f t="shared" si="9"/>
        <v>0</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t="str">
        <f t="shared" si="26"/>
        <v/>
      </c>
      <c r="BT69" s="108"/>
      <c r="BU69" s="92" t="str">
        <f t="shared" si="27"/>
        <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c>
      <c r="D70" s="108"/>
      <c r="E70" s="92">
        <f t="shared" si="43"/>
        <v>0</v>
      </c>
      <c r="F70" s="95">
        <f t="shared" si="46"/>
        <v>0</v>
      </c>
      <c r="G70" s="108"/>
      <c r="H70" s="92" t="e">
        <f t="shared" si="2"/>
        <v>#DIV/0!</v>
      </c>
      <c r="I70" s="95" t="str">
        <f t="shared" si="47"/>
        <v/>
      </c>
      <c r="J70" s="108"/>
      <c r="K70" s="92">
        <f t="shared" si="3"/>
        <v>0</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f t="shared" si="9"/>
        <v>0</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t="str">
        <f t="shared" si="26"/>
        <v/>
      </c>
      <c r="BT70" s="108"/>
      <c r="BU70" s="92" t="str">
        <f t="shared" si="27"/>
        <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9" sqref="E9"/>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3" t="s">
        <v>92</v>
      </c>
      <c r="C5" s="210" t="s">
        <v>93</v>
      </c>
      <c r="D5" s="210"/>
      <c r="E5" s="210"/>
      <c r="F5" s="210"/>
      <c r="G5" s="210"/>
      <c r="H5" s="210"/>
      <c r="I5" s="210"/>
      <c r="J5" s="210" t="s">
        <v>94</v>
      </c>
      <c r="K5" s="210"/>
      <c r="L5" s="210"/>
      <c r="M5" s="210"/>
      <c r="N5" s="211" t="s">
        <v>35</v>
      </c>
      <c r="O5" s="212"/>
      <c r="P5" s="215" t="s">
        <v>95</v>
      </c>
    </row>
    <row r="6" spans="1:16">
      <c r="A6" s="222"/>
      <c r="B6" s="218" t="s">
        <v>96</v>
      </c>
      <c r="C6" s="44" t="s">
        <v>100</v>
      </c>
      <c r="D6" s="45" t="s">
        <v>142</v>
      </c>
      <c r="E6" s="44" t="s">
        <v>21</v>
      </c>
      <c r="F6" s="44" t="s">
        <v>67</v>
      </c>
      <c r="G6" s="44" t="s">
        <v>71</v>
      </c>
      <c r="H6" s="220" t="s">
        <v>97</v>
      </c>
      <c r="I6" s="220"/>
      <c r="J6" s="44" t="s">
        <v>101</v>
      </c>
      <c r="K6" s="44" t="s">
        <v>104</v>
      </c>
      <c r="L6" s="220" t="s">
        <v>98</v>
      </c>
      <c r="M6" s="220"/>
      <c r="N6" s="213"/>
      <c r="O6" s="214"/>
      <c r="P6" s="216"/>
    </row>
    <row r="7" spans="1:16" ht="15.75" thickBot="1">
      <c r="A7" s="223"/>
      <c r="B7" s="219"/>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17"/>
    </row>
    <row r="8" spans="1:16">
      <c r="A8" s="49">
        <v>1</v>
      </c>
      <c r="B8" s="50" t="str">
        <f>'RAW GRADES'!C10</f>
        <v>Ambulo Anne Jelica R</v>
      </c>
      <c r="C8" s="51">
        <f>'RAW GRADES'!F10</f>
        <v>15</v>
      </c>
      <c r="D8" s="89" t="str">
        <f>'RAW GRADES'!I10</f>
        <v/>
      </c>
      <c r="E8" s="52">
        <f>'RAW GRADES'!AN10</f>
        <v>13</v>
      </c>
      <c r="F8" s="52" t="str">
        <f>'RAW GRADES'!AU10</f>
        <v/>
      </c>
      <c r="G8" s="52" t="str">
        <f>'RAW GRADES'!BB10</f>
        <v/>
      </c>
      <c r="H8" s="53">
        <f>'RAW GRADES'!BC10</f>
        <v>28</v>
      </c>
      <c r="I8" s="53">
        <f>'RAW GRADES'!BD10</f>
        <v>28</v>
      </c>
      <c r="J8" s="52" t="str">
        <f>'RAW GRADES'!BK10</f>
        <v/>
      </c>
      <c r="K8" s="52">
        <f>'RAW GRADES'!CP10</f>
        <v>0</v>
      </c>
      <c r="L8" s="52">
        <f>'RAW GRADES'!CQ10</f>
        <v>0</v>
      </c>
      <c r="M8" s="54">
        <f>'RAW GRADES'!CR10</f>
        <v>0</v>
      </c>
      <c r="N8" s="55">
        <f>'RAW GRADES'!CS10</f>
        <v>11.200000000000001</v>
      </c>
      <c r="O8" s="56">
        <f>'RAW GRADES'!CT10</f>
        <v>5</v>
      </c>
      <c r="P8" s="59" t="str">
        <f>IF(O8&gt;3,"FAILED","PASSED")</f>
        <v>FAILED</v>
      </c>
    </row>
    <row r="9" spans="1:16">
      <c r="A9" s="49">
        <v>2</v>
      </c>
      <c r="B9" s="50" t="str">
        <f>'RAW GRADES'!C11</f>
        <v>Amon Bryan Eriz C</v>
      </c>
      <c r="C9" s="57">
        <f>'RAW GRADES'!F11</f>
        <v>14.142857142857141</v>
      </c>
      <c r="D9" s="89" t="str">
        <f>'RAW GRADES'!I11</f>
        <v/>
      </c>
      <c r="E9" s="52">
        <f>'RAW GRADES'!AN11</f>
        <v>13</v>
      </c>
      <c r="F9" s="52" t="str">
        <f>'RAW GRADES'!AU11</f>
        <v/>
      </c>
      <c r="G9" s="52" t="str">
        <f>'RAW GRADES'!BB11</f>
        <v/>
      </c>
      <c r="H9" s="53">
        <f>'RAW GRADES'!BC11</f>
        <v>27.142857142857139</v>
      </c>
      <c r="I9" s="53">
        <f>'RAW GRADES'!BD11</f>
        <v>27.14</v>
      </c>
      <c r="J9" s="52" t="str">
        <f>'RAW GRADES'!BK11</f>
        <v/>
      </c>
      <c r="K9" s="52">
        <f>'RAW GRADES'!CP11</f>
        <v>0</v>
      </c>
      <c r="L9" s="52">
        <f>'RAW GRADES'!CQ11</f>
        <v>0</v>
      </c>
      <c r="M9" s="54">
        <f>'RAW GRADES'!CR11</f>
        <v>0</v>
      </c>
      <c r="N9" s="58">
        <f>'RAW GRADES'!CS11</f>
        <v>10.856000000000002</v>
      </c>
      <c r="O9" s="56">
        <f>'RAW GRADES'!CT11</f>
        <v>5</v>
      </c>
      <c r="P9" s="59" t="str">
        <f>IF(O9&gt;3,"FAILED","PASSED")</f>
        <v>FAILED</v>
      </c>
    </row>
    <row r="10" spans="1:16">
      <c r="A10" s="49">
        <v>3</v>
      </c>
      <c r="B10" s="50" t="str">
        <f>'RAW GRADES'!C12</f>
        <v>Amutan Annalyn R</v>
      </c>
      <c r="C10" s="57">
        <f>'RAW GRADES'!F12</f>
        <v>24.857142857142858</v>
      </c>
      <c r="D10" s="89" t="str">
        <f>'RAW GRADES'!I12</f>
        <v/>
      </c>
      <c r="E10" s="52">
        <f>'RAW GRADES'!AN12</f>
        <v>15</v>
      </c>
      <c r="F10" s="52" t="str">
        <f>'RAW GRADES'!AU12</f>
        <v/>
      </c>
      <c r="G10" s="52" t="str">
        <f>'RAW GRADES'!BB12</f>
        <v/>
      </c>
      <c r="H10" s="53">
        <f>'RAW GRADES'!BC12</f>
        <v>39.857142857142861</v>
      </c>
      <c r="I10" s="53">
        <f>'RAW GRADES'!BD12</f>
        <v>39.86</v>
      </c>
      <c r="J10" s="52" t="str">
        <f>'RAW GRADES'!BK12</f>
        <v/>
      </c>
      <c r="K10" s="52">
        <f>'RAW GRADES'!CP12</f>
        <v>0</v>
      </c>
      <c r="L10" s="52">
        <f>'RAW GRADES'!CQ12</f>
        <v>0</v>
      </c>
      <c r="M10" s="54">
        <f>'RAW GRADES'!CR12</f>
        <v>0</v>
      </c>
      <c r="N10" s="58">
        <f>'RAW GRADES'!CS12</f>
        <v>15.944000000000001</v>
      </c>
      <c r="O10" s="56">
        <f>'RAW GRADES'!CT12</f>
        <v>5</v>
      </c>
      <c r="P10" s="59" t="str">
        <f t="shared" ref="P10:P68" si="0">IF(O10&gt;3,"FAILED","PASSED")</f>
        <v>FAILED</v>
      </c>
    </row>
    <row r="11" spans="1:16">
      <c r="A11" s="49">
        <v>4</v>
      </c>
      <c r="B11" s="50" t="str">
        <f>'RAW GRADES'!C13</f>
        <v>Arevalo Jethro V</v>
      </c>
      <c r="C11" s="57">
        <f>'RAW GRADES'!F13</f>
        <v>18.857142857142854</v>
      </c>
      <c r="D11" s="89" t="str">
        <f>'RAW GRADES'!I13</f>
        <v/>
      </c>
      <c r="E11" s="52">
        <f>'RAW GRADES'!AN13</f>
        <v>10</v>
      </c>
      <c r="F11" s="52" t="str">
        <f>'RAW GRADES'!AU13</f>
        <v/>
      </c>
      <c r="G11" s="52" t="str">
        <f>'RAW GRADES'!BB13</f>
        <v/>
      </c>
      <c r="H11" s="53">
        <f>'RAW GRADES'!BC13</f>
        <v>28.857142857142854</v>
      </c>
      <c r="I11" s="53">
        <f>'RAW GRADES'!BD13</f>
        <v>28.86</v>
      </c>
      <c r="J11" s="52" t="str">
        <f>'RAW GRADES'!BK13</f>
        <v/>
      </c>
      <c r="K11" s="52">
        <f>'RAW GRADES'!CP13</f>
        <v>0</v>
      </c>
      <c r="L11" s="52">
        <f>'RAW GRADES'!CQ13</f>
        <v>0</v>
      </c>
      <c r="M11" s="54">
        <f>'RAW GRADES'!CR13</f>
        <v>0</v>
      </c>
      <c r="N11" s="58">
        <f>'RAW GRADES'!CS13</f>
        <v>11.544</v>
      </c>
      <c r="O11" s="56">
        <f>'RAW GRADES'!CT13</f>
        <v>5</v>
      </c>
      <c r="P11" s="59" t="str">
        <f t="shared" si="0"/>
        <v>FAILED</v>
      </c>
    </row>
    <row r="12" spans="1:16">
      <c r="A12" s="49">
        <v>5</v>
      </c>
      <c r="B12" s="50" t="str">
        <f>'RAW GRADES'!C14</f>
        <v>Baptista Jeffrey DC</v>
      </c>
      <c r="C12" s="57">
        <f>'RAW GRADES'!F14</f>
        <v>13.714285714285714</v>
      </c>
      <c r="D12" s="89" t="str">
        <f>'RAW GRADES'!I14</f>
        <v/>
      </c>
      <c r="E12" s="52">
        <f>'RAW GRADES'!AN14</f>
        <v>14</v>
      </c>
      <c r="F12" s="52" t="str">
        <f>'RAW GRADES'!AU14</f>
        <v/>
      </c>
      <c r="G12" s="52" t="str">
        <f>'RAW GRADES'!BB14</f>
        <v/>
      </c>
      <c r="H12" s="53">
        <f>'RAW GRADES'!BC14</f>
        <v>27.714285714285715</v>
      </c>
      <c r="I12" s="53">
        <f>'RAW GRADES'!BD14</f>
        <v>27.71</v>
      </c>
      <c r="J12" s="52" t="str">
        <f>'RAW GRADES'!BK14</f>
        <v/>
      </c>
      <c r="K12" s="52">
        <f>'RAW GRADES'!CP14</f>
        <v>0</v>
      </c>
      <c r="L12" s="52">
        <f>'RAW GRADES'!CQ14</f>
        <v>0</v>
      </c>
      <c r="M12" s="54">
        <f>'RAW GRADES'!CR14</f>
        <v>0</v>
      </c>
      <c r="N12" s="58">
        <f>'RAW GRADES'!CS14</f>
        <v>11.084000000000001</v>
      </c>
      <c r="O12" s="56">
        <f>'RAW GRADES'!CT14</f>
        <v>5</v>
      </c>
      <c r="P12" s="59" t="str">
        <f t="shared" si="0"/>
        <v>FAILED</v>
      </c>
    </row>
    <row r="13" spans="1:16">
      <c r="A13" s="49">
        <v>6</v>
      </c>
      <c r="B13" s="50" t="str">
        <f>'RAW GRADES'!C15</f>
        <v>Baterna Kenneth M</v>
      </c>
      <c r="C13" s="57">
        <f>'RAW GRADES'!F15</f>
        <v>18.857142857142854</v>
      </c>
      <c r="D13" s="89" t="str">
        <f>'RAW GRADES'!I15</f>
        <v/>
      </c>
      <c r="E13" s="52">
        <f>'RAW GRADES'!AN15</f>
        <v>15</v>
      </c>
      <c r="F13" s="52" t="str">
        <f>'RAW GRADES'!AU15</f>
        <v/>
      </c>
      <c r="G13" s="52" t="str">
        <f>'RAW GRADES'!BB15</f>
        <v/>
      </c>
      <c r="H13" s="53">
        <f>'RAW GRADES'!BC15</f>
        <v>33.857142857142854</v>
      </c>
      <c r="I13" s="53">
        <f>'RAW GRADES'!BD15</f>
        <v>33.86</v>
      </c>
      <c r="J13" s="52" t="str">
        <f>'RAW GRADES'!BK15</f>
        <v/>
      </c>
      <c r="K13" s="52">
        <f>'RAW GRADES'!CP15</f>
        <v>0</v>
      </c>
      <c r="L13" s="52">
        <f>'RAW GRADES'!CQ15</f>
        <v>0</v>
      </c>
      <c r="M13" s="54">
        <f>'RAW GRADES'!CR15</f>
        <v>0</v>
      </c>
      <c r="N13" s="58">
        <f>'RAW GRADES'!CS15</f>
        <v>13.544</v>
      </c>
      <c r="O13" s="56">
        <f>'RAW GRADES'!CT15</f>
        <v>5</v>
      </c>
      <c r="P13" s="59" t="str">
        <f t="shared" si="0"/>
        <v>FAILED</v>
      </c>
    </row>
    <row r="14" spans="1:16">
      <c r="A14" s="49">
        <v>7</v>
      </c>
      <c r="B14" s="50" t="str">
        <f>'RAW GRADES'!C16</f>
        <v>Borja Ken G</v>
      </c>
      <c r="C14" s="57">
        <f>'RAW GRADES'!F16</f>
        <v>27</v>
      </c>
      <c r="D14" s="89" t="str">
        <f>'RAW GRADES'!I16</f>
        <v/>
      </c>
      <c r="E14" s="52">
        <f>'RAW GRADES'!AN16</f>
        <v>17</v>
      </c>
      <c r="F14" s="52" t="str">
        <f>'RAW GRADES'!AU16</f>
        <v/>
      </c>
      <c r="G14" s="52" t="str">
        <f>'RAW GRADES'!BB16</f>
        <v/>
      </c>
      <c r="H14" s="53">
        <f>'RAW GRADES'!BC16</f>
        <v>44</v>
      </c>
      <c r="I14" s="53">
        <f>'RAW GRADES'!BD16</f>
        <v>44</v>
      </c>
      <c r="J14" s="52" t="str">
        <f>'RAW GRADES'!BK16</f>
        <v/>
      </c>
      <c r="K14" s="52">
        <f>'RAW GRADES'!CP16</f>
        <v>0</v>
      </c>
      <c r="L14" s="52">
        <f>'RAW GRADES'!CQ16</f>
        <v>0</v>
      </c>
      <c r="M14" s="54">
        <f>'RAW GRADES'!CR16</f>
        <v>0</v>
      </c>
      <c r="N14" s="58">
        <f>'RAW GRADES'!CS16</f>
        <v>17.600000000000001</v>
      </c>
      <c r="O14" s="56">
        <f>'RAW GRADES'!CT16</f>
        <v>5</v>
      </c>
      <c r="P14" s="59" t="str">
        <f t="shared" si="0"/>
        <v>FAILED</v>
      </c>
    </row>
    <row r="15" spans="1:16">
      <c r="A15" s="49">
        <v>8</v>
      </c>
      <c r="B15" s="50" t="str">
        <f>'RAW GRADES'!C17</f>
        <v>Buenafe Naomi Carmel E</v>
      </c>
      <c r="C15" s="57">
        <f>'RAW GRADES'!F17</f>
        <v>0</v>
      </c>
      <c r="D15" s="89" t="str">
        <f>'RAW GRADES'!I17</f>
        <v/>
      </c>
      <c r="E15" s="52">
        <f>'RAW GRADES'!AN17</f>
        <v>0</v>
      </c>
      <c r="F15" s="52" t="str">
        <f>'RAW GRADES'!AU17</f>
        <v/>
      </c>
      <c r="G15" s="52" t="str">
        <f>'RAW GRADES'!BB17</f>
        <v/>
      </c>
      <c r="H15" s="53">
        <f>'RAW GRADES'!BC17</f>
        <v>0</v>
      </c>
      <c r="I15" s="53">
        <f>'RAW GRADES'!BD17</f>
        <v>0</v>
      </c>
      <c r="J15" s="52" t="str">
        <f>'RAW GRADES'!BK17</f>
        <v/>
      </c>
      <c r="K15" s="52">
        <f>'RAW GRADES'!CP17</f>
        <v>0</v>
      </c>
      <c r="L15" s="52">
        <f>'RAW GRADES'!CQ17</f>
        <v>0</v>
      </c>
      <c r="M15" s="54">
        <f>'RAW GRADES'!CR17</f>
        <v>0</v>
      </c>
      <c r="N15" s="58">
        <f>'RAW GRADES'!CS17</f>
        <v>0</v>
      </c>
      <c r="O15" s="56">
        <f>'RAW GRADES'!CT17</f>
        <v>5</v>
      </c>
      <c r="P15" s="59" t="str">
        <f t="shared" si="0"/>
        <v>FAILED</v>
      </c>
    </row>
    <row r="16" spans="1:16">
      <c r="A16" s="49">
        <v>9</v>
      </c>
      <c r="B16" s="50" t="str">
        <f>'RAW GRADES'!C18</f>
        <v>Buklatin Joseph Andrews A</v>
      </c>
      <c r="C16" s="57">
        <f>'RAW GRADES'!F18</f>
        <v>13.714285714285714</v>
      </c>
      <c r="D16" s="89" t="str">
        <f>'RAW GRADES'!I18</f>
        <v/>
      </c>
      <c r="E16" s="52">
        <f>'RAW GRADES'!AN18</f>
        <v>0</v>
      </c>
      <c r="F16" s="52" t="str">
        <f>'RAW GRADES'!AU18</f>
        <v/>
      </c>
      <c r="G16" s="52" t="str">
        <f>'RAW GRADES'!BB18</f>
        <v/>
      </c>
      <c r="H16" s="53">
        <f>'RAW GRADES'!BC18</f>
        <v>13.714285714285714</v>
      </c>
      <c r="I16" s="53">
        <f>'RAW GRADES'!BD18</f>
        <v>13.71</v>
      </c>
      <c r="J16" s="52" t="str">
        <f>'RAW GRADES'!BK18</f>
        <v/>
      </c>
      <c r="K16" s="52">
        <f>'RAW GRADES'!CP18</f>
        <v>0</v>
      </c>
      <c r="L16" s="52">
        <f>'RAW GRADES'!CQ18</f>
        <v>0</v>
      </c>
      <c r="M16" s="54">
        <f>'RAW GRADES'!CR18</f>
        <v>0</v>
      </c>
      <c r="N16" s="58">
        <f>'RAW GRADES'!CS18</f>
        <v>5.4840000000000009</v>
      </c>
      <c r="O16" s="56">
        <f>'RAW GRADES'!CT18</f>
        <v>5</v>
      </c>
      <c r="P16" s="59" t="str">
        <f t="shared" si="0"/>
        <v>FAILED</v>
      </c>
    </row>
    <row r="17" spans="1:16">
      <c r="A17" s="49">
        <v>10</v>
      </c>
      <c r="B17" s="50" t="str">
        <f>'RAW GRADES'!C19</f>
        <v>Camitoc Anna Katrina A</v>
      </c>
      <c r="C17" s="57">
        <f>'RAW GRADES'!F19</f>
        <v>17.142857142857142</v>
      </c>
      <c r="D17" s="89" t="str">
        <f>'RAW GRADES'!I19</f>
        <v/>
      </c>
      <c r="E17" s="52">
        <f>'RAW GRADES'!AN19</f>
        <v>0</v>
      </c>
      <c r="F17" s="52" t="str">
        <f>'RAW GRADES'!AU19</f>
        <v/>
      </c>
      <c r="G17" s="52" t="str">
        <f>'RAW GRADES'!BB19</f>
        <v/>
      </c>
      <c r="H17" s="53">
        <f>'RAW GRADES'!BC19</f>
        <v>17.142857142857142</v>
      </c>
      <c r="I17" s="53">
        <f>'RAW GRADES'!BD19</f>
        <v>17.14</v>
      </c>
      <c r="J17" s="52" t="str">
        <f>'RAW GRADES'!BK19</f>
        <v/>
      </c>
      <c r="K17" s="52">
        <f>'RAW GRADES'!CP19</f>
        <v>0</v>
      </c>
      <c r="L17" s="52">
        <f>'RAW GRADES'!CQ19</f>
        <v>0</v>
      </c>
      <c r="M17" s="54">
        <f>'RAW GRADES'!CR19</f>
        <v>0</v>
      </c>
      <c r="N17" s="58">
        <f>'RAW GRADES'!CS19</f>
        <v>6.8560000000000008</v>
      </c>
      <c r="O17" s="56">
        <f>'RAW GRADES'!CT19</f>
        <v>5</v>
      </c>
      <c r="P17" s="59" t="str">
        <f t="shared" si="0"/>
        <v>FAILED</v>
      </c>
    </row>
    <row r="18" spans="1:16">
      <c r="A18" s="49">
        <v>11</v>
      </c>
      <c r="B18" s="50" t="str">
        <f>'RAW GRADES'!C20</f>
        <v>Costelo Tyrone Jay A</v>
      </c>
      <c r="C18" s="57">
        <f>'RAW GRADES'!F20</f>
        <v>16.285714285714285</v>
      </c>
      <c r="D18" s="89" t="str">
        <f>'RAW GRADES'!I20</f>
        <v/>
      </c>
      <c r="E18" s="52">
        <f>'RAW GRADES'!AN20</f>
        <v>10</v>
      </c>
      <c r="F18" s="52" t="str">
        <f>'RAW GRADES'!AU20</f>
        <v/>
      </c>
      <c r="G18" s="52" t="str">
        <f>'RAW GRADES'!BB20</f>
        <v/>
      </c>
      <c r="H18" s="53">
        <f>'RAW GRADES'!BC20</f>
        <v>26.285714285714285</v>
      </c>
      <c r="I18" s="53">
        <f>'RAW GRADES'!BD20</f>
        <v>26.29</v>
      </c>
      <c r="J18" s="52" t="str">
        <f>'RAW GRADES'!BK20</f>
        <v/>
      </c>
      <c r="K18" s="52">
        <f>'RAW GRADES'!CP20</f>
        <v>0</v>
      </c>
      <c r="L18" s="52">
        <f>'RAW GRADES'!CQ20</f>
        <v>0</v>
      </c>
      <c r="M18" s="54">
        <f>'RAW GRADES'!CR20</f>
        <v>0</v>
      </c>
      <c r="N18" s="58">
        <f>'RAW GRADES'!CS20</f>
        <v>10.516</v>
      </c>
      <c r="O18" s="56">
        <f>'RAW GRADES'!CT20</f>
        <v>5</v>
      </c>
      <c r="P18" s="59" t="str">
        <f t="shared" si="0"/>
        <v>FAILED</v>
      </c>
    </row>
    <row r="19" spans="1:16">
      <c r="A19" s="49">
        <v>12</v>
      </c>
      <c r="B19" s="50" t="str">
        <f>'RAW GRADES'!C21</f>
        <v>Creus Rondel Ian L</v>
      </c>
      <c r="C19" s="57">
        <f>'RAW GRADES'!F21</f>
        <v>16.714285714285715</v>
      </c>
      <c r="D19" s="89" t="str">
        <f>'RAW GRADES'!I21</f>
        <v/>
      </c>
      <c r="E19" s="52">
        <f>'RAW GRADES'!AN21</f>
        <v>13</v>
      </c>
      <c r="F19" s="52" t="str">
        <f>'RAW GRADES'!AU21</f>
        <v/>
      </c>
      <c r="G19" s="52" t="str">
        <f>'RAW GRADES'!BB21</f>
        <v/>
      </c>
      <c r="H19" s="53">
        <f>'RAW GRADES'!BC21</f>
        <v>29.714285714285715</v>
      </c>
      <c r="I19" s="53">
        <f>'RAW GRADES'!BD21</f>
        <v>29.71</v>
      </c>
      <c r="J19" s="52" t="str">
        <f>'RAW GRADES'!BK21</f>
        <v/>
      </c>
      <c r="K19" s="52">
        <f>'RAW GRADES'!CP21</f>
        <v>0</v>
      </c>
      <c r="L19" s="52">
        <f>'RAW GRADES'!CQ21</f>
        <v>0</v>
      </c>
      <c r="M19" s="54">
        <f>'RAW GRADES'!CR21</f>
        <v>0</v>
      </c>
      <c r="N19" s="58">
        <f>'RAW GRADES'!CS21</f>
        <v>11.884</v>
      </c>
      <c r="O19" s="56">
        <f>'RAW GRADES'!CT21</f>
        <v>5</v>
      </c>
      <c r="P19" s="59" t="str">
        <f t="shared" si="0"/>
        <v>FAILED</v>
      </c>
    </row>
    <row r="20" spans="1:16">
      <c r="A20" s="49">
        <v>13</v>
      </c>
      <c r="B20" s="50" t="str">
        <f>'RAW GRADES'!C22</f>
        <v>Cruz Jovanni P</v>
      </c>
      <c r="C20" s="57">
        <f>'RAW GRADES'!F22</f>
        <v>16.285714285714285</v>
      </c>
      <c r="D20" s="89" t="str">
        <f>'RAW GRADES'!I22</f>
        <v/>
      </c>
      <c r="E20" s="52">
        <f>'RAW GRADES'!AN22</f>
        <v>14</v>
      </c>
      <c r="F20" s="52" t="str">
        <f>'RAW GRADES'!AU22</f>
        <v/>
      </c>
      <c r="G20" s="52" t="str">
        <f>'RAW GRADES'!BB22</f>
        <v/>
      </c>
      <c r="H20" s="53">
        <f>'RAW GRADES'!BC22</f>
        <v>30.285714285714285</v>
      </c>
      <c r="I20" s="53">
        <f>'RAW GRADES'!BD22</f>
        <v>30.29</v>
      </c>
      <c r="J20" s="52" t="str">
        <f>'RAW GRADES'!BK22</f>
        <v/>
      </c>
      <c r="K20" s="52">
        <f>'RAW GRADES'!CP22</f>
        <v>0</v>
      </c>
      <c r="L20" s="52">
        <f>'RAW GRADES'!CQ22</f>
        <v>0</v>
      </c>
      <c r="M20" s="54">
        <f>'RAW GRADES'!CR22</f>
        <v>0</v>
      </c>
      <c r="N20" s="58">
        <f>'RAW GRADES'!CS22</f>
        <v>12.116</v>
      </c>
      <c r="O20" s="56">
        <f>'RAW GRADES'!CT22</f>
        <v>5</v>
      </c>
      <c r="P20" s="59" t="str">
        <f t="shared" si="0"/>
        <v>FAILED</v>
      </c>
    </row>
    <row r="21" spans="1:16">
      <c r="A21" s="49">
        <v>14</v>
      </c>
      <c r="B21" s="50" t="str">
        <f>'RAW GRADES'!C23</f>
        <v>Cruz Tom Russell D</v>
      </c>
      <c r="C21" s="57">
        <f>'RAW GRADES'!F23</f>
        <v>16.285714285714285</v>
      </c>
      <c r="D21" s="89" t="str">
        <f>'RAW GRADES'!I23</f>
        <v/>
      </c>
      <c r="E21" s="52">
        <f>'RAW GRADES'!AN23</f>
        <v>16</v>
      </c>
      <c r="F21" s="52" t="str">
        <f>'RAW GRADES'!AU23</f>
        <v/>
      </c>
      <c r="G21" s="52" t="str">
        <f>'RAW GRADES'!BB23</f>
        <v/>
      </c>
      <c r="H21" s="53">
        <f>'RAW GRADES'!BC23</f>
        <v>32.285714285714285</v>
      </c>
      <c r="I21" s="53">
        <f>'RAW GRADES'!BD23</f>
        <v>32.29</v>
      </c>
      <c r="J21" s="52" t="str">
        <f>'RAW GRADES'!BK23</f>
        <v/>
      </c>
      <c r="K21" s="52">
        <f>'RAW GRADES'!CP23</f>
        <v>0</v>
      </c>
      <c r="L21" s="52">
        <f>'RAW GRADES'!CQ23</f>
        <v>0</v>
      </c>
      <c r="M21" s="54">
        <f>'RAW GRADES'!CR23</f>
        <v>0</v>
      </c>
      <c r="N21" s="58">
        <f>'RAW GRADES'!CS23</f>
        <v>12.916</v>
      </c>
      <c r="O21" s="56">
        <f>'RAW GRADES'!CT23</f>
        <v>5</v>
      </c>
      <c r="P21" s="59" t="str">
        <f t="shared" si="0"/>
        <v>FAILED</v>
      </c>
    </row>
    <row r="22" spans="1:16">
      <c r="A22" s="49">
        <v>15</v>
      </c>
      <c r="B22" s="50" t="str">
        <f>'RAW GRADES'!C24</f>
        <v>Cuison Jayson E</v>
      </c>
      <c r="C22" s="57">
        <f>'RAW GRADES'!F24</f>
        <v>20.142857142857142</v>
      </c>
      <c r="D22" s="89" t="str">
        <f>'RAW GRADES'!I24</f>
        <v/>
      </c>
      <c r="E22" s="52">
        <f>'RAW GRADES'!AN24</f>
        <v>0</v>
      </c>
      <c r="F22" s="52" t="str">
        <f>'RAW GRADES'!AU24</f>
        <v/>
      </c>
      <c r="G22" s="52" t="str">
        <f>'RAW GRADES'!BB24</f>
        <v/>
      </c>
      <c r="H22" s="53">
        <f>'RAW GRADES'!BC24</f>
        <v>20.142857142857142</v>
      </c>
      <c r="I22" s="53">
        <f>'RAW GRADES'!BD24</f>
        <v>20.14</v>
      </c>
      <c r="J22" s="52" t="str">
        <f>'RAW GRADES'!BK24</f>
        <v/>
      </c>
      <c r="K22" s="52">
        <f>'RAW GRADES'!CP24</f>
        <v>0</v>
      </c>
      <c r="L22" s="52">
        <f>'RAW GRADES'!CQ24</f>
        <v>0</v>
      </c>
      <c r="M22" s="54">
        <f>'RAW GRADES'!CR24</f>
        <v>0</v>
      </c>
      <c r="N22" s="58">
        <f>'RAW GRADES'!CS24</f>
        <v>8.0560000000000009</v>
      </c>
      <c r="O22" s="56">
        <f>'RAW GRADES'!CT24</f>
        <v>5</v>
      </c>
      <c r="P22" s="59" t="str">
        <f t="shared" si="0"/>
        <v>FAILED</v>
      </c>
    </row>
    <row r="23" spans="1:16">
      <c r="A23" s="49">
        <v>16</v>
      </c>
      <c r="B23" s="50" t="str">
        <f>'RAW GRADES'!C25</f>
        <v>Espiritu Rasa Lila Dasi R</v>
      </c>
      <c r="C23" s="57">
        <f>'RAW GRADES'!F25</f>
        <v>21.428571428571427</v>
      </c>
      <c r="D23" s="89" t="str">
        <f>'RAW GRADES'!I25</f>
        <v/>
      </c>
      <c r="E23" s="52">
        <f>'RAW GRADES'!AN25</f>
        <v>13</v>
      </c>
      <c r="F23" s="52" t="str">
        <f>'RAW GRADES'!AU25</f>
        <v/>
      </c>
      <c r="G23" s="52" t="str">
        <f>'RAW GRADES'!BB25</f>
        <v/>
      </c>
      <c r="H23" s="53">
        <f>'RAW GRADES'!BC25</f>
        <v>34.428571428571431</v>
      </c>
      <c r="I23" s="53">
        <f>'RAW GRADES'!BD25</f>
        <v>34.43</v>
      </c>
      <c r="J23" s="52" t="str">
        <f>'RAW GRADES'!BK25</f>
        <v/>
      </c>
      <c r="K23" s="52">
        <f>'RAW GRADES'!CP25</f>
        <v>0</v>
      </c>
      <c r="L23" s="52">
        <f>'RAW GRADES'!CQ25</f>
        <v>0</v>
      </c>
      <c r="M23" s="54">
        <f>'RAW GRADES'!CR25</f>
        <v>0</v>
      </c>
      <c r="N23" s="58">
        <f>'RAW GRADES'!CS25</f>
        <v>13.772</v>
      </c>
      <c r="O23" s="56">
        <f>'RAW GRADES'!CT25</f>
        <v>5</v>
      </c>
      <c r="P23" s="59" t="str">
        <f t="shared" si="0"/>
        <v>FAILED</v>
      </c>
    </row>
    <row r="24" spans="1:16">
      <c r="A24" s="49">
        <v>17</v>
      </c>
      <c r="B24" s="50" t="str">
        <f>'RAW GRADES'!C26</f>
        <v>Estilloso Norvie C</v>
      </c>
      <c r="C24" s="57">
        <f>'RAW GRADES'!F26</f>
        <v>0</v>
      </c>
      <c r="D24" s="89" t="str">
        <f>'RAW GRADES'!I26</f>
        <v/>
      </c>
      <c r="E24" s="52">
        <f>'RAW GRADES'!AN26</f>
        <v>11.000000000000002</v>
      </c>
      <c r="F24" s="52" t="str">
        <f>'RAW GRADES'!AU26</f>
        <v/>
      </c>
      <c r="G24" s="52" t="str">
        <f>'RAW GRADES'!BB26</f>
        <v/>
      </c>
      <c r="H24" s="53">
        <f>'RAW GRADES'!BC26</f>
        <v>11.000000000000002</v>
      </c>
      <c r="I24" s="53">
        <f>'RAW GRADES'!BD26</f>
        <v>11</v>
      </c>
      <c r="J24" s="52" t="str">
        <f>'RAW GRADES'!BK26</f>
        <v/>
      </c>
      <c r="K24" s="52">
        <f>'RAW GRADES'!CP26</f>
        <v>0</v>
      </c>
      <c r="L24" s="52">
        <f>'RAW GRADES'!CQ26</f>
        <v>0</v>
      </c>
      <c r="M24" s="54">
        <f>'RAW GRADES'!CR26</f>
        <v>0</v>
      </c>
      <c r="N24" s="58">
        <f>'RAW GRADES'!CS26</f>
        <v>4.4000000000000004</v>
      </c>
      <c r="O24" s="56">
        <f>'RAW GRADES'!CT26</f>
        <v>5</v>
      </c>
      <c r="P24" s="59" t="str">
        <f t="shared" si="0"/>
        <v>FAILED</v>
      </c>
    </row>
    <row r="25" spans="1:16">
      <c r="A25" s="49">
        <v>18</v>
      </c>
      <c r="B25" s="50" t="str">
        <f>'RAW GRADES'!C27</f>
        <v>Jose Carl Russel M</v>
      </c>
      <c r="C25" s="57">
        <f>'RAW GRADES'!F27</f>
        <v>16.714285714285715</v>
      </c>
      <c r="D25" s="89" t="str">
        <f>'RAW GRADES'!I27</f>
        <v/>
      </c>
      <c r="E25" s="52">
        <f>'RAW GRADES'!AN27</f>
        <v>15</v>
      </c>
      <c r="F25" s="52" t="str">
        <f>'RAW GRADES'!AU27</f>
        <v/>
      </c>
      <c r="G25" s="52" t="str">
        <f>'RAW GRADES'!BB27</f>
        <v/>
      </c>
      <c r="H25" s="53">
        <f>'RAW GRADES'!BC27</f>
        <v>31.714285714285715</v>
      </c>
      <c r="I25" s="53">
        <f>'RAW GRADES'!BD27</f>
        <v>31.71</v>
      </c>
      <c r="J25" s="52" t="str">
        <f>'RAW GRADES'!BK27</f>
        <v/>
      </c>
      <c r="K25" s="52">
        <f>'RAW GRADES'!CP27</f>
        <v>0</v>
      </c>
      <c r="L25" s="52">
        <f>'RAW GRADES'!CQ27</f>
        <v>0</v>
      </c>
      <c r="M25" s="54">
        <f>'RAW GRADES'!CR27</f>
        <v>0</v>
      </c>
      <c r="N25" s="58">
        <f>'RAW GRADES'!CS27</f>
        <v>12.684000000000001</v>
      </c>
      <c r="O25" s="56">
        <f>'RAW GRADES'!CT27</f>
        <v>5</v>
      </c>
      <c r="P25" s="59" t="str">
        <f t="shared" si="0"/>
        <v>FAILED</v>
      </c>
    </row>
    <row r="26" spans="1:16">
      <c r="A26" s="49">
        <v>19</v>
      </c>
      <c r="B26" s="50" t="str">
        <f>'RAW GRADES'!C28</f>
        <v>Jose Ralph Rholwen M</v>
      </c>
      <c r="C26" s="57">
        <f>'RAW GRADES'!F28</f>
        <v>16.285714285714285</v>
      </c>
      <c r="D26" s="89" t="str">
        <f>'RAW GRADES'!I28</f>
        <v/>
      </c>
      <c r="E26" s="52">
        <f>'RAW GRADES'!AN28</f>
        <v>10</v>
      </c>
      <c r="F26" s="52" t="str">
        <f>'RAW GRADES'!AU28</f>
        <v/>
      </c>
      <c r="G26" s="52" t="str">
        <f>'RAW GRADES'!BB28</f>
        <v/>
      </c>
      <c r="H26" s="53">
        <f>'RAW GRADES'!BC28</f>
        <v>26.285714285714285</v>
      </c>
      <c r="I26" s="53">
        <f>'RAW GRADES'!BD28</f>
        <v>26.29</v>
      </c>
      <c r="J26" s="52" t="str">
        <f>'RAW GRADES'!BK28</f>
        <v/>
      </c>
      <c r="K26" s="52">
        <f>'RAW GRADES'!CP28</f>
        <v>0</v>
      </c>
      <c r="L26" s="52">
        <f>'RAW GRADES'!CQ28</f>
        <v>0</v>
      </c>
      <c r="M26" s="54">
        <f>'RAW GRADES'!CR28</f>
        <v>0</v>
      </c>
      <c r="N26" s="58">
        <f>'RAW GRADES'!CS28</f>
        <v>10.516</v>
      </c>
      <c r="O26" s="56">
        <f>'RAW GRADES'!CT28</f>
        <v>5</v>
      </c>
      <c r="P26" s="59" t="str">
        <f t="shared" si="0"/>
        <v>FAILED</v>
      </c>
    </row>
    <row r="27" spans="1:16">
      <c r="A27" s="49">
        <v>20</v>
      </c>
      <c r="B27" s="50" t="str">
        <f>'RAW GRADES'!C29</f>
        <v>Maala Mark Justine C</v>
      </c>
      <c r="C27" s="57">
        <f>'RAW GRADES'!F29</f>
        <v>0</v>
      </c>
      <c r="D27" s="89" t="str">
        <f>'RAW GRADES'!I29</f>
        <v/>
      </c>
      <c r="E27" s="52">
        <f>'RAW GRADES'!AN29</f>
        <v>17</v>
      </c>
      <c r="F27" s="52" t="str">
        <f>'RAW GRADES'!AU29</f>
        <v/>
      </c>
      <c r="G27" s="52" t="str">
        <f>'RAW GRADES'!BB29</f>
        <v/>
      </c>
      <c r="H27" s="53">
        <f>'RAW GRADES'!BC29</f>
        <v>17</v>
      </c>
      <c r="I27" s="53">
        <f>'RAW GRADES'!BD29</f>
        <v>17</v>
      </c>
      <c r="J27" s="52" t="str">
        <f>'RAW GRADES'!BK29</f>
        <v/>
      </c>
      <c r="K27" s="52">
        <f>'RAW GRADES'!CP29</f>
        <v>0</v>
      </c>
      <c r="L27" s="52">
        <f>'RAW GRADES'!CQ29</f>
        <v>0</v>
      </c>
      <c r="M27" s="54">
        <f>'RAW GRADES'!CR29</f>
        <v>0</v>
      </c>
      <c r="N27" s="58">
        <f>'RAW GRADES'!CS29</f>
        <v>6.8000000000000007</v>
      </c>
      <c r="O27" s="56">
        <f>'RAW GRADES'!CT29</f>
        <v>5</v>
      </c>
      <c r="P27" s="59" t="str">
        <f t="shared" si="0"/>
        <v>FAILED</v>
      </c>
    </row>
    <row r="28" spans="1:16">
      <c r="A28" s="49">
        <v>21</v>
      </c>
      <c r="B28" s="50" t="str">
        <f>'RAW GRADES'!C30</f>
        <v>Masinas Karl Angelo B</v>
      </c>
      <c r="C28" s="57">
        <f>'RAW GRADES'!F30</f>
        <v>9.8571428571428559</v>
      </c>
      <c r="D28" s="89" t="str">
        <f>'RAW GRADES'!I30</f>
        <v/>
      </c>
      <c r="E28" s="52">
        <f>'RAW GRADES'!AN30</f>
        <v>0</v>
      </c>
      <c r="F28" s="52" t="str">
        <f>'RAW GRADES'!AU30</f>
        <v/>
      </c>
      <c r="G28" s="52" t="str">
        <f>'RAW GRADES'!BB30</f>
        <v/>
      </c>
      <c r="H28" s="53">
        <f>'RAW GRADES'!BC30</f>
        <v>9.8571428571428559</v>
      </c>
      <c r="I28" s="53">
        <f>'RAW GRADES'!BD30</f>
        <v>9.86</v>
      </c>
      <c r="J28" s="52" t="str">
        <f>'RAW GRADES'!BK30</f>
        <v/>
      </c>
      <c r="K28" s="52">
        <f>'RAW GRADES'!CP30</f>
        <v>0</v>
      </c>
      <c r="L28" s="52">
        <f>'RAW GRADES'!CQ30</f>
        <v>0</v>
      </c>
      <c r="M28" s="54">
        <f>'RAW GRADES'!CR30</f>
        <v>0</v>
      </c>
      <c r="N28" s="58">
        <f>'RAW GRADES'!CS30</f>
        <v>3.944</v>
      </c>
      <c r="O28" s="56">
        <f>'RAW GRADES'!CT30</f>
        <v>5</v>
      </c>
      <c r="P28" s="59" t="str">
        <f t="shared" si="0"/>
        <v>FAILED</v>
      </c>
    </row>
    <row r="29" spans="1:16">
      <c r="A29" s="49">
        <v>22</v>
      </c>
      <c r="B29" s="50" t="str">
        <f>'RAW GRADES'!C31</f>
        <v>Monzon Almer Ivan C</v>
      </c>
      <c r="C29" s="57">
        <f>'RAW GRADES'!F31</f>
        <v>16.285714285714285</v>
      </c>
      <c r="D29" s="89" t="str">
        <f>'RAW GRADES'!I31</f>
        <v/>
      </c>
      <c r="E29" s="52">
        <f>'RAW GRADES'!AN31</f>
        <v>0</v>
      </c>
      <c r="F29" s="52" t="str">
        <f>'RAW GRADES'!AU31</f>
        <v/>
      </c>
      <c r="G29" s="52" t="str">
        <f>'RAW GRADES'!BB31</f>
        <v/>
      </c>
      <c r="H29" s="53">
        <f>'RAW GRADES'!BC31</f>
        <v>16.285714285714285</v>
      </c>
      <c r="I29" s="53">
        <f>'RAW GRADES'!BD31</f>
        <v>16.29</v>
      </c>
      <c r="J29" s="52" t="str">
        <f>'RAW GRADES'!BK31</f>
        <v/>
      </c>
      <c r="K29" s="52">
        <f>'RAW GRADES'!CP31</f>
        <v>0</v>
      </c>
      <c r="L29" s="52">
        <f>'RAW GRADES'!CQ31</f>
        <v>0</v>
      </c>
      <c r="M29" s="54">
        <f>'RAW GRADES'!CR31</f>
        <v>0</v>
      </c>
      <c r="N29" s="58">
        <f>'RAW GRADES'!CS31</f>
        <v>6.516</v>
      </c>
      <c r="O29" s="56">
        <f>'RAW GRADES'!CT31</f>
        <v>5</v>
      </c>
      <c r="P29" s="59" t="str">
        <f t="shared" si="0"/>
        <v>FAILED</v>
      </c>
    </row>
    <row r="30" spans="1:16">
      <c r="A30" s="49">
        <v>23</v>
      </c>
      <c r="B30" s="50" t="str">
        <f>'RAW GRADES'!C32</f>
        <v>Mulitas Jarred R</v>
      </c>
      <c r="C30" s="57">
        <f>'RAW GRADES'!F32</f>
        <v>17.571428571428573</v>
      </c>
      <c r="D30" s="89" t="str">
        <f>'RAW GRADES'!I32</f>
        <v/>
      </c>
      <c r="E30" s="52">
        <f>'RAW GRADES'!AN32</f>
        <v>11.000000000000002</v>
      </c>
      <c r="F30" s="52" t="str">
        <f>'RAW GRADES'!AU32</f>
        <v/>
      </c>
      <c r="G30" s="52" t="str">
        <f>'RAW GRADES'!BB32</f>
        <v/>
      </c>
      <c r="H30" s="53">
        <f>'RAW GRADES'!BC32</f>
        <v>28.571428571428577</v>
      </c>
      <c r="I30" s="53">
        <f>'RAW GRADES'!BD32</f>
        <v>28.57</v>
      </c>
      <c r="J30" s="52" t="str">
        <f>'RAW GRADES'!BK32</f>
        <v/>
      </c>
      <c r="K30" s="52">
        <f>'RAW GRADES'!CP32</f>
        <v>0</v>
      </c>
      <c r="L30" s="52">
        <f>'RAW GRADES'!CQ32</f>
        <v>0</v>
      </c>
      <c r="M30" s="54">
        <f>'RAW GRADES'!CR32</f>
        <v>0</v>
      </c>
      <c r="N30" s="58">
        <f>'RAW GRADES'!CS32</f>
        <v>11.428000000000001</v>
      </c>
      <c r="O30" s="56">
        <f>'RAW GRADES'!CT32</f>
        <v>5</v>
      </c>
      <c r="P30" s="59" t="str">
        <f t="shared" si="0"/>
        <v>FAILED</v>
      </c>
    </row>
    <row r="31" spans="1:16">
      <c r="A31" s="49">
        <v>24</v>
      </c>
      <c r="B31" s="50" t="str">
        <f>'RAW GRADES'!C33</f>
        <v>Mullanida Mark Angel B</v>
      </c>
      <c r="C31" s="57">
        <f>'RAW GRADES'!F33</f>
        <v>25.714285714285712</v>
      </c>
      <c r="D31" s="89" t="str">
        <f>'RAW GRADES'!I33</f>
        <v/>
      </c>
      <c r="E31" s="52">
        <f>'RAW GRADES'!AN33</f>
        <v>18</v>
      </c>
      <c r="F31" s="52" t="str">
        <f>'RAW GRADES'!AU33</f>
        <v/>
      </c>
      <c r="G31" s="52" t="str">
        <f>'RAW GRADES'!BB33</f>
        <v/>
      </c>
      <c r="H31" s="53">
        <f>'RAW GRADES'!BC33</f>
        <v>43.714285714285708</v>
      </c>
      <c r="I31" s="53">
        <f>'RAW GRADES'!BD33</f>
        <v>43.71</v>
      </c>
      <c r="J31" s="52" t="str">
        <f>'RAW GRADES'!BK33</f>
        <v/>
      </c>
      <c r="K31" s="52">
        <f>'RAW GRADES'!CP33</f>
        <v>0</v>
      </c>
      <c r="L31" s="52">
        <f>'RAW GRADES'!CQ33</f>
        <v>0</v>
      </c>
      <c r="M31" s="54">
        <f>'RAW GRADES'!CR33</f>
        <v>0</v>
      </c>
      <c r="N31" s="58">
        <f>'RAW GRADES'!CS33</f>
        <v>17.484000000000002</v>
      </c>
      <c r="O31" s="56">
        <f>'RAW GRADES'!CT33</f>
        <v>5</v>
      </c>
      <c r="P31" s="59" t="str">
        <f t="shared" si="0"/>
        <v>FAILED</v>
      </c>
    </row>
    <row r="32" spans="1:16">
      <c r="A32" s="49">
        <v>25</v>
      </c>
      <c r="B32" s="50" t="str">
        <f>'RAW GRADES'!C34</f>
        <v>Noynoyan Bryan Kentt B</v>
      </c>
      <c r="C32" s="57">
        <f>'RAW GRADES'!F34</f>
        <v>28.285714285714281</v>
      </c>
      <c r="D32" s="89" t="str">
        <f>'RAW GRADES'!I34</f>
        <v/>
      </c>
      <c r="E32" s="52">
        <f>'RAW GRADES'!AN34</f>
        <v>17</v>
      </c>
      <c r="F32" s="52" t="str">
        <f>'RAW GRADES'!AU34</f>
        <v/>
      </c>
      <c r="G32" s="52" t="str">
        <f>'RAW GRADES'!BB34</f>
        <v/>
      </c>
      <c r="H32" s="53">
        <f>'RAW GRADES'!BC34</f>
        <v>45.285714285714278</v>
      </c>
      <c r="I32" s="53">
        <f>'RAW GRADES'!BD34</f>
        <v>45.29</v>
      </c>
      <c r="J32" s="52" t="str">
        <f>'RAW GRADES'!BK34</f>
        <v/>
      </c>
      <c r="K32" s="52">
        <f>'RAW GRADES'!CP34</f>
        <v>50</v>
      </c>
      <c r="L32" s="52">
        <f>'RAW GRADES'!CQ34</f>
        <v>50</v>
      </c>
      <c r="M32" s="54">
        <f>'RAW GRADES'!CR34</f>
        <v>50</v>
      </c>
      <c r="N32" s="58">
        <f>'RAW GRADES'!CS34</f>
        <v>48.116</v>
      </c>
      <c r="O32" s="56">
        <f>'RAW GRADES'!CT34</f>
        <v>5</v>
      </c>
      <c r="P32" s="59" t="str">
        <f t="shared" si="0"/>
        <v>FAILED</v>
      </c>
    </row>
    <row r="33" spans="1:16">
      <c r="A33" s="49">
        <v>26</v>
      </c>
      <c r="B33" s="50" t="str">
        <f>'RAW GRADES'!C35</f>
        <v>Ocampo Ryan Daniel V</v>
      </c>
      <c r="C33" s="57">
        <f>'RAW GRADES'!F35</f>
        <v>12</v>
      </c>
      <c r="D33" s="89" t="str">
        <f>'RAW GRADES'!I35</f>
        <v/>
      </c>
      <c r="E33" s="52">
        <f>'RAW GRADES'!AN35</f>
        <v>14</v>
      </c>
      <c r="F33" s="52" t="str">
        <f>'RAW GRADES'!AU35</f>
        <v/>
      </c>
      <c r="G33" s="52" t="str">
        <f>'RAW GRADES'!BB35</f>
        <v/>
      </c>
      <c r="H33" s="53">
        <f>'RAW GRADES'!BC35</f>
        <v>26</v>
      </c>
      <c r="I33" s="53">
        <f>'RAW GRADES'!BD35</f>
        <v>26</v>
      </c>
      <c r="J33" s="52" t="str">
        <f>'RAW GRADES'!BK35</f>
        <v/>
      </c>
      <c r="K33" s="52">
        <f>'RAW GRADES'!CP35</f>
        <v>0</v>
      </c>
      <c r="L33" s="52">
        <f>'RAW GRADES'!CQ35</f>
        <v>0</v>
      </c>
      <c r="M33" s="54">
        <f>'RAW GRADES'!CR35</f>
        <v>0</v>
      </c>
      <c r="N33" s="58">
        <f>'RAW GRADES'!CS35</f>
        <v>10.4</v>
      </c>
      <c r="O33" s="56">
        <f>'RAW GRADES'!CT35</f>
        <v>5</v>
      </c>
      <c r="P33" s="59" t="str">
        <f t="shared" si="0"/>
        <v>FAILED</v>
      </c>
    </row>
    <row r="34" spans="1:16">
      <c r="A34" s="49">
        <v>27</v>
      </c>
      <c r="B34" s="50" t="str">
        <f>'RAW GRADES'!C36</f>
        <v>Parianes Kenneth V</v>
      </c>
      <c r="C34" s="57">
        <f>'RAW GRADES'!F36</f>
        <v>21.857142857142854</v>
      </c>
      <c r="D34" s="89" t="str">
        <f>'RAW GRADES'!I36</f>
        <v/>
      </c>
      <c r="E34" s="52">
        <f>'RAW GRADES'!AN36</f>
        <v>14</v>
      </c>
      <c r="F34" s="52" t="str">
        <f>'RAW GRADES'!AU36</f>
        <v/>
      </c>
      <c r="G34" s="52" t="str">
        <f>'RAW GRADES'!BB36</f>
        <v/>
      </c>
      <c r="H34" s="53">
        <f>'RAW GRADES'!BC36</f>
        <v>35.857142857142854</v>
      </c>
      <c r="I34" s="53">
        <f>'RAW GRADES'!BD36</f>
        <v>35.86</v>
      </c>
      <c r="J34" s="52" t="str">
        <f>'RAW GRADES'!BK36</f>
        <v/>
      </c>
      <c r="K34" s="52">
        <f>'RAW GRADES'!CP36</f>
        <v>0</v>
      </c>
      <c r="L34" s="52">
        <f>'RAW GRADES'!CQ36</f>
        <v>0</v>
      </c>
      <c r="M34" s="54">
        <f>'RAW GRADES'!CR36</f>
        <v>0</v>
      </c>
      <c r="N34" s="58">
        <f>'RAW GRADES'!CS36</f>
        <v>14.344000000000001</v>
      </c>
      <c r="O34" s="56">
        <f>'RAW GRADES'!CT36</f>
        <v>5</v>
      </c>
      <c r="P34" s="59" t="str">
        <f t="shared" si="0"/>
        <v>FAILED</v>
      </c>
    </row>
    <row r="35" spans="1:16">
      <c r="A35" s="49">
        <v>28</v>
      </c>
      <c r="B35" s="50" t="str">
        <f>'RAW GRADES'!C37</f>
        <v>Ramos Shaine Marie R</v>
      </c>
      <c r="C35" s="57">
        <f>'RAW GRADES'!F37</f>
        <v>20.571428571428569</v>
      </c>
      <c r="D35" s="89" t="str">
        <f>'RAW GRADES'!I37</f>
        <v/>
      </c>
      <c r="E35" s="52">
        <f>'RAW GRADES'!AN37</f>
        <v>11.000000000000002</v>
      </c>
      <c r="F35" s="52" t="str">
        <f>'RAW GRADES'!AU37</f>
        <v/>
      </c>
      <c r="G35" s="52" t="str">
        <f>'RAW GRADES'!BB37</f>
        <v/>
      </c>
      <c r="H35" s="53">
        <f>'RAW GRADES'!BC37</f>
        <v>31.571428571428569</v>
      </c>
      <c r="I35" s="53">
        <f>'RAW GRADES'!BD37</f>
        <v>31.57</v>
      </c>
      <c r="J35" s="52" t="str">
        <f>'RAW GRADES'!BK37</f>
        <v/>
      </c>
      <c r="K35" s="52">
        <f>'RAW GRADES'!CP37</f>
        <v>0</v>
      </c>
      <c r="L35" s="52">
        <f>'RAW GRADES'!CQ37</f>
        <v>0</v>
      </c>
      <c r="M35" s="54">
        <f>'RAW GRADES'!CR37</f>
        <v>0</v>
      </c>
      <c r="N35" s="58">
        <f>'RAW GRADES'!CS37</f>
        <v>12.628</v>
      </c>
      <c r="O35" s="56">
        <f>'RAW GRADES'!CT37</f>
        <v>5</v>
      </c>
      <c r="P35" s="59" t="str">
        <f t="shared" si="0"/>
        <v>FAILED</v>
      </c>
    </row>
    <row r="36" spans="1:16">
      <c r="A36" s="49">
        <v>29</v>
      </c>
      <c r="B36" s="50" t="str">
        <f>'RAW GRADES'!C38</f>
        <v>Ravelo John Dyron B</v>
      </c>
      <c r="C36" s="57">
        <f>'RAW GRADES'!F38</f>
        <v>16.285714285714285</v>
      </c>
      <c r="D36" s="89" t="str">
        <f>'RAW GRADES'!I38</f>
        <v/>
      </c>
      <c r="E36" s="52">
        <f>'RAW GRADES'!AN38</f>
        <v>16</v>
      </c>
      <c r="F36" s="52" t="str">
        <f>'RAW GRADES'!AU38</f>
        <v/>
      </c>
      <c r="G36" s="52" t="str">
        <f>'RAW GRADES'!BB38</f>
        <v/>
      </c>
      <c r="H36" s="53">
        <f>'RAW GRADES'!BC38</f>
        <v>32.285714285714285</v>
      </c>
      <c r="I36" s="53">
        <f>'RAW GRADES'!BD38</f>
        <v>32.29</v>
      </c>
      <c r="J36" s="52" t="str">
        <f>'RAW GRADES'!BK38</f>
        <v/>
      </c>
      <c r="K36" s="52">
        <f>'RAW GRADES'!CP38</f>
        <v>0</v>
      </c>
      <c r="L36" s="52">
        <f>'RAW GRADES'!CQ38</f>
        <v>0</v>
      </c>
      <c r="M36" s="54">
        <f>'RAW GRADES'!CR38</f>
        <v>0</v>
      </c>
      <c r="N36" s="58">
        <f>'RAW GRADES'!CS38</f>
        <v>12.916</v>
      </c>
      <c r="O36" s="56">
        <f>'RAW GRADES'!CT38</f>
        <v>5</v>
      </c>
      <c r="P36" s="59" t="str">
        <f t="shared" si="0"/>
        <v>FAILED</v>
      </c>
    </row>
    <row r="37" spans="1:16">
      <c r="A37" s="49">
        <v>30</v>
      </c>
      <c r="B37" s="50" t="str">
        <f>'RAW GRADES'!C39</f>
        <v xml:space="preserve">Santos Ariel </v>
      </c>
      <c r="C37" s="57">
        <f>'RAW GRADES'!F39</f>
        <v>24.428571428571427</v>
      </c>
      <c r="D37" s="89" t="str">
        <f>'RAW GRADES'!I39</f>
        <v/>
      </c>
      <c r="E37" s="52">
        <f>'RAW GRADES'!AN39</f>
        <v>15</v>
      </c>
      <c r="F37" s="52" t="str">
        <f>'RAW GRADES'!AU39</f>
        <v/>
      </c>
      <c r="G37" s="52" t="str">
        <f>'RAW GRADES'!BB39</f>
        <v/>
      </c>
      <c r="H37" s="53">
        <f>'RAW GRADES'!BC39</f>
        <v>39.428571428571431</v>
      </c>
      <c r="I37" s="53">
        <f>'RAW GRADES'!BD39</f>
        <v>39.43</v>
      </c>
      <c r="J37" s="52" t="str">
        <f>'RAW GRADES'!BK39</f>
        <v/>
      </c>
      <c r="K37" s="52">
        <f>'RAW GRADES'!CP39</f>
        <v>0</v>
      </c>
      <c r="L37" s="52">
        <f>'RAW GRADES'!CQ39</f>
        <v>0</v>
      </c>
      <c r="M37" s="54">
        <f>'RAW GRADES'!CR39</f>
        <v>0</v>
      </c>
      <c r="N37" s="58">
        <f>'RAW GRADES'!CS39</f>
        <v>15.772</v>
      </c>
      <c r="O37" s="56">
        <f>'RAW GRADES'!CT39</f>
        <v>5</v>
      </c>
      <c r="P37" s="59" t="str">
        <f t="shared" si="0"/>
        <v>FAILED</v>
      </c>
    </row>
    <row r="38" spans="1:16">
      <c r="A38" s="49">
        <v>31</v>
      </c>
      <c r="B38" s="50" t="str">
        <f>'RAW GRADES'!C40</f>
        <v>Sibul Mark Anthony B</v>
      </c>
      <c r="C38" s="57">
        <f>'RAW GRADES'!F40</f>
        <v>15</v>
      </c>
      <c r="D38" s="89" t="str">
        <f>'RAW GRADES'!I40</f>
        <v/>
      </c>
      <c r="E38" s="52">
        <f>'RAW GRADES'!AN40</f>
        <v>16</v>
      </c>
      <c r="F38" s="52" t="str">
        <f>'RAW GRADES'!AU40</f>
        <v/>
      </c>
      <c r="G38" s="52" t="str">
        <f>'RAW GRADES'!BB40</f>
        <v/>
      </c>
      <c r="H38" s="53">
        <f>'RAW GRADES'!BC40</f>
        <v>31</v>
      </c>
      <c r="I38" s="53">
        <f>'RAW GRADES'!BD40</f>
        <v>31</v>
      </c>
      <c r="J38" s="52" t="str">
        <f>'RAW GRADES'!BK40</f>
        <v/>
      </c>
      <c r="K38" s="52">
        <f>'RAW GRADES'!CP40</f>
        <v>0</v>
      </c>
      <c r="L38" s="52">
        <f>'RAW GRADES'!CQ40</f>
        <v>0</v>
      </c>
      <c r="M38" s="54">
        <f>'RAW GRADES'!CR40</f>
        <v>0</v>
      </c>
      <c r="N38" s="58">
        <f>'RAW GRADES'!CS40</f>
        <v>12.4</v>
      </c>
      <c r="O38" s="56">
        <f>'RAW GRADES'!CT40</f>
        <v>5</v>
      </c>
      <c r="P38" s="59" t="str">
        <f t="shared" si="0"/>
        <v>FAILED</v>
      </c>
    </row>
    <row r="39" spans="1:16">
      <c r="A39" s="49">
        <v>32</v>
      </c>
      <c r="B39" s="50" t="str">
        <f>'RAW GRADES'!C41</f>
        <v>Videña Cheryl R</v>
      </c>
      <c r="C39" s="57">
        <f>'RAW GRADES'!F41</f>
        <v>15.428571428571427</v>
      </c>
      <c r="D39" s="89" t="str">
        <f>'RAW GRADES'!I41</f>
        <v/>
      </c>
      <c r="E39" s="52">
        <f>'RAW GRADES'!AN41</f>
        <v>7</v>
      </c>
      <c r="F39" s="52" t="str">
        <f>'RAW GRADES'!AU41</f>
        <v/>
      </c>
      <c r="G39" s="52" t="str">
        <f>'RAW GRADES'!BB41</f>
        <v/>
      </c>
      <c r="H39" s="53">
        <f>'RAW GRADES'!BC41</f>
        <v>22.428571428571427</v>
      </c>
      <c r="I39" s="53">
        <f>'RAW GRADES'!BD41</f>
        <v>22.43</v>
      </c>
      <c r="J39" s="52" t="str">
        <f>'RAW GRADES'!BK41</f>
        <v/>
      </c>
      <c r="K39" s="52">
        <f>'RAW GRADES'!CP41</f>
        <v>0</v>
      </c>
      <c r="L39" s="52">
        <f>'RAW GRADES'!CQ41</f>
        <v>0</v>
      </c>
      <c r="M39" s="54">
        <f>'RAW GRADES'!CR41</f>
        <v>0</v>
      </c>
      <c r="N39" s="58">
        <f>'RAW GRADES'!CS41</f>
        <v>8.9719999999999995</v>
      </c>
      <c r="O39" s="56">
        <f>'RAW GRADES'!CT41</f>
        <v>5</v>
      </c>
      <c r="P39" s="59" t="str">
        <f t="shared" si="0"/>
        <v>FAILED</v>
      </c>
    </row>
    <row r="40" spans="1:16">
      <c r="A40" s="49">
        <v>33</v>
      </c>
      <c r="B40" s="50" t="str">
        <f>'RAW GRADES'!C42</f>
        <v>Villamar Raynald M</v>
      </c>
      <c r="C40" s="57">
        <f>'RAW GRADES'!F42</f>
        <v>16.714285714285715</v>
      </c>
      <c r="D40" s="89" t="str">
        <f>'RAW GRADES'!I42</f>
        <v/>
      </c>
      <c r="E40" s="52">
        <f>'RAW GRADES'!AN42</f>
        <v>8</v>
      </c>
      <c r="F40" s="52" t="str">
        <f>'RAW GRADES'!AU42</f>
        <v/>
      </c>
      <c r="G40" s="52" t="str">
        <f>'RAW GRADES'!BB42</f>
        <v/>
      </c>
      <c r="H40" s="53">
        <f>'RAW GRADES'!BC42</f>
        <v>24.714285714285715</v>
      </c>
      <c r="I40" s="53">
        <f>'RAW GRADES'!BD42</f>
        <v>24.71</v>
      </c>
      <c r="J40" s="52" t="str">
        <f>'RAW GRADES'!BK42</f>
        <v/>
      </c>
      <c r="K40" s="52">
        <f>'RAW GRADES'!CP42</f>
        <v>0</v>
      </c>
      <c r="L40" s="52">
        <f>'RAW GRADES'!CQ42</f>
        <v>0</v>
      </c>
      <c r="M40" s="54">
        <f>'RAW GRADES'!CR42</f>
        <v>0</v>
      </c>
      <c r="N40" s="58">
        <f>'RAW GRADES'!CS42</f>
        <v>9.8840000000000003</v>
      </c>
      <c r="O40" s="56">
        <f>'RAW GRADES'!CT42</f>
        <v>5</v>
      </c>
      <c r="P40" s="59" t="str">
        <f t="shared" si="0"/>
        <v>FAILED</v>
      </c>
    </row>
    <row r="41" spans="1:16">
      <c r="A41" s="49">
        <v>34</v>
      </c>
      <c r="B41" s="50" t="str">
        <f>'RAW GRADES'!C43</f>
        <v/>
      </c>
      <c r="C41" s="57">
        <f>'RAW GRADES'!F43</f>
        <v>0</v>
      </c>
      <c r="D41" s="89" t="str">
        <f>'RAW GRADES'!I43</f>
        <v/>
      </c>
      <c r="E41" s="52">
        <f>'RAW GRADES'!AN43</f>
        <v>0</v>
      </c>
      <c r="F41" s="52" t="str">
        <f>'RAW GRADES'!AU43</f>
        <v/>
      </c>
      <c r="G41" s="52" t="str">
        <f>'RAW GRADES'!BB43</f>
        <v/>
      </c>
      <c r="H41" s="53">
        <f>'RAW GRADES'!BC43</f>
        <v>0</v>
      </c>
      <c r="I41" s="53">
        <f>'RAW GRADES'!BD43</f>
        <v>0</v>
      </c>
      <c r="J41" s="52" t="str">
        <f>'RAW GRADES'!BK43</f>
        <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c>
      <c r="C42" s="57">
        <f>'RAW GRADES'!F44</f>
        <v>0</v>
      </c>
      <c r="D42" s="89" t="str">
        <f>'RAW GRADES'!I44</f>
        <v/>
      </c>
      <c r="E42" s="52">
        <f>'RAW GRADES'!AN44</f>
        <v>0</v>
      </c>
      <c r="F42" s="52" t="str">
        <f>'RAW GRADES'!AU44</f>
        <v/>
      </c>
      <c r="G42" s="52" t="str">
        <f>'RAW GRADES'!BB44</f>
        <v/>
      </c>
      <c r="H42" s="53">
        <f>'RAW GRADES'!BC44</f>
        <v>0</v>
      </c>
      <c r="I42" s="53">
        <f>'RAW GRADES'!BD44</f>
        <v>0</v>
      </c>
      <c r="J42" s="52" t="str">
        <f>'RAW GRADES'!BK44</f>
        <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c>
      <c r="C43" s="57">
        <f>'RAW GRADES'!F45</f>
        <v>0</v>
      </c>
      <c r="D43" s="89" t="str">
        <f>'RAW GRADES'!I45</f>
        <v/>
      </c>
      <c r="E43" s="52">
        <f>'RAW GRADES'!AN45</f>
        <v>0</v>
      </c>
      <c r="F43" s="52" t="str">
        <f>'RAW GRADES'!AU45</f>
        <v/>
      </c>
      <c r="G43" s="52" t="str">
        <f>'RAW GRADES'!BB45</f>
        <v/>
      </c>
      <c r="H43" s="53">
        <f>'RAW GRADES'!BC45</f>
        <v>0</v>
      </c>
      <c r="I43" s="53">
        <f>'RAW GRADES'!BD45</f>
        <v>0</v>
      </c>
      <c r="J43" s="52" t="str">
        <f>'RAW GRADES'!BK45</f>
        <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c>
      <c r="C44" s="57">
        <f>'RAW GRADES'!F46</f>
        <v>0</v>
      </c>
      <c r="D44" s="89" t="str">
        <f>'RAW GRADES'!I46</f>
        <v/>
      </c>
      <c r="E44" s="52">
        <f>'RAW GRADES'!AN46</f>
        <v>0</v>
      </c>
      <c r="F44" s="52" t="str">
        <f>'RAW GRADES'!AU46</f>
        <v/>
      </c>
      <c r="G44" s="52" t="str">
        <f>'RAW GRADES'!BB46</f>
        <v/>
      </c>
      <c r="H44" s="53">
        <f>'RAW GRADES'!BC46</f>
        <v>0</v>
      </c>
      <c r="I44" s="53">
        <f>'RAW GRADES'!BD46</f>
        <v>0</v>
      </c>
      <c r="J44" s="52" t="str">
        <f>'RAW GRADES'!BK46</f>
        <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c>
      <c r="C45" s="57">
        <f>'RAW GRADES'!F47</f>
        <v>0</v>
      </c>
      <c r="D45" s="89" t="str">
        <f>'RAW GRADES'!I47</f>
        <v/>
      </c>
      <c r="E45" s="52">
        <f>'RAW GRADES'!AN47</f>
        <v>0</v>
      </c>
      <c r="F45" s="52" t="str">
        <f>'RAW GRADES'!AU47</f>
        <v/>
      </c>
      <c r="G45" s="52" t="str">
        <f>'RAW GRADES'!BB47</f>
        <v/>
      </c>
      <c r="H45" s="53">
        <f>'RAW GRADES'!BC47</f>
        <v>0</v>
      </c>
      <c r="I45" s="53">
        <f>'RAW GRADES'!BD47</f>
        <v>0</v>
      </c>
      <c r="J45" s="52" t="str">
        <f>'RAW GRADES'!BK47</f>
        <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c>
      <c r="C46" s="57">
        <f>'RAW GRADES'!F48</f>
        <v>0</v>
      </c>
      <c r="D46" s="89" t="str">
        <f>'RAW GRADES'!I48</f>
        <v/>
      </c>
      <c r="E46" s="52">
        <f>'RAW GRADES'!AN48</f>
        <v>0</v>
      </c>
      <c r="F46" s="52" t="str">
        <f>'RAW GRADES'!AU48</f>
        <v/>
      </c>
      <c r="G46" s="52" t="str">
        <f>'RAW GRADES'!BB48</f>
        <v/>
      </c>
      <c r="H46" s="53">
        <f>'RAW GRADES'!BC48</f>
        <v>0</v>
      </c>
      <c r="I46" s="53">
        <f>'RAW GRADES'!BD48</f>
        <v>0</v>
      </c>
      <c r="J46" s="52" t="str">
        <f>'RAW GRADES'!BK48</f>
        <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c>
      <c r="C47" s="57">
        <f>'RAW GRADES'!F49</f>
        <v>0</v>
      </c>
      <c r="D47" s="89" t="str">
        <f>'RAW GRADES'!I49</f>
        <v/>
      </c>
      <c r="E47" s="52">
        <f>'RAW GRADES'!AN49</f>
        <v>0</v>
      </c>
      <c r="F47" s="52" t="str">
        <f>'RAW GRADES'!AU49</f>
        <v/>
      </c>
      <c r="G47" s="52" t="str">
        <f>'RAW GRADES'!BB49</f>
        <v/>
      </c>
      <c r="H47" s="53">
        <f>'RAW GRADES'!BC49</f>
        <v>0</v>
      </c>
      <c r="I47" s="53">
        <f>'RAW GRADES'!BD49</f>
        <v>0</v>
      </c>
      <c r="J47" s="52" t="str">
        <f>'RAW GRADES'!BK49</f>
        <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c>
      <c r="C48" s="57">
        <f>'RAW GRADES'!F50</f>
        <v>0</v>
      </c>
      <c r="D48" s="89" t="str">
        <f>'RAW GRADES'!I50</f>
        <v/>
      </c>
      <c r="E48" s="52">
        <f>'RAW GRADES'!AN50</f>
        <v>0</v>
      </c>
      <c r="F48" s="52" t="str">
        <f>'RAW GRADES'!AU50</f>
        <v/>
      </c>
      <c r="G48" s="52" t="str">
        <f>'RAW GRADES'!BB50</f>
        <v/>
      </c>
      <c r="H48" s="53">
        <f>'RAW GRADES'!BC50</f>
        <v>0</v>
      </c>
      <c r="I48" s="53">
        <f>'RAW GRADES'!BD50</f>
        <v>0</v>
      </c>
      <c r="J48" s="52" t="str">
        <f>'RAW GRADES'!BK50</f>
        <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c>
      <c r="C49" s="57">
        <f>'RAW GRADES'!F51</f>
        <v>0</v>
      </c>
      <c r="D49" s="89" t="str">
        <f>'RAW GRADES'!I51</f>
        <v/>
      </c>
      <c r="E49" s="52">
        <f>'RAW GRADES'!AN51</f>
        <v>0</v>
      </c>
      <c r="F49" s="52" t="str">
        <f>'RAW GRADES'!AU51</f>
        <v/>
      </c>
      <c r="G49" s="52" t="str">
        <f>'RAW GRADES'!BB51</f>
        <v/>
      </c>
      <c r="H49" s="53">
        <f>'RAW GRADES'!BC51</f>
        <v>0</v>
      </c>
      <c r="I49" s="53">
        <f>'RAW GRADES'!BD51</f>
        <v>0</v>
      </c>
      <c r="J49" s="52" t="str">
        <f>'RAW GRADES'!BK51</f>
        <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c>
      <c r="C50" s="57">
        <f>'RAW GRADES'!F52</f>
        <v>0</v>
      </c>
      <c r="D50" s="89" t="str">
        <f>'RAW GRADES'!I52</f>
        <v/>
      </c>
      <c r="E50" s="52">
        <f>'RAW GRADES'!AN52</f>
        <v>0</v>
      </c>
      <c r="F50" s="52" t="str">
        <f>'RAW GRADES'!AU52</f>
        <v/>
      </c>
      <c r="G50" s="52" t="str">
        <f>'RAW GRADES'!BB52</f>
        <v/>
      </c>
      <c r="H50" s="53">
        <f>'RAW GRADES'!BC52</f>
        <v>0</v>
      </c>
      <c r="I50" s="53">
        <f>'RAW GRADES'!BD52</f>
        <v>0</v>
      </c>
      <c r="J50" s="52" t="str">
        <f>'RAW GRADES'!BK52</f>
        <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c>
      <c r="C51" s="57">
        <f>'RAW GRADES'!F53</f>
        <v>0</v>
      </c>
      <c r="D51" s="89" t="str">
        <f>'RAW GRADES'!I53</f>
        <v/>
      </c>
      <c r="E51" s="52">
        <f>'RAW GRADES'!AN53</f>
        <v>0</v>
      </c>
      <c r="F51" s="52" t="str">
        <f>'RAW GRADES'!AU53</f>
        <v/>
      </c>
      <c r="G51" s="52" t="str">
        <f>'RAW GRADES'!BB53</f>
        <v/>
      </c>
      <c r="H51" s="53">
        <f>'RAW GRADES'!BC53</f>
        <v>0</v>
      </c>
      <c r="I51" s="53">
        <f>'RAW GRADES'!BD53</f>
        <v>0</v>
      </c>
      <c r="J51" s="52" t="str">
        <f>'RAW GRADES'!BK53</f>
        <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c>
      <c r="C52" s="57">
        <f>'RAW GRADES'!F54</f>
        <v>0</v>
      </c>
      <c r="D52" s="89" t="str">
        <f>'RAW GRADES'!I54</f>
        <v/>
      </c>
      <c r="E52" s="52">
        <f>'RAW GRADES'!AN54</f>
        <v>0</v>
      </c>
      <c r="F52" s="52" t="str">
        <f>'RAW GRADES'!AU54</f>
        <v/>
      </c>
      <c r="G52" s="52" t="str">
        <f>'RAW GRADES'!BB54</f>
        <v/>
      </c>
      <c r="H52" s="53">
        <f>'RAW GRADES'!BC54</f>
        <v>0</v>
      </c>
      <c r="I52" s="53">
        <f>'RAW GRADES'!BD54</f>
        <v>0</v>
      </c>
      <c r="J52" s="52" t="str">
        <f>'RAW GRADES'!BK54</f>
        <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c>
      <c r="C53" s="57">
        <f>'RAW GRADES'!F55</f>
        <v>0</v>
      </c>
      <c r="D53" s="89" t="str">
        <f>'RAW GRADES'!I55</f>
        <v/>
      </c>
      <c r="E53" s="52">
        <f>'RAW GRADES'!AN55</f>
        <v>0</v>
      </c>
      <c r="F53" s="52" t="str">
        <f>'RAW GRADES'!AU55</f>
        <v/>
      </c>
      <c r="G53" s="52" t="str">
        <f>'RAW GRADES'!BB55</f>
        <v/>
      </c>
      <c r="H53" s="53">
        <f>'RAW GRADES'!BC55</f>
        <v>0</v>
      </c>
      <c r="I53" s="53">
        <f>'RAW GRADES'!BD55</f>
        <v>0</v>
      </c>
      <c r="J53" s="52" t="str">
        <f>'RAW GRADES'!BK55</f>
        <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c>
      <c r="C54" s="57">
        <f>'RAW GRADES'!F56</f>
        <v>0</v>
      </c>
      <c r="D54" s="89" t="str">
        <f>'RAW GRADES'!I56</f>
        <v/>
      </c>
      <c r="E54" s="52">
        <f>'RAW GRADES'!AN56</f>
        <v>0</v>
      </c>
      <c r="F54" s="52" t="str">
        <f>'RAW GRADES'!AU56</f>
        <v/>
      </c>
      <c r="G54" s="52" t="str">
        <f>'RAW GRADES'!BB56</f>
        <v/>
      </c>
      <c r="H54" s="53">
        <f>'RAW GRADES'!BC56</f>
        <v>0</v>
      </c>
      <c r="I54" s="53">
        <f>'RAW GRADES'!BD56</f>
        <v>0</v>
      </c>
      <c r="J54" s="52" t="str">
        <f>'RAW GRADES'!BK56</f>
        <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c>
      <c r="C55" s="57">
        <f>'RAW GRADES'!F57</f>
        <v>0</v>
      </c>
      <c r="D55" s="89" t="str">
        <f>'RAW GRADES'!I57</f>
        <v/>
      </c>
      <c r="E55" s="52">
        <f>'RAW GRADES'!AN57</f>
        <v>0</v>
      </c>
      <c r="F55" s="52" t="str">
        <f>'RAW GRADES'!AU57</f>
        <v/>
      </c>
      <c r="G55" s="52" t="str">
        <f>'RAW GRADES'!BB57</f>
        <v/>
      </c>
      <c r="H55" s="53">
        <f>'RAW GRADES'!BC57</f>
        <v>0</v>
      </c>
      <c r="I55" s="53">
        <f>'RAW GRADES'!BD57</f>
        <v>0</v>
      </c>
      <c r="J55" s="52" t="str">
        <f>'RAW GRADES'!BK57</f>
        <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c>
      <c r="C56" s="57">
        <f>'RAW GRADES'!F58</f>
        <v>0</v>
      </c>
      <c r="D56" s="89" t="str">
        <f>'RAW GRADES'!I58</f>
        <v/>
      </c>
      <c r="E56" s="52">
        <f>'RAW GRADES'!AN58</f>
        <v>0</v>
      </c>
      <c r="F56" s="52" t="str">
        <f>'RAW GRADES'!AU58</f>
        <v/>
      </c>
      <c r="G56" s="52" t="str">
        <f>'RAW GRADES'!BB58</f>
        <v/>
      </c>
      <c r="H56" s="53">
        <f>'RAW GRADES'!BC58</f>
        <v>0</v>
      </c>
      <c r="I56" s="53">
        <f>'RAW GRADES'!BD58</f>
        <v>0</v>
      </c>
      <c r="J56" s="52" t="str">
        <f>'RAW GRADES'!BK58</f>
        <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c>
      <c r="C57" s="57">
        <f>'RAW GRADES'!F59</f>
        <v>0</v>
      </c>
      <c r="D57" s="89" t="str">
        <f>'RAW GRADES'!I59</f>
        <v/>
      </c>
      <c r="E57" s="52">
        <f>'RAW GRADES'!AN59</f>
        <v>0</v>
      </c>
      <c r="F57" s="52" t="str">
        <f>'RAW GRADES'!AU59</f>
        <v/>
      </c>
      <c r="G57" s="52" t="str">
        <f>'RAW GRADES'!BB59</f>
        <v/>
      </c>
      <c r="H57" s="53">
        <f>'RAW GRADES'!BC59</f>
        <v>0</v>
      </c>
      <c r="I57" s="53">
        <f>'RAW GRADES'!BD59</f>
        <v>0</v>
      </c>
      <c r="J57" s="52" t="str">
        <f>'RAW GRADES'!BK59</f>
        <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c>
      <c r="C58" s="57">
        <f>'RAW GRADES'!F60</f>
        <v>0</v>
      </c>
      <c r="D58" s="89" t="str">
        <f>'RAW GRADES'!I60</f>
        <v/>
      </c>
      <c r="E58" s="52">
        <f>'RAW GRADES'!AN60</f>
        <v>0</v>
      </c>
      <c r="F58" s="52" t="str">
        <f>'RAW GRADES'!AU60</f>
        <v/>
      </c>
      <c r="G58" s="52" t="str">
        <f>'RAW GRADES'!BB60</f>
        <v/>
      </c>
      <c r="H58" s="53">
        <f>'RAW GRADES'!BC60</f>
        <v>0</v>
      </c>
      <c r="I58" s="53">
        <f>'RAW GRADES'!BD60</f>
        <v>0</v>
      </c>
      <c r="J58" s="52" t="str">
        <f>'RAW GRADES'!BK60</f>
        <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c>
      <c r="C59" s="57">
        <f>'RAW GRADES'!F61</f>
        <v>0</v>
      </c>
      <c r="D59" s="89" t="str">
        <f>'RAW GRADES'!I61</f>
        <v/>
      </c>
      <c r="E59" s="52">
        <f>'RAW GRADES'!AN61</f>
        <v>0</v>
      </c>
      <c r="F59" s="52" t="str">
        <f>'RAW GRADES'!AU61</f>
        <v/>
      </c>
      <c r="G59" s="52" t="str">
        <f>'RAW GRADES'!BB61</f>
        <v/>
      </c>
      <c r="H59" s="53">
        <f>'RAW GRADES'!BC61</f>
        <v>0</v>
      </c>
      <c r="I59" s="53">
        <f>'RAW GRADES'!BD61</f>
        <v>0</v>
      </c>
      <c r="J59" s="52" t="str">
        <f>'RAW GRADES'!BK61</f>
        <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c>
      <c r="C60" s="57">
        <f>'RAW GRADES'!F62</f>
        <v>0</v>
      </c>
      <c r="D60" s="89" t="str">
        <f>'RAW GRADES'!I62</f>
        <v/>
      </c>
      <c r="E60" s="52">
        <f>'RAW GRADES'!AN62</f>
        <v>0</v>
      </c>
      <c r="F60" s="52" t="str">
        <f>'RAW GRADES'!AU62</f>
        <v/>
      </c>
      <c r="G60" s="52" t="str">
        <f>'RAW GRADES'!BB62</f>
        <v/>
      </c>
      <c r="H60" s="53">
        <f>'RAW GRADES'!BC62</f>
        <v>0</v>
      </c>
      <c r="I60" s="53">
        <f>'RAW GRADES'!BD62</f>
        <v>0</v>
      </c>
      <c r="J60" s="52" t="str">
        <f>'RAW GRADES'!BK62</f>
        <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c>
      <c r="C61" s="57">
        <f>'RAW GRADES'!F63</f>
        <v>0</v>
      </c>
      <c r="D61" s="89" t="str">
        <f>'RAW GRADES'!I63</f>
        <v/>
      </c>
      <c r="E61" s="52">
        <f>'RAW GRADES'!AN63</f>
        <v>0</v>
      </c>
      <c r="F61" s="52" t="str">
        <f>'RAW GRADES'!AU63</f>
        <v/>
      </c>
      <c r="G61" s="52" t="str">
        <f>'RAW GRADES'!BB63</f>
        <v/>
      </c>
      <c r="H61" s="53">
        <f>'RAW GRADES'!BC63</f>
        <v>0</v>
      </c>
      <c r="I61" s="53">
        <f>'RAW GRADES'!BD63</f>
        <v>0</v>
      </c>
      <c r="J61" s="52" t="str">
        <f>'RAW GRADES'!BK63</f>
        <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c>
      <c r="C62" s="57">
        <f>'RAW GRADES'!F64</f>
        <v>0</v>
      </c>
      <c r="D62" s="89" t="str">
        <f>'RAW GRADES'!I64</f>
        <v/>
      </c>
      <c r="E62" s="52">
        <f>'RAW GRADES'!AN64</f>
        <v>0</v>
      </c>
      <c r="F62" s="52" t="str">
        <f>'RAW GRADES'!AU64</f>
        <v/>
      </c>
      <c r="G62" s="52" t="str">
        <f>'RAW GRADES'!BB64</f>
        <v/>
      </c>
      <c r="H62" s="53">
        <f>'RAW GRADES'!BC64</f>
        <v>0</v>
      </c>
      <c r="I62" s="53">
        <f>'RAW GRADES'!BD64</f>
        <v>0</v>
      </c>
      <c r="J62" s="52" t="str">
        <f>'RAW GRADES'!BK64</f>
        <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c>
      <c r="C63" s="57">
        <f>'RAW GRADES'!F65</f>
        <v>0</v>
      </c>
      <c r="D63" s="89" t="str">
        <f>'RAW GRADES'!I65</f>
        <v/>
      </c>
      <c r="E63" s="52">
        <f>'RAW GRADES'!AN65</f>
        <v>0</v>
      </c>
      <c r="F63" s="52" t="str">
        <f>'RAW GRADES'!AU65</f>
        <v/>
      </c>
      <c r="G63" s="52" t="str">
        <f>'RAW GRADES'!BB65</f>
        <v/>
      </c>
      <c r="H63" s="53">
        <f>'RAW GRADES'!BC65</f>
        <v>0</v>
      </c>
      <c r="I63" s="53">
        <f>'RAW GRADES'!BD65</f>
        <v>0</v>
      </c>
      <c r="J63" s="52" t="str">
        <f>'RAW GRADES'!BK65</f>
        <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c>
      <c r="C64" s="57">
        <f>'RAW GRADES'!F66</f>
        <v>0</v>
      </c>
      <c r="D64" s="89" t="str">
        <f>'RAW GRADES'!I66</f>
        <v/>
      </c>
      <c r="E64" s="52">
        <f>'RAW GRADES'!AN66</f>
        <v>0</v>
      </c>
      <c r="F64" s="52" t="str">
        <f>'RAW GRADES'!AU66</f>
        <v/>
      </c>
      <c r="G64" s="52" t="str">
        <f>'RAW GRADES'!BB66</f>
        <v/>
      </c>
      <c r="H64" s="53">
        <f>'RAW GRADES'!BC66</f>
        <v>0</v>
      </c>
      <c r="I64" s="53">
        <f>'RAW GRADES'!BD66</f>
        <v>0</v>
      </c>
      <c r="J64" s="52" t="str">
        <f>'RAW GRADES'!BK66</f>
        <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c>
      <c r="C65" s="57">
        <f>'RAW GRADES'!F67</f>
        <v>0</v>
      </c>
      <c r="D65" s="89" t="str">
        <f>'RAW GRADES'!I67</f>
        <v/>
      </c>
      <c r="E65" s="52">
        <f>'RAW GRADES'!AN67</f>
        <v>0</v>
      </c>
      <c r="F65" s="52" t="str">
        <f>'RAW GRADES'!AU67</f>
        <v/>
      </c>
      <c r="G65" s="52" t="str">
        <f>'RAW GRADES'!BB67</f>
        <v/>
      </c>
      <c r="H65" s="53">
        <f>'RAW GRADES'!BC67</f>
        <v>0</v>
      </c>
      <c r="I65" s="53">
        <f>'RAW GRADES'!BD67</f>
        <v>0</v>
      </c>
      <c r="J65" s="52" t="str">
        <f>'RAW GRADES'!BK67</f>
        <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c>
      <c r="C66" s="57">
        <f>'RAW GRADES'!F68</f>
        <v>0</v>
      </c>
      <c r="D66" s="89" t="str">
        <f>'RAW GRADES'!I68</f>
        <v/>
      </c>
      <c r="E66" s="52">
        <f>'RAW GRADES'!AN68</f>
        <v>0</v>
      </c>
      <c r="F66" s="52" t="str">
        <f>'RAW GRADES'!AU68</f>
        <v/>
      </c>
      <c r="G66" s="52" t="str">
        <f>'RAW GRADES'!BB68</f>
        <v/>
      </c>
      <c r="H66" s="53">
        <f>'RAW GRADES'!BC68</f>
        <v>0</v>
      </c>
      <c r="I66" s="53">
        <f>'RAW GRADES'!BD68</f>
        <v>0</v>
      </c>
      <c r="J66" s="52" t="str">
        <f>'RAW GRADES'!BK68</f>
        <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c>
      <c r="C67" s="57">
        <f>'RAW GRADES'!F69</f>
        <v>0</v>
      </c>
      <c r="D67" s="89" t="str">
        <f>'RAW GRADES'!I69</f>
        <v/>
      </c>
      <c r="E67" s="52">
        <f>'RAW GRADES'!AN69</f>
        <v>0</v>
      </c>
      <c r="F67" s="52" t="str">
        <f>'RAW GRADES'!AU69</f>
        <v/>
      </c>
      <c r="G67" s="52" t="str">
        <f>'RAW GRADES'!BB69</f>
        <v/>
      </c>
      <c r="H67" s="53">
        <f>'RAW GRADES'!BC69</f>
        <v>0</v>
      </c>
      <c r="I67" s="53">
        <f>'RAW GRADES'!BD69</f>
        <v>0</v>
      </c>
      <c r="J67" s="52" t="str">
        <f>'RAW GRADES'!BK69</f>
        <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c>
      <c r="C68" s="57">
        <f>'RAW GRADES'!F70</f>
        <v>0</v>
      </c>
      <c r="D68" s="89" t="str">
        <f>'RAW GRADES'!I70</f>
        <v/>
      </c>
      <c r="E68" s="52">
        <f>'RAW GRADES'!AN70</f>
        <v>0</v>
      </c>
      <c r="F68" s="52" t="str">
        <f>'RAW GRADES'!AU70</f>
        <v/>
      </c>
      <c r="G68" s="52" t="str">
        <f>'RAW GRADES'!BB70</f>
        <v/>
      </c>
      <c r="H68" s="53">
        <f>'RAW GRADES'!BC70</f>
        <v>0</v>
      </c>
      <c r="I68" s="53">
        <f>'RAW GRADES'!BD70</f>
        <v>0</v>
      </c>
      <c r="J68" s="52" t="str">
        <f>'RAW GRADES'!BK70</f>
        <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13" workbookViewId="0">
      <selection activeCell="C28" sqref="C28"/>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25"/>
      <c r="B3" s="225"/>
      <c r="C3" s="225"/>
      <c r="D3" s="225"/>
      <c r="E3" s="225"/>
      <c r="F3" s="225"/>
    </row>
    <row r="4" spans="1:6">
      <c r="A4" s="226" t="s">
        <v>106</v>
      </c>
      <c r="B4" s="226"/>
      <c r="C4" s="226"/>
      <c r="D4" s="226"/>
      <c r="E4" s="226"/>
      <c r="F4" s="226"/>
    </row>
    <row r="5" spans="1:6" ht="18">
      <c r="A5" s="227" t="s">
        <v>107</v>
      </c>
      <c r="B5" s="227"/>
      <c r="C5" s="227"/>
      <c r="D5" s="227"/>
      <c r="E5" s="227"/>
      <c r="F5" s="227"/>
    </row>
    <row r="6" spans="1:6">
      <c r="A6" s="226" t="s">
        <v>108</v>
      </c>
      <c r="B6" s="226"/>
      <c r="C6" s="226"/>
      <c r="D6" s="226"/>
      <c r="E6" s="226"/>
      <c r="F6" s="226"/>
    </row>
    <row r="7" spans="1:6">
      <c r="A7" s="228" t="s">
        <v>109</v>
      </c>
      <c r="B7" s="228"/>
      <c r="C7" s="228"/>
      <c r="D7" s="228"/>
      <c r="E7" s="228"/>
      <c r="F7" s="228"/>
    </row>
    <row r="8" spans="1:6">
      <c r="A8" s="229"/>
      <c r="B8" s="229"/>
      <c r="C8" s="229"/>
      <c r="D8" s="229"/>
      <c r="E8" s="229"/>
      <c r="F8" s="229"/>
    </row>
    <row r="9" spans="1:6">
      <c r="A9" s="225"/>
      <c r="B9" s="225"/>
      <c r="C9" s="225"/>
      <c r="D9" s="225"/>
      <c r="E9" s="225"/>
      <c r="F9" s="225"/>
    </row>
    <row r="10" spans="1:6" ht="18">
      <c r="A10" s="230"/>
      <c r="B10" s="230"/>
      <c r="C10" s="230"/>
      <c r="D10" s="230"/>
      <c r="E10" s="230"/>
      <c r="F10" s="230"/>
    </row>
    <row r="11" spans="1:6" ht="22.5">
      <c r="A11" s="231" t="s">
        <v>110</v>
      </c>
      <c r="B11" s="231"/>
      <c r="C11" s="231"/>
      <c r="D11" s="231"/>
      <c r="E11" s="231"/>
      <c r="F11" s="231"/>
    </row>
    <row r="12" spans="1:6">
      <c r="A12" s="229"/>
      <c r="B12" s="229"/>
      <c r="C12" s="229"/>
      <c r="D12" s="229"/>
      <c r="E12" s="229"/>
      <c r="F12" s="229"/>
    </row>
    <row r="13" spans="1:6">
      <c r="A13" s="60"/>
      <c r="B13" s="61" t="s">
        <v>111</v>
      </c>
      <c r="C13" s="232" t="str">
        <f>REGISTRATION!C7</f>
        <v>DCIT 21</v>
      </c>
      <c r="D13" s="232"/>
      <c r="E13" s="232"/>
      <c r="F13" s="62"/>
    </row>
    <row r="14" spans="1:6">
      <c r="A14" s="60"/>
      <c r="B14" s="61" t="s">
        <v>112</v>
      </c>
      <c r="C14" s="224" t="str">
        <f>REGISTRATION!C6</f>
        <v>Programming I</v>
      </c>
      <c r="D14" s="224"/>
      <c r="E14" s="224"/>
      <c r="F14" s="62"/>
    </row>
    <row r="15" spans="1:6">
      <c r="A15" s="60"/>
      <c r="B15" s="62" t="s">
        <v>113</v>
      </c>
      <c r="C15" s="235" t="str">
        <f>REGISTRATION!A4</f>
        <v>FIRST YEAR</v>
      </c>
      <c r="D15" s="235"/>
      <c r="E15" s="235"/>
      <c r="F15" s="63"/>
    </row>
    <row r="16" spans="1:6">
      <c r="A16" s="60"/>
      <c r="B16" s="62" t="s">
        <v>9</v>
      </c>
      <c r="C16" s="235" t="str">
        <f>UPPER(CONCATENATE(REGISTRATION!C8," ",REGISTRATION!D8))</f>
        <v>IT 1C</v>
      </c>
      <c r="D16" s="235"/>
      <c r="E16" s="235"/>
      <c r="F16" s="63"/>
    </row>
    <row r="17" spans="1:6">
      <c r="A17" s="60"/>
      <c r="B17" s="62" t="s">
        <v>115</v>
      </c>
      <c r="C17" s="235" t="str">
        <f>UPPER(CONCATENATE(REGISTRATION!P13," ","SEMESTER"," ","A.Y."," ",REGISTRATION!P12))</f>
        <v>FIRST SEMESTER A.Y. 2017-2018</v>
      </c>
      <c r="D17" s="235"/>
      <c r="E17" s="235"/>
      <c r="F17" s="63"/>
    </row>
    <row r="18" spans="1:6" ht="15.75" thickBot="1">
      <c r="A18" s="60"/>
      <c r="B18" s="60"/>
      <c r="C18" s="60"/>
      <c r="D18" s="60"/>
      <c r="E18" s="60"/>
      <c r="F18" s="60"/>
    </row>
    <row r="19" spans="1:6">
      <c r="A19" s="236" t="s">
        <v>13</v>
      </c>
      <c r="B19" s="239" t="s">
        <v>92</v>
      </c>
      <c r="C19" s="236" t="s">
        <v>31</v>
      </c>
      <c r="D19" s="236" t="s">
        <v>116</v>
      </c>
      <c r="E19" s="241" t="s">
        <v>117</v>
      </c>
      <c r="F19" s="236" t="s">
        <v>95</v>
      </c>
    </row>
    <row r="20" spans="1:6">
      <c r="A20" s="237"/>
      <c r="B20" s="240"/>
      <c r="C20" s="237"/>
      <c r="D20" s="237"/>
      <c r="E20" s="242"/>
      <c r="F20" s="244"/>
    </row>
    <row r="21" spans="1:6" ht="16.5" thickBot="1">
      <c r="A21" s="238"/>
      <c r="B21" s="64" t="s">
        <v>118</v>
      </c>
      <c r="C21" s="238"/>
      <c r="D21" s="238"/>
      <c r="E21" s="243"/>
      <c r="F21" s="245"/>
    </row>
    <row r="22" spans="1:6" ht="18">
      <c r="A22" s="65">
        <v>1</v>
      </c>
      <c r="B22" s="66" t="str">
        <f>'DEPT CHAIR'!B8</f>
        <v>Ambulo Anne Jelica R</v>
      </c>
      <c r="C22" s="67" t="str">
        <f>REGISTRATION!B11</f>
        <v>201502-147</v>
      </c>
      <c r="D22" s="68">
        <f>'DEPT CHAIR'!O8</f>
        <v>5</v>
      </c>
      <c r="E22" s="69" t="str">
        <f>IF(D22&lt;=3,"3","0")</f>
        <v>0</v>
      </c>
      <c r="F22" s="70" t="str">
        <f>'DEPT CHAIR'!P8</f>
        <v>FAILED</v>
      </c>
    </row>
    <row r="23" spans="1:6" ht="18">
      <c r="A23" s="71">
        <v>2</v>
      </c>
      <c r="B23" s="66" t="str">
        <f>'DEPT CHAIR'!B9</f>
        <v>Amon Bryan Eriz C</v>
      </c>
      <c r="C23" s="67" t="str">
        <f>REGISTRATION!B12</f>
        <v>201701-387</v>
      </c>
      <c r="D23" s="68">
        <f>'DEPT CHAIR'!O9</f>
        <v>5</v>
      </c>
      <c r="E23" s="69" t="str">
        <f t="shared" ref="E23:E81" si="0">IF(D23&lt;=3,"3","0")</f>
        <v>0</v>
      </c>
      <c r="F23" s="70" t="str">
        <f>'DEPT CHAIR'!P9</f>
        <v>FAILED</v>
      </c>
    </row>
    <row r="24" spans="1:6" ht="18">
      <c r="A24" s="65">
        <v>3</v>
      </c>
      <c r="B24" s="66" t="str">
        <f>'DEPT CHAIR'!B10</f>
        <v>Amutan Annalyn R</v>
      </c>
      <c r="C24" s="67" t="str">
        <f>REGISTRATION!B13</f>
        <v>201701-369</v>
      </c>
      <c r="D24" s="68">
        <f>'DEPT CHAIR'!O10</f>
        <v>5</v>
      </c>
      <c r="E24" s="69" t="str">
        <f t="shared" si="0"/>
        <v>0</v>
      </c>
      <c r="F24" s="70" t="str">
        <f>'DEPT CHAIR'!P10</f>
        <v>FAILED</v>
      </c>
    </row>
    <row r="25" spans="1:6" ht="18">
      <c r="A25" s="71">
        <v>4</v>
      </c>
      <c r="B25" s="66" t="str">
        <f>'DEPT CHAIR'!B11</f>
        <v>Arevalo Jethro V</v>
      </c>
      <c r="C25" s="67" t="str">
        <f>REGISTRATION!B14</f>
        <v>201701-696</v>
      </c>
      <c r="D25" s="68">
        <f>'DEPT CHAIR'!O11</f>
        <v>5</v>
      </c>
      <c r="E25" s="69" t="str">
        <f t="shared" si="0"/>
        <v>0</v>
      </c>
      <c r="F25" s="70" t="str">
        <f>'DEPT CHAIR'!P11</f>
        <v>FAILED</v>
      </c>
    </row>
    <row r="26" spans="1:6" ht="18">
      <c r="A26" s="65">
        <v>5</v>
      </c>
      <c r="B26" s="66" t="str">
        <f>'DEPT CHAIR'!B12</f>
        <v>Baptista Jeffrey DC</v>
      </c>
      <c r="C26" s="67" t="str">
        <f>REGISTRATION!B15</f>
        <v>201701-346</v>
      </c>
      <c r="D26" s="68">
        <f>'DEPT CHAIR'!O12</f>
        <v>5</v>
      </c>
      <c r="E26" s="69" t="str">
        <f t="shared" si="0"/>
        <v>0</v>
      </c>
      <c r="F26" s="70" t="str">
        <f>'DEPT CHAIR'!P12</f>
        <v>FAILED</v>
      </c>
    </row>
    <row r="27" spans="1:6" ht="18">
      <c r="A27" s="71">
        <v>6</v>
      </c>
      <c r="B27" s="66" t="str">
        <f>'DEPT CHAIR'!B13</f>
        <v>Baterna Kenneth M</v>
      </c>
      <c r="C27" s="67" t="str">
        <f>REGISTRATION!B16</f>
        <v>201701-476</v>
      </c>
      <c r="D27" s="68">
        <f>'DEPT CHAIR'!O13</f>
        <v>5</v>
      </c>
      <c r="E27" s="69" t="str">
        <f t="shared" si="0"/>
        <v>0</v>
      </c>
      <c r="F27" s="70" t="str">
        <f>'DEPT CHAIR'!P13</f>
        <v>FAILED</v>
      </c>
    </row>
    <row r="28" spans="1:6" ht="18">
      <c r="A28" s="65">
        <v>7</v>
      </c>
      <c r="B28" s="66" t="str">
        <f>'DEPT CHAIR'!B14</f>
        <v>Borja Ken G</v>
      </c>
      <c r="C28" s="67" t="str">
        <f>REGISTRATION!B17</f>
        <v>201701-362</v>
      </c>
      <c r="D28" s="68">
        <f>'DEPT CHAIR'!O14</f>
        <v>5</v>
      </c>
      <c r="E28" s="69" t="str">
        <f t="shared" si="0"/>
        <v>0</v>
      </c>
      <c r="F28" s="70" t="str">
        <f>'DEPT CHAIR'!P14</f>
        <v>FAILED</v>
      </c>
    </row>
    <row r="29" spans="1:6" ht="18">
      <c r="A29" s="71">
        <v>8</v>
      </c>
      <c r="B29" s="66" t="str">
        <f>'DEPT CHAIR'!B15</f>
        <v>Buenafe Naomi Carmel E</v>
      </c>
      <c r="C29" s="67" t="str">
        <f>REGISTRATION!B18</f>
        <v>201701-460</v>
      </c>
      <c r="D29" s="68">
        <f>'DEPT CHAIR'!O15</f>
        <v>5</v>
      </c>
      <c r="E29" s="69" t="str">
        <f t="shared" si="0"/>
        <v>0</v>
      </c>
      <c r="F29" s="70" t="str">
        <f>'DEPT CHAIR'!P15</f>
        <v>FAILED</v>
      </c>
    </row>
    <row r="30" spans="1:6" ht="18">
      <c r="A30" s="65">
        <v>9</v>
      </c>
      <c r="B30" s="66" t="str">
        <f>'DEPT CHAIR'!B16</f>
        <v>Buklatin Joseph Andrews A</v>
      </c>
      <c r="C30" s="67" t="str">
        <f>REGISTRATION!B19</f>
        <v>201701-402</v>
      </c>
      <c r="D30" s="68">
        <f>'DEPT CHAIR'!O16</f>
        <v>5</v>
      </c>
      <c r="E30" s="69" t="str">
        <f t="shared" si="0"/>
        <v>0</v>
      </c>
      <c r="F30" s="70" t="str">
        <f>'DEPT CHAIR'!P16</f>
        <v>FAILED</v>
      </c>
    </row>
    <row r="31" spans="1:6" ht="18">
      <c r="A31" s="71">
        <v>10</v>
      </c>
      <c r="B31" s="66" t="str">
        <f>'DEPT CHAIR'!B17</f>
        <v>Camitoc Anna Katrina A</v>
      </c>
      <c r="C31" s="67" t="str">
        <f>REGISTRATION!B20</f>
        <v>201602-060</v>
      </c>
      <c r="D31" s="68">
        <f>'DEPT CHAIR'!O17</f>
        <v>5</v>
      </c>
      <c r="E31" s="69" t="str">
        <f t="shared" si="0"/>
        <v>0</v>
      </c>
      <c r="F31" s="70" t="str">
        <f>'DEPT CHAIR'!P17</f>
        <v>FAILED</v>
      </c>
    </row>
    <row r="32" spans="1:6" ht="18">
      <c r="A32" s="65">
        <v>11</v>
      </c>
      <c r="B32" s="66" t="str">
        <f>'DEPT CHAIR'!B18</f>
        <v>Costelo Tyrone Jay A</v>
      </c>
      <c r="C32" s="67" t="str">
        <f>REGISTRATION!B21</f>
        <v>201701-57</v>
      </c>
      <c r="D32" s="68">
        <f>'DEPT CHAIR'!O18</f>
        <v>5</v>
      </c>
      <c r="E32" s="69" t="str">
        <f t="shared" si="0"/>
        <v>0</v>
      </c>
      <c r="F32" s="70" t="str">
        <f>'DEPT CHAIR'!P18</f>
        <v>FAILED</v>
      </c>
    </row>
    <row r="33" spans="1:6" ht="18">
      <c r="A33" s="71">
        <v>12</v>
      </c>
      <c r="B33" s="66" t="str">
        <f>'DEPT CHAIR'!B19</f>
        <v>Creus Rondel Ian L</v>
      </c>
      <c r="C33" s="67" t="str">
        <f>REGISTRATION!B22</f>
        <v>201701-513</v>
      </c>
      <c r="D33" s="68">
        <f>'DEPT CHAIR'!O19</f>
        <v>5</v>
      </c>
      <c r="E33" s="69" t="str">
        <f t="shared" si="0"/>
        <v>0</v>
      </c>
      <c r="F33" s="70" t="str">
        <f>'DEPT CHAIR'!P19</f>
        <v>FAILED</v>
      </c>
    </row>
    <row r="34" spans="1:6" ht="18">
      <c r="A34" s="65">
        <v>13</v>
      </c>
      <c r="B34" s="66" t="str">
        <f>'DEPT CHAIR'!B20</f>
        <v>Cruz Jovanni P</v>
      </c>
      <c r="C34" s="67" t="str">
        <f>REGISTRATION!B23</f>
        <v>201701-354</v>
      </c>
      <c r="D34" s="68">
        <f>'DEPT CHAIR'!O20</f>
        <v>5</v>
      </c>
      <c r="E34" s="69" t="str">
        <f t="shared" si="0"/>
        <v>0</v>
      </c>
      <c r="F34" s="70" t="str">
        <f>'DEPT CHAIR'!P20</f>
        <v>FAILED</v>
      </c>
    </row>
    <row r="35" spans="1:6" ht="18">
      <c r="A35" s="71">
        <v>14</v>
      </c>
      <c r="B35" s="66" t="str">
        <f>'DEPT CHAIR'!B21</f>
        <v>Cruz Tom Russell D</v>
      </c>
      <c r="C35" s="67" t="str">
        <f>REGISTRATION!B24</f>
        <v>201701-355</v>
      </c>
      <c r="D35" s="68">
        <f>'DEPT CHAIR'!O21</f>
        <v>5</v>
      </c>
      <c r="E35" s="69" t="str">
        <f t="shared" si="0"/>
        <v>0</v>
      </c>
      <c r="F35" s="70" t="str">
        <f>'DEPT CHAIR'!P21</f>
        <v>FAILED</v>
      </c>
    </row>
    <row r="36" spans="1:6" ht="18">
      <c r="A36" s="65">
        <v>15</v>
      </c>
      <c r="B36" s="66" t="str">
        <f>'DEPT CHAIR'!B22</f>
        <v>Cuison Jayson E</v>
      </c>
      <c r="C36" s="67" t="str">
        <f>REGISTRATION!B25</f>
        <v>201502-064</v>
      </c>
      <c r="D36" s="68">
        <f>'DEPT CHAIR'!O22</f>
        <v>5</v>
      </c>
      <c r="E36" s="69" t="str">
        <f t="shared" si="0"/>
        <v>0</v>
      </c>
      <c r="F36" s="70" t="str">
        <f>'DEPT CHAIR'!P22</f>
        <v>FAILED</v>
      </c>
    </row>
    <row r="37" spans="1:6" ht="18">
      <c r="A37" s="71">
        <v>16</v>
      </c>
      <c r="B37" s="66" t="str">
        <f>'DEPT CHAIR'!B23</f>
        <v>Espiritu Rasa Lila Dasi R</v>
      </c>
      <c r="C37" s="67" t="str">
        <f>REGISTRATION!B26</f>
        <v>201701-381</v>
      </c>
      <c r="D37" s="68">
        <f>'DEPT CHAIR'!O23</f>
        <v>5</v>
      </c>
      <c r="E37" s="69" t="str">
        <f t="shared" si="0"/>
        <v>0</v>
      </c>
      <c r="F37" s="70" t="str">
        <f>'DEPT CHAIR'!P23</f>
        <v>FAILED</v>
      </c>
    </row>
    <row r="38" spans="1:6" ht="18">
      <c r="A38" s="65">
        <v>17</v>
      </c>
      <c r="B38" s="66" t="str">
        <f>'DEPT CHAIR'!B24</f>
        <v>Estilloso Norvie C</v>
      </c>
      <c r="C38" s="67" t="str">
        <f>REGISTRATION!B27</f>
        <v>201701-435</v>
      </c>
      <c r="D38" s="68">
        <f>'DEPT CHAIR'!O24</f>
        <v>5</v>
      </c>
      <c r="E38" s="69" t="str">
        <f t="shared" si="0"/>
        <v>0</v>
      </c>
      <c r="F38" s="70" t="str">
        <f>'DEPT CHAIR'!P24</f>
        <v>FAILED</v>
      </c>
    </row>
    <row r="39" spans="1:6" ht="18">
      <c r="A39" s="71">
        <v>18</v>
      </c>
      <c r="B39" s="66" t="str">
        <f>'DEPT CHAIR'!B25</f>
        <v>Jose Carl Russel M</v>
      </c>
      <c r="C39" s="67" t="str">
        <f>REGISTRATION!B28</f>
        <v>201602-068</v>
      </c>
      <c r="D39" s="68">
        <f>'DEPT CHAIR'!O25</f>
        <v>5</v>
      </c>
      <c r="E39" s="69" t="str">
        <f t="shared" si="0"/>
        <v>0</v>
      </c>
      <c r="F39" s="70" t="str">
        <f>'DEPT CHAIR'!P25</f>
        <v>FAILED</v>
      </c>
    </row>
    <row r="40" spans="1:6" ht="18">
      <c r="A40" s="65">
        <v>19</v>
      </c>
      <c r="B40" s="66" t="str">
        <f>'DEPT CHAIR'!B26</f>
        <v>Jose Ralph Rholwen M</v>
      </c>
      <c r="C40" s="67" t="str">
        <f>REGISTRATION!B29</f>
        <v>201701-069</v>
      </c>
      <c r="D40" s="68">
        <f>'DEPT CHAIR'!O26</f>
        <v>5</v>
      </c>
      <c r="E40" s="69" t="str">
        <f t="shared" si="0"/>
        <v>0</v>
      </c>
      <c r="F40" s="70" t="str">
        <f>'DEPT CHAIR'!P26</f>
        <v>FAILED</v>
      </c>
    </row>
    <row r="41" spans="1:6" ht="18">
      <c r="A41" s="71">
        <v>20</v>
      </c>
      <c r="B41" s="66" t="str">
        <f>'DEPT CHAIR'!B27</f>
        <v>Maala Mark Justine C</v>
      </c>
      <c r="C41" s="67" t="str">
        <f>REGISTRATION!B30</f>
        <v>201701-345</v>
      </c>
      <c r="D41" s="68">
        <f>'DEPT CHAIR'!O27</f>
        <v>5</v>
      </c>
      <c r="E41" s="69" t="str">
        <f t="shared" si="0"/>
        <v>0</v>
      </c>
      <c r="F41" s="70" t="str">
        <f>'DEPT CHAIR'!P27</f>
        <v>FAILED</v>
      </c>
    </row>
    <row r="42" spans="1:6" ht="18">
      <c r="A42" s="65">
        <v>21</v>
      </c>
      <c r="B42" s="66" t="str">
        <f>'DEPT CHAIR'!B28</f>
        <v>Masinas Karl Angelo B</v>
      </c>
      <c r="C42" s="67" t="str">
        <f>REGISTRATION!B31</f>
        <v>201701-272</v>
      </c>
      <c r="D42" s="68">
        <f>'DEPT CHAIR'!O28</f>
        <v>5</v>
      </c>
      <c r="E42" s="69" t="str">
        <f t="shared" si="0"/>
        <v>0</v>
      </c>
      <c r="F42" s="70" t="str">
        <f>'DEPT CHAIR'!P28</f>
        <v>FAILED</v>
      </c>
    </row>
    <row r="43" spans="1:6" ht="18">
      <c r="A43" s="71">
        <v>22</v>
      </c>
      <c r="B43" s="66" t="str">
        <f>'DEPT CHAIR'!B29</f>
        <v>Monzon Almer Ivan C</v>
      </c>
      <c r="C43" s="67" t="str">
        <f>REGISTRATION!B32</f>
        <v>201701-441</v>
      </c>
      <c r="D43" s="68">
        <f>'DEPT CHAIR'!O29</f>
        <v>5</v>
      </c>
      <c r="E43" s="69" t="str">
        <f t="shared" si="0"/>
        <v>0</v>
      </c>
      <c r="F43" s="70" t="str">
        <f>'DEPT CHAIR'!P29</f>
        <v>FAILED</v>
      </c>
    </row>
    <row r="44" spans="1:6" ht="18">
      <c r="A44" s="65">
        <v>23</v>
      </c>
      <c r="B44" s="66" t="str">
        <f>'DEPT CHAIR'!B30</f>
        <v>Mulitas Jarred R</v>
      </c>
      <c r="C44" s="67" t="str">
        <f>REGISTRATION!B33</f>
        <v>201701-326</v>
      </c>
      <c r="D44" s="68">
        <f>'DEPT CHAIR'!O30</f>
        <v>5</v>
      </c>
      <c r="E44" s="69" t="str">
        <f t="shared" si="0"/>
        <v>0</v>
      </c>
      <c r="F44" s="70" t="str">
        <f>'DEPT CHAIR'!P30</f>
        <v>FAILED</v>
      </c>
    </row>
    <row r="45" spans="1:6" ht="18">
      <c r="A45" s="71">
        <v>24</v>
      </c>
      <c r="B45" s="66" t="str">
        <f>'DEPT CHAIR'!B31</f>
        <v>Mullanida Mark Angel B</v>
      </c>
      <c r="C45" s="67" t="str">
        <f>REGISTRATION!B34</f>
        <v>201701-319</v>
      </c>
      <c r="D45" s="68">
        <f>'DEPT CHAIR'!O31</f>
        <v>5</v>
      </c>
      <c r="E45" s="69" t="str">
        <f t="shared" si="0"/>
        <v>0</v>
      </c>
      <c r="F45" s="70" t="str">
        <f>'DEPT CHAIR'!P31</f>
        <v>FAILED</v>
      </c>
    </row>
    <row r="46" spans="1:6" ht="18">
      <c r="A46" s="65">
        <v>25</v>
      </c>
      <c r="B46" s="66" t="str">
        <f>'DEPT CHAIR'!B32</f>
        <v>Noynoyan Bryan Kentt B</v>
      </c>
      <c r="C46" s="67" t="str">
        <f>REGISTRATION!B35</f>
        <v>201701-133</v>
      </c>
      <c r="D46" s="68">
        <f>'DEPT CHAIR'!O32</f>
        <v>5</v>
      </c>
      <c r="E46" s="69" t="str">
        <f t="shared" si="0"/>
        <v>0</v>
      </c>
      <c r="F46" s="70" t="str">
        <f>'DEPT CHAIR'!P32</f>
        <v>FAILED</v>
      </c>
    </row>
    <row r="47" spans="1:6" ht="18">
      <c r="A47" s="71">
        <v>26</v>
      </c>
      <c r="B47" s="66" t="str">
        <f>'DEPT CHAIR'!B33</f>
        <v>Ocampo Ryan Daniel V</v>
      </c>
      <c r="C47" s="67" t="str">
        <f>REGISTRATION!B36</f>
        <v>201701-422</v>
      </c>
      <c r="D47" s="68">
        <f>'DEPT CHAIR'!O33</f>
        <v>5</v>
      </c>
      <c r="E47" s="69" t="str">
        <f t="shared" si="0"/>
        <v>0</v>
      </c>
      <c r="F47" s="70" t="str">
        <f>'DEPT CHAIR'!P33</f>
        <v>FAILED</v>
      </c>
    </row>
    <row r="48" spans="1:6" ht="18">
      <c r="A48" s="65">
        <v>27</v>
      </c>
      <c r="B48" s="66" t="str">
        <f>'DEPT CHAIR'!B34</f>
        <v>Parianes Kenneth V</v>
      </c>
      <c r="C48" s="67" t="str">
        <f>REGISTRATION!B37</f>
        <v>201701-512</v>
      </c>
      <c r="D48" s="68">
        <f>'DEPT CHAIR'!O34</f>
        <v>5</v>
      </c>
      <c r="E48" s="69" t="str">
        <f t="shared" si="0"/>
        <v>0</v>
      </c>
      <c r="F48" s="70" t="str">
        <f>'DEPT CHAIR'!P34</f>
        <v>FAILED</v>
      </c>
    </row>
    <row r="49" spans="1:6" ht="18">
      <c r="A49" s="71">
        <v>28</v>
      </c>
      <c r="B49" s="66" t="str">
        <f>'DEPT CHAIR'!B35</f>
        <v>Ramos Shaine Marie R</v>
      </c>
      <c r="C49" s="67" t="str">
        <f>REGISTRATION!B38</f>
        <v>201701-283</v>
      </c>
      <c r="D49" s="68">
        <f>'DEPT CHAIR'!O35</f>
        <v>5</v>
      </c>
      <c r="E49" s="69" t="str">
        <f t="shared" si="0"/>
        <v>0</v>
      </c>
      <c r="F49" s="70" t="str">
        <f>'DEPT CHAIR'!P35</f>
        <v>FAILED</v>
      </c>
    </row>
    <row r="50" spans="1:6" ht="18">
      <c r="A50" s="65">
        <v>29</v>
      </c>
      <c r="B50" s="66" t="str">
        <f>'DEPT CHAIR'!B36</f>
        <v>Ravelo John Dyron B</v>
      </c>
      <c r="C50" s="67" t="str">
        <f>REGISTRATION!B39</f>
        <v>201701-490</v>
      </c>
      <c r="D50" s="68">
        <f>'DEPT CHAIR'!O36</f>
        <v>5</v>
      </c>
      <c r="E50" s="69" t="str">
        <f t="shared" si="0"/>
        <v>0</v>
      </c>
      <c r="F50" s="70" t="str">
        <f>'DEPT CHAIR'!P36</f>
        <v>FAILED</v>
      </c>
    </row>
    <row r="51" spans="1:6" ht="18">
      <c r="A51" s="71">
        <v>30</v>
      </c>
      <c r="B51" s="66" t="str">
        <f>'DEPT CHAIR'!B37</f>
        <v xml:space="preserve">Santos Ariel </v>
      </c>
      <c r="C51" s="67" t="str">
        <f>REGISTRATION!B40</f>
        <v>201701-367</v>
      </c>
      <c r="D51" s="68">
        <f>'DEPT CHAIR'!O37</f>
        <v>5</v>
      </c>
      <c r="E51" s="69" t="str">
        <f t="shared" si="0"/>
        <v>0</v>
      </c>
      <c r="F51" s="70" t="str">
        <f>'DEPT CHAIR'!P37</f>
        <v>FAILED</v>
      </c>
    </row>
    <row r="52" spans="1:6" ht="18">
      <c r="A52" s="65">
        <v>31</v>
      </c>
      <c r="B52" s="66" t="str">
        <f>'DEPT CHAIR'!B38</f>
        <v>Sibul Mark Anthony B</v>
      </c>
      <c r="C52" s="67" t="str">
        <f>REGISTRATION!B41</f>
        <v>201602-071</v>
      </c>
      <c r="D52" s="68">
        <f>'DEPT CHAIR'!O38</f>
        <v>5</v>
      </c>
      <c r="E52" s="69" t="str">
        <f t="shared" si="0"/>
        <v>0</v>
      </c>
      <c r="F52" s="70" t="str">
        <f>'DEPT CHAIR'!P38</f>
        <v>FAILED</v>
      </c>
    </row>
    <row r="53" spans="1:6" ht="18">
      <c r="A53" s="71">
        <v>32</v>
      </c>
      <c r="B53" s="66" t="str">
        <f>'DEPT CHAIR'!B39</f>
        <v>Videña Cheryl R</v>
      </c>
      <c r="C53" s="67" t="str">
        <f>REGISTRATION!B42</f>
        <v>201701-390</v>
      </c>
      <c r="D53" s="68">
        <f>'DEPT CHAIR'!O39</f>
        <v>5</v>
      </c>
      <c r="E53" s="69" t="str">
        <f t="shared" si="0"/>
        <v>0</v>
      </c>
      <c r="F53" s="70" t="str">
        <f>'DEPT CHAIR'!P39</f>
        <v>FAILED</v>
      </c>
    </row>
    <row r="54" spans="1:6" ht="18">
      <c r="A54" s="65">
        <v>33</v>
      </c>
      <c r="B54" s="66" t="str">
        <f>'DEPT CHAIR'!B40</f>
        <v>Villamar Raynald M</v>
      </c>
      <c r="C54" s="67" t="str">
        <f>REGISTRATION!B43</f>
        <v>201701-191</v>
      </c>
      <c r="D54" s="68">
        <f>'DEPT CHAIR'!O40</f>
        <v>5</v>
      </c>
      <c r="E54" s="69" t="str">
        <f t="shared" si="0"/>
        <v>0</v>
      </c>
      <c r="F54" s="70" t="str">
        <f>'DEPT CHAIR'!P40</f>
        <v>FAILED</v>
      </c>
    </row>
    <row r="55" spans="1:6" ht="18">
      <c r="A55" s="71">
        <v>34</v>
      </c>
      <c r="B55" s="66" t="str">
        <f>'DEPT CHAIR'!B41</f>
        <v/>
      </c>
      <c r="C55" s="67">
        <f>REGISTRATION!B44</f>
        <v>0</v>
      </c>
      <c r="D55" s="68">
        <f>'DEPT CHAIR'!O41</f>
        <v>5</v>
      </c>
      <c r="E55" s="69" t="str">
        <f t="shared" si="0"/>
        <v>0</v>
      </c>
      <c r="F55" s="70" t="str">
        <f>'DEPT CHAIR'!P41</f>
        <v>FAILED</v>
      </c>
    </row>
    <row r="56" spans="1:6" ht="18">
      <c r="A56" s="65">
        <v>35</v>
      </c>
      <c r="B56" s="66" t="str">
        <f>'DEPT CHAIR'!B42</f>
        <v/>
      </c>
      <c r="C56" s="67">
        <f>REGISTRATION!B45</f>
        <v>0</v>
      </c>
      <c r="D56" s="68">
        <f>'DEPT CHAIR'!O42</f>
        <v>5</v>
      </c>
      <c r="E56" s="69" t="str">
        <f t="shared" si="0"/>
        <v>0</v>
      </c>
      <c r="F56" s="70" t="str">
        <f>'DEPT CHAIR'!P42</f>
        <v>FAILED</v>
      </c>
    </row>
    <row r="57" spans="1:6" ht="18">
      <c r="A57" s="71">
        <v>36</v>
      </c>
      <c r="B57" s="66" t="str">
        <f>'DEPT CHAIR'!B43</f>
        <v/>
      </c>
      <c r="C57" s="67">
        <f>REGISTRATION!B46</f>
        <v>0</v>
      </c>
      <c r="D57" s="68">
        <f>'DEPT CHAIR'!O43</f>
        <v>5</v>
      </c>
      <c r="E57" s="69" t="str">
        <f t="shared" si="0"/>
        <v>0</v>
      </c>
      <c r="F57" s="70" t="str">
        <f>'DEPT CHAIR'!P43</f>
        <v>FAILED</v>
      </c>
    </row>
    <row r="58" spans="1:6" ht="18">
      <c r="A58" s="65">
        <v>37</v>
      </c>
      <c r="B58" s="66" t="str">
        <f>'DEPT CHAIR'!B44</f>
        <v/>
      </c>
      <c r="C58" s="67">
        <f>REGISTRATION!B47</f>
        <v>0</v>
      </c>
      <c r="D58" s="68">
        <f>'DEPT CHAIR'!O44</f>
        <v>5</v>
      </c>
      <c r="E58" s="69" t="str">
        <f t="shared" si="0"/>
        <v>0</v>
      </c>
      <c r="F58" s="70" t="str">
        <f>'DEPT CHAIR'!P44</f>
        <v>FAILED</v>
      </c>
    </row>
    <row r="59" spans="1:6" ht="18">
      <c r="A59" s="71">
        <v>38</v>
      </c>
      <c r="B59" s="66" t="str">
        <f>'DEPT CHAIR'!B45</f>
        <v/>
      </c>
      <c r="C59" s="67">
        <f>REGISTRATION!B48</f>
        <v>0</v>
      </c>
      <c r="D59" s="68">
        <f>'DEPT CHAIR'!O45</f>
        <v>5</v>
      </c>
      <c r="E59" s="69" t="str">
        <f t="shared" si="0"/>
        <v>0</v>
      </c>
      <c r="F59" s="70" t="str">
        <f>'DEPT CHAIR'!P45</f>
        <v>FAILED</v>
      </c>
    </row>
    <row r="60" spans="1:6" ht="18">
      <c r="A60" s="65">
        <v>39</v>
      </c>
      <c r="B60" s="66" t="str">
        <f>'DEPT CHAIR'!B46</f>
        <v/>
      </c>
      <c r="C60" s="67">
        <f>REGISTRATION!B49</f>
        <v>0</v>
      </c>
      <c r="D60" s="68">
        <f>'DEPT CHAIR'!O46</f>
        <v>5</v>
      </c>
      <c r="E60" s="69" t="str">
        <f t="shared" si="0"/>
        <v>0</v>
      </c>
      <c r="F60" s="70" t="str">
        <f>'DEPT CHAIR'!P46</f>
        <v>FAILED</v>
      </c>
    </row>
    <row r="61" spans="1:6" ht="18">
      <c r="A61" s="71">
        <v>40</v>
      </c>
      <c r="B61" s="66" t="str">
        <f>'DEPT CHAIR'!B47</f>
        <v/>
      </c>
      <c r="C61" s="67">
        <f>REGISTRATION!B50</f>
        <v>0</v>
      </c>
      <c r="D61" s="68">
        <f>'DEPT CHAIR'!O47</f>
        <v>5</v>
      </c>
      <c r="E61" s="69" t="str">
        <f t="shared" si="0"/>
        <v>0</v>
      </c>
      <c r="F61" s="70" t="str">
        <f>'DEPT CHAIR'!P47</f>
        <v>FAILED</v>
      </c>
    </row>
    <row r="62" spans="1:6" ht="18">
      <c r="A62" s="65">
        <v>41</v>
      </c>
      <c r="B62" s="66" t="str">
        <f>'DEPT CHAIR'!B48</f>
        <v/>
      </c>
      <c r="C62" s="67">
        <f>REGISTRATION!B51</f>
        <v>0</v>
      </c>
      <c r="D62" s="68">
        <f>'DEPT CHAIR'!O48</f>
        <v>5</v>
      </c>
      <c r="E62" s="69" t="str">
        <f t="shared" si="0"/>
        <v>0</v>
      </c>
      <c r="F62" s="70" t="str">
        <f>'DEPT CHAIR'!P48</f>
        <v>FAILED</v>
      </c>
    </row>
    <row r="63" spans="1:6" ht="18">
      <c r="A63" s="71">
        <v>42</v>
      </c>
      <c r="B63" s="66" t="str">
        <f>'DEPT CHAIR'!B49</f>
        <v/>
      </c>
      <c r="C63" s="67">
        <f>REGISTRATION!B52</f>
        <v>0</v>
      </c>
      <c r="D63" s="68">
        <f>'DEPT CHAIR'!O49</f>
        <v>5</v>
      </c>
      <c r="E63" s="69" t="str">
        <f t="shared" si="0"/>
        <v>0</v>
      </c>
      <c r="F63" s="70" t="str">
        <f>'DEPT CHAIR'!P49</f>
        <v>FAILED</v>
      </c>
    </row>
    <row r="64" spans="1:6" ht="18">
      <c r="A64" s="65">
        <v>43</v>
      </c>
      <c r="B64" s="66" t="str">
        <f>'DEPT CHAIR'!B50</f>
        <v/>
      </c>
      <c r="C64" s="67">
        <f>REGISTRATION!B53</f>
        <v>0</v>
      </c>
      <c r="D64" s="68">
        <f>'DEPT CHAIR'!O50</f>
        <v>5</v>
      </c>
      <c r="E64" s="69" t="str">
        <f t="shared" si="0"/>
        <v>0</v>
      </c>
      <c r="F64" s="70" t="str">
        <f>'DEPT CHAIR'!P50</f>
        <v>FAILED</v>
      </c>
    </row>
    <row r="65" spans="1:6" ht="18">
      <c r="A65" s="71">
        <v>44</v>
      </c>
      <c r="B65" s="66" t="str">
        <f>'DEPT CHAIR'!B51</f>
        <v/>
      </c>
      <c r="C65" s="67">
        <f>REGISTRATION!B54</f>
        <v>0</v>
      </c>
      <c r="D65" s="68">
        <f>'DEPT CHAIR'!O51</f>
        <v>5</v>
      </c>
      <c r="E65" s="69" t="str">
        <f t="shared" si="0"/>
        <v>0</v>
      </c>
      <c r="F65" s="70" t="str">
        <f>'DEPT CHAIR'!P51</f>
        <v>FAILED</v>
      </c>
    </row>
    <row r="66" spans="1:6" ht="18">
      <c r="A66" s="65">
        <v>45</v>
      </c>
      <c r="B66" s="66" t="str">
        <f>'DEPT CHAIR'!B52</f>
        <v/>
      </c>
      <c r="C66" s="67">
        <f>REGISTRATION!B55</f>
        <v>0</v>
      </c>
      <c r="D66" s="68">
        <f>'DEPT CHAIR'!O52</f>
        <v>5</v>
      </c>
      <c r="E66" s="69" t="str">
        <f t="shared" si="0"/>
        <v>0</v>
      </c>
      <c r="F66" s="70" t="str">
        <f>'DEPT CHAIR'!P52</f>
        <v>FAILED</v>
      </c>
    </row>
    <row r="67" spans="1:6" ht="18">
      <c r="A67" s="71">
        <v>46</v>
      </c>
      <c r="B67" s="66" t="str">
        <f>'DEPT CHAIR'!B53</f>
        <v/>
      </c>
      <c r="C67" s="67">
        <f>REGISTRATION!B56</f>
        <v>0</v>
      </c>
      <c r="D67" s="68">
        <f>'DEPT CHAIR'!O53</f>
        <v>5</v>
      </c>
      <c r="E67" s="69" t="str">
        <f t="shared" si="0"/>
        <v>0</v>
      </c>
      <c r="F67" s="70" t="str">
        <f>'DEPT CHAIR'!P53</f>
        <v>FAILED</v>
      </c>
    </row>
    <row r="68" spans="1:6" ht="18">
      <c r="A68" s="65">
        <v>47</v>
      </c>
      <c r="B68" s="66" t="str">
        <f>'DEPT CHAIR'!B54</f>
        <v/>
      </c>
      <c r="C68" s="67">
        <f>REGISTRATION!B57</f>
        <v>0</v>
      </c>
      <c r="D68" s="68">
        <f>'DEPT CHAIR'!O54</f>
        <v>5</v>
      </c>
      <c r="E68" s="69" t="str">
        <f t="shared" si="0"/>
        <v>0</v>
      </c>
      <c r="F68" s="70" t="str">
        <f>'DEPT CHAIR'!P54</f>
        <v>FAILED</v>
      </c>
    </row>
    <row r="69" spans="1:6" ht="18">
      <c r="A69" s="71">
        <v>48</v>
      </c>
      <c r="B69" s="66" t="str">
        <f>'DEPT CHAIR'!B55</f>
        <v/>
      </c>
      <c r="C69" s="67">
        <f>REGISTRATION!B58</f>
        <v>0</v>
      </c>
      <c r="D69" s="68">
        <f>'DEPT CHAIR'!O55</f>
        <v>5</v>
      </c>
      <c r="E69" s="69" t="str">
        <f t="shared" si="0"/>
        <v>0</v>
      </c>
      <c r="F69" s="70" t="str">
        <f>'DEPT CHAIR'!P55</f>
        <v>FAILED</v>
      </c>
    </row>
    <row r="70" spans="1:6" ht="18">
      <c r="A70" s="65">
        <v>49</v>
      </c>
      <c r="B70" s="66" t="str">
        <f>'DEPT CHAIR'!B56</f>
        <v/>
      </c>
      <c r="C70" s="67">
        <f>REGISTRATION!B59</f>
        <v>0</v>
      </c>
      <c r="D70" s="68">
        <f>'DEPT CHAIR'!O56</f>
        <v>5</v>
      </c>
      <c r="E70" s="69" t="str">
        <f t="shared" si="0"/>
        <v>0</v>
      </c>
      <c r="F70" s="70" t="str">
        <f>'DEPT CHAIR'!P56</f>
        <v>FAILED</v>
      </c>
    </row>
    <row r="71" spans="1:6" ht="18">
      <c r="A71" s="71">
        <v>50</v>
      </c>
      <c r="B71" s="66" t="str">
        <f>'DEPT CHAIR'!B57</f>
        <v/>
      </c>
      <c r="C71" s="67">
        <f>REGISTRATION!B60</f>
        <v>0</v>
      </c>
      <c r="D71" s="68">
        <f>'DEPT CHAIR'!O57</f>
        <v>5</v>
      </c>
      <c r="E71" s="69" t="str">
        <f t="shared" si="0"/>
        <v>0</v>
      </c>
      <c r="F71" s="70" t="str">
        <f>'DEPT CHAIR'!P57</f>
        <v>FAILED</v>
      </c>
    </row>
    <row r="72" spans="1:6" ht="18">
      <c r="A72" s="65">
        <v>51</v>
      </c>
      <c r="B72" s="66" t="str">
        <f>'DEPT CHAIR'!B58</f>
        <v/>
      </c>
      <c r="C72" s="67">
        <f>REGISTRATION!B61</f>
        <v>0</v>
      </c>
      <c r="D72" s="68">
        <f>'DEPT CHAIR'!O58</f>
        <v>5</v>
      </c>
      <c r="E72" s="69" t="str">
        <f t="shared" si="0"/>
        <v>0</v>
      </c>
      <c r="F72" s="70" t="str">
        <f>'DEPT CHAIR'!P58</f>
        <v>FAILED</v>
      </c>
    </row>
    <row r="73" spans="1:6" ht="18">
      <c r="A73" s="71">
        <v>52</v>
      </c>
      <c r="B73" s="66" t="str">
        <f>'DEPT CHAIR'!B59</f>
        <v/>
      </c>
      <c r="C73" s="67">
        <f>REGISTRATION!B62</f>
        <v>0</v>
      </c>
      <c r="D73" s="68">
        <f>'DEPT CHAIR'!O59</f>
        <v>5</v>
      </c>
      <c r="E73" s="69" t="str">
        <f t="shared" si="0"/>
        <v>0</v>
      </c>
      <c r="F73" s="70" t="str">
        <f>'DEPT CHAIR'!P59</f>
        <v>FAILED</v>
      </c>
    </row>
    <row r="74" spans="1:6" ht="18">
      <c r="A74" s="65">
        <v>53</v>
      </c>
      <c r="B74" s="66" t="str">
        <f>'DEPT CHAIR'!B60</f>
        <v/>
      </c>
      <c r="C74" s="67">
        <f>REGISTRATION!B63</f>
        <v>0</v>
      </c>
      <c r="D74" s="68">
        <f>'DEPT CHAIR'!O60</f>
        <v>5</v>
      </c>
      <c r="E74" s="69" t="str">
        <f t="shared" si="0"/>
        <v>0</v>
      </c>
      <c r="F74" s="70" t="str">
        <f>'DEPT CHAIR'!P60</f>
        <v>FAILED</v>
      </c>
    </row>
    <row r="75" spans="1:6" ht="18">
      <c r="A75" s="71">
        <v>54</v>
      </c>
      <c r="B75" s="66" t="str">
        <f>'DEPT CHAIR'!B61</f>
        <v/>
      </c>
      <c r="C75" s="67">
        <f>REGISTRATION!B64</f>
        <v>0</v>
      </c>
      <c r="D75" s="68">
        <f>'DEPT CHAIR'!O61</f>
        <v>5</v>
      </c>
      <c r="E75" s="69" t="str">
        <f t="shared" si="0"/>
        <v>0</v>
      </c>
      <c r="F75" s="70" t="str">
        <f>'DEPT CHAIR'!P61</f>
        <v>FAILED</v>
      </c>
    </row>
    <row r="76" spans="1:6" ht="18">
      <c r="A76" s="65">
        <v>55</v>
      </c>
      <c r="B76" s="66" t="str">
        <f>'DEPT CHAIR'!B62</f>
        <v/>
      </c>
      <c r="C76" s="67">
        <f>REGISTRATION!B65</f>
        <v>0</v>
      </c>
      <c r="D76" s="68">
        <f>'DEPT CHAIR'!O62</f>
        <v>5</v>
      </c>
      <c r="E76" s="69" t="str">
        <f t="shared" si="0"/>
        <v>0</v>
      </c>
      <c r="F76" s="70" t="str">
        <f>'DEPT CHAIR'!P62</f>
        <v>FAILED</v>
      </c>
    </row>
    <row r="77" spans="1:6" ht="18">
      <c r="A77" s="71">
        <v>56</v>
      </c>
      <c r="B77" s="66" t="str">
        <f>'DEPT CHAIR'!B63</f>
        <v/>
      </c>
      <c r="C77" s="67">
        <f>REGISTRATION!B66</f>
        <v>0</v>
      </c>
      <c r="D77" s="68">
        <f>'DEPT CHAIR'!O63</f>
        <v>5</v>
      </c>
      <c r="E77" s="69" t="str">
        <f t="shared" si="0"/>
        <v>0</v>
      </c>
      <c r="F77" s="70" t="str">
        <f>'DEPT CHAIR'!P63</f>
        <v>FAILED</v>
      </c>
    </row>
    <row r="78" spans="1:6" ht="18">
      <c r="A78" s="65">
        <v>57</v>
      </c>
      <c r="B78" s="66" t="str">
        <f>'DEPT CHAIR'!B64</f>
        <v/>
      </c>
      <c r="C78" s="67">
        <f>REGISTRATION!B67</f>
        <v>0</v>
      </c>
      <c r="D78" s="68">
        <f>'DEPT CHAIR'!O64</f>
        <v>5</v>
      </c>
      <c r="E78" s="69" t="str">
        <f t="shared" si="0"/>
        <v>0</v>
      </c>
      <c r="F78" s="70" t="str">
        <f>'DEPT CHAIR'!P64</f>
        <v>FAILED</v>
      </c>
    </row>
    <row r="79" spans="1:6" ht="18">
      <c r="A79" s="71">
        <v>58</v>
      </c>
      <c r="B79" s="66" t="str">
        <f>'DEPT CHAIR'!B65</f>
        <v/>
      </c>
      <c r="C79" s="67">
        <f>REGISTRATION!B68</f>
        <v>0</v>
      </c>
      <c r="D79" s="68">
        <f>'DEPT CHAIR'!O65</f>
        <v>5</v>
      </c>
      <c r="E79" s="69" t="str">
        <f t="shared" si="0"/>
        <v>0</v>
      </c>
      <c r="F79" s="70" t="str">
        <f>'DEPT CHAIR'!P65</f>
        <v>FAILED</v>
      </c>
    </row>
    <row r="80" spans="1:6" ht="18">
      <c r="A80" s="65">
        <v>59</v>
      </c>
      <c r="B80" s="66" t="str">
        <f>'DEPT CHAIR'!B66</f>
        <v/>
      </c>
      <c r="C80" s="67">
        <f>REGISTRATION!B69</f>
        <v>0</v>
      </c>
      <c r="D80" s="68">
        <f>'DEPT CHAIR'!O66</f>
        <v>5</v>
      </c>
      <c r="E80" s="69" t="str">
        <f t="shared" si="0"/>
        <v>0</v>
      </c>
      <c r="F80" s="70" t="str">
        <f>'DEPT CHAIR'!P66</f>
        <v>FAILED</v>
      </c>
    </row>
    <row r="81" spans="1:6" ht="18">
      <c r="A81" s="71">
        <v>60</v>
      </c>
      <c r="B81" s="66" t="str">
        <f>'DEPT CHAIR'!B67</f>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52" t="s">
        <v>119</v>
      </c>
      <c r="B83" s="253"/>
      <c r="C83" s="253"/>
      <c r="D83" s="253"/>
      <c r="E83" s="253"/>
      <c r="F83" s="254"/>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46">
        <f ca="1">NOW()</f>
        <v>43021.826894328704</v>
      </c>
      <c r="F87" s="246"/>
    </row>
    <row r="88" spans="1:6" ht="15.75">
      <c r="A88" s="60"/>
      <c r="B88" s="72" t="str">
        <f>REGISTRATION!P14</f>
        <v>Gimel C. Contillo</v>
      </c>
      <c r="C88" s="73"/>
      <c r="D88" s="73"/>
      <c r="E88" s="225" t="s">
        <v>121</v>
      </c>
      <c r="F88" s="225"/>
    </row>
    <row r="89" spans="1:6">
      <c r="A89" s="60"/>
      <c r="B89" s="74" t="s">
        <v>122</v>
      </c>
      <c r="C89" s="74"/>
      <c r="D89" s="74"/>
      <c r="E89" s="60"/>
      <c r="F89" s="60"/>
    </row>
    <row r="90" spans="1:6">
      <c r="A90" s="60"/>
      <c r="B90" s="74"/>
      <c r="C90" s="74"/>
      <c r="D90" s="74"/>
      <c r="E90" s="225"/>
      <c r="F90" s="225"/>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47" t="s">
        <v>136</v>
      </c>
      <c r="B105" s="247"/>
      <c r="C105" s="247"/>
      <c r="D105" s="247"/>
      <c r="E105" s="247"/>
      <c r="F105" s="247"/>
    </row>
    <row r="106" spans="1:7" ht="15.75" thickBot="1">
      <c r="A106" s="60"/>
      <c r="B106" s="60"/>
      <c r="C106" s="60"/>
      <c r="D106" s="60"/>
      <c r="E106" s="60"/>
      <c r="F106" s="60"/>
    </row>
    <row r="107" spans="1:7" ht="16.5" thickBot="1">
      <c r="A107" s="60"/>
      <c r="B107" s="78" t="s">
        <v>137</v>
      </c>
      <c r="C107" s="265" t="s">
        <v>138</v>
      </c>
      <c r="D107" s="234"/>
      <c r="E107" s="233" t="s">
        <v>139</v>
      </c>
      <c r="F107" s="234"/>
    </row>
    <row r="108" spans="1:7">
      <c r="A108" s="60"/>
      <c r="B108" s="86" t="s">
        <v>123</v>
      </c>
      <c r="C108" s="261">
        <f>COUNTIF($D$22:$D$82,"=1.0")+COUNTIF($D$22:$D$82,"=1.25")+(COUNTIF($D$22:$D$82,"=1.50")+COUNTIF($D$22:$D$82,"=1.75"))</f>
        <v>0</v>
      </c>
      <c r="D108" s="262"/>
      <c r="E108" s="263">
        <f>(C108/$C$114)*100</f>
        <v>0</v>
      </c>
      <c r="F108" s="264"/>
    </row>
    <row r="109" spans="1:7">
      <c r="A109" s="60"/>
      <c r="B109" s="87" t="s">
        <v>124</v>
      </c>
      <c r="C109" s="255">
        <f>COUNTIF($D$22:$D$82,"=2.0")+COUNTIF($D$22:$D$82,"=2.25")+(COUNTIF($D$22:$D$82,"=2.50")+COUNTIF($D$22:$D$82,"=2.75"))</f>
        <v>0</v>
      </c>
      <c r="D109" s="256"/>
      <c r="E109" s="257">
        <f>(C109/$C$114)*100</f>
        <v>0</v>
      </c>
      <c r="F109" s="258"/>
    </row>
    <row r="110" spans="1:7">
      <c r="A110" s="60"/>
      <c r="B110" s="87" t="s">
        <v>125</v>
      </c>
      <c r="C110" s="255">
        <f>COUNTIF($D$22:$D$82,"=3.0")</f>
        <v>0</v>
      </c>
      <c r="D110" s="256"/>
      <c r="E110" s="257">
        <f t="shared" ref="E110:E113" si="1">(C110/$C$114)*100</f>
        <v>0</v>
      </c>
      <c r="F110" s="258"/>
    </row>
    <row r="111" spans="1:7">
      <c r="A111" s="60"/>
      <c r="B111" s="87" t="s">
        <v>126</v>
      </c>
      <c r="C111" s="255">
        <f>COUNTIF($D$22:$D$82,"=5.0")</f>
        <v>60</v>
      </c>
      <c r="D111" s="256"/>
      <c r="E111" s="257">
        <f t="shared" si="1"/>
        <v>100</v>
      </c>
      <c r="F111" s="258"/>
    </row>
    <row r="112" spans="1:7">
      <c r="A112" s="60"/>
      <c r="B112" s="87" t="s">
        <v>127</v>
      </c>
      <c r="C112" s="259">
        <v>0</v>
      </c>
      <c r="D112" s="260"/>
      <c r="E112" s="257">
        <f t="shared" si="1"/>
        <v>0</v>
      </c>
      <c r="F112" s="258"/>
    </row>
    <row r="113" spans="1:6">
      <c r="A113" s="60"/>
      <c r="B113" s="87" t="s">
        <v>128</v>
      </c>
      <c r="C113" s="259">
        <v>0</v>
      </c>
      <c r="D113" s="260"/>
      <c r="E113" s="257">
        <f t="shared" si="1"/>
        <v>0</v>
      </c>
      <c r="F113" s="258"/>
    </row>
    <row r="114" spans="1:6" ht="16.5" thickBot="1">
      <c r="A114" s="60"/>
      <c r="B114" s="88" t="s">
        <v>129</v>
      </c>
      <c r="C114" s="248">
        <f>SUM(C108:D113)</f>
        <v>60</v>
      </c>
      <c r="D114" s="249"/>
      <c r="E114" s="250">
        <f>SUM(E108:F113)</f>
        <v>100</v>
      </c>
      <c r="F114" s="251"/>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Paul A.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4:E14"/>
    <mergeCell ref="A3:F3"/>
    <mergeCell ref="A4:F4"/>
    <mergeCell ref="A5:F5"/>
    <mergeCell ref="A6:F6"/>
    <mergeCell ref="A7:F7"/>
    <mergeCell ref="A8:F8"/>
    <mergeCell ref="A9:F9"/>
    <mergeCell ref="A10:F10"/>
    <mergeCell ref="A11:F11"/>
    <mergeCell ref="A12:F12"/>
    <mergeCell ref="C13:E13"/>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69" t="s">
        <v>145</v>
      </c>
      <c r="B1" s="270"/>
      <c r="C1" s="270"/>
      <c r="D1" s="270"/>
      <c r="E1" s="270"/>
      <c r="F1" s="270"/>
      <c r="G1" s="270"/>
      <c r="H1" s="270"/>
      <c r="I1" s="270"/>
      <c r="J1" s="270"/>
      <c r="K1" s="270"/>
      <c r="L1" s="270"/>
      <c r="M1" s="270"/>
      <c r="N1" s="270"/>
      <c r="O1" s="270"/>
      <c r="P1" s="270"/>
      <c r="Q1" s="270"/>
      <c r="R1" s="271"/>
    </row>
    <row r="2" spans="1:18">
      <c r="A2" s="116"/>
      <c r="B2" s="41"/>
      <c r="C2" s="113"/>
      <c r="D2" s="266" t="s">
        <v>146</v>
      </c>
      <c r="E2" s="267"/>
      <c r="F2" s="267"/>
      <c r="G2" s="268"/>
      <c r="H2" s="266" t="s">
        <v>147</v>
      </c>
      <c r="I2" s="267"/>
      <c r="J2" s="267"/>
      <c r="K2" s="268"/>
      <c r="L2" s="266" t="s">
        <v>148</v>
      </c>
      <c r="M2" s="267"/>
      <c r="N2" s="267"/>
      <c r="O2" s="268"/>
      <c r="P2" s="266" t="s">
        <v>153</v>
      </c>
      <c r="Q2" s="267"/>
      <c r="R2" s="268"/>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201502-147</v>
      </c>
      <c r="C4" s="113" t="str">
        <f>'SEMESTRAL GRADE'!B22</f>
        <v>Ambulo Anne Jelica R</v>
      </c>
      <c r="D4" s="116"/>
      <c r="E4" s="41"/>
      <c r="F4" s="41"/>
      <c r="G4" s="117"/>
      <c r="H4" s="116"/>
      <c r="I4" s="41"/>
      <c r="J4" s="41"/>
      <c r="K4" s="117"/>
      <c r="L4" s="116"/>
      <c r="M4" s="41"/>
      <c r="N4" s="41"/>
      <c r="O4" s="117"/>
      <c r="P4" s="116"/>
      <c r="Q4" s="41"/>
      <c r="R4" s="117"/>
    </row>
    <row r="5" spans="1:18">
      <c r="A5" s="116">
        <v>2</v>
      </c>
      <c r="B5" s="111" t="str">
        <f>'SEMESTRAL GRADE'!C23</f>
        <v>201701-387</v>
      </c>
      <c r="C5" s="113" t="str">
        <f>'SEMESTRAL GRADE'!B23</f>
        <v>Amon Bryan Eriz C</v>
      </c>
      <c r="D5" s="116"/>
      <c r="E5" s="41"/>
      <c r="F5" s="41"/>
      <c r="G5" s="117"/>
      <c r="H5" s="116"/>
      <c r="I5" s="41"/>
      <c r="J5" s="41"/>
      <c r="K5" s="117"/>
      <c r="L5" s="116"/>
      <c r="M5" s="41"/>
      <c r="N5" s="41"/>
      <c r="O5" s="117"/>
      <c r="P5" s="116"/>
      <c r="Q5" s="41"/>
      <c r="R5" s="117"/>
    </row>
    <row r="6" spans="1:18">
      <c r="A6" s="116">
        <v>3</v>
      </c>
      <c r="B6" s="111" t="str">
        <f>'SEMESTRAL GRADE'!C24</f>
        <v>201701-369</v>
      </c>
      <c r="C6" s="113" t="str">
        <f>'SEMESTRAL GRADE'!B24</f>
        <v>Amutan Annalyn R</v>
      </c>
      <c r="D6" s="116"/>
      <c r="E6" s="41"/>
      <c r="F6" s="41"/>
      <c r="G6" s="117"/>
      <c r="H6" s="116"/>
      <c r="I6" s="41"/>
      <c r="J6" s="41"/>
      <c r="K6" s="117"/>
      <c r="L6" s="116"/>
      <c r="M6" s="41"/>
      <c r="N6" s="41"/>
      <c r="O6" s="117"/>
      <c r="P6" s="116"/>
      <c r="Q6" s="41"/>
      <c r="R6" s="117"/>
    </row>
    <row r="7" spans="1:18">
      <c r="A7" s="116">
        <v>4</v>
      </c>
      <c r="B7" s="111" t="str">
        <f>'SEMESTRAL GRADE'!C25</f>
        <v>201701-696</v>
      </c>
      <c r="C7" s="113" t="str">
        <f>'SEMESTRAL GRADE'!B25</f>
        <v>Arevalo Jethro V</v>
      </c>
      <c r="D7" s="116"/>
      <c r="E7" s="41"/>
      <c r="F7" s="41"/>
      <c r="G7" s="117"/>
      <c r="H7" s="116"/>
      <c r="I7" s="41"/>
      <c r="J7" s="41"/>
      <c r="K7" s="117"/>
      <c r="L7" s="116"/>
      <c r="M7" s="41"/>
      <c r="N7" s="41"/>
      <c r="O7" s="117"/>
      <c r="P7" s="116"/>
      <c r="Q7" s="41"/>
      <c r="R7" s="117"/>
    </row>
    <row r="8" spans="1:18">
      <c r="A8" s="116">
        <v>5</v>
      </c>
      <c r="B8" s="111" t="str">
        <f>'SEMESTRAL GRADE'!C26</f>
        <v>201701-346</v>
      </c>
      <c r="C8" s="113" t="str">
        <f>'SEMESTRAL GRADE'!B26</f>
        <v>Baptista Jeffrey DC</v>
      </c>
      <c r="D8" s="116"/>
      <c r="E8" s="41"/>
      <c r="F8" s="41"/>
      <c r="G8" s="117"/>
      <c r="H8" s="116"/>
      <c r="I8" s="41"/>
      <c r="J8" s="41"/>
      <c r="K8" s="117"/>
      <c r="L8" s="116"/>
      <c r="M8" s="41"/>
      <c r="N8" s="41"/>
      <c r="O8" s="117"/>
      <c r="P8" s="116"/>
      <c r="Q8" s="41"/>
      <c r="R8" s="117"/>
    </row>
    <row r="9" spans="1:18">
      <c r="A9" s="116">
        <v>6</v>
      </c>
      <c r="B9" s="111" t="str">
        <f>'SEMESTRAL GRADE'!C27</f>
        <v>201701-476</v>
      </c>
      <c r="C9" s="113" t="str">
        <f>'SEMESTRAL GRADE'!B27</f>
        <v>Baterna Kenneth M</v>
      </c>
      <c r="D9" s="116"/>
      <c r="E9" s="41"/>
      <c r="F9" s="41"/>
      <c r="G9" s="117"/>
      <c r="H9" s="116"/>
      <c r="I9" s="41"/>
      <c r="J9" s="41"/>
      <c r="K9" s="117"/>
      <c r="L9" s="116"/>
      <c r="M9" s="41"/>
      <c r="N9" s="41"/>
      <c r="O9" s="117"/>
      <c r="P9" s="116"/>
      <c r="Q9" s="41"/>
      <c r="R9" s="117"/>
    </row>
    <row r="10" spans="1:18">
      <c r="A10" s="116">
        <v>7</v>
      </c>
      <c r="B10" s="111" t="str">
        <f>'SEMESTRAL GRADE'!C28</f>
        <v>201701-362</v>
      </c>
      <c r="C10" s="113" t="str">
        <f>'SEMESTRAL GRADE'!B28</f>
        <v>Borja Ken G</v>
      </c>
      <c r="D10" s="116"/>
      <c r="E10" s="41"/>
      <c r="F10" s="41"/>
      <c r="G10" s="117"/>
      <c r="H10" s="116"/>
      <c r="I10" s="41"/>
      <c r="J10" s="41"/>
      <c r="K10" s="117"/>
      <c r="L10" s="116"/>
      <c r="M10" s="41"/>
      <c r="N10" s="41"/>
      <c r="O10" s="117"/>
      <c r="P10" s="116"/>
      <c r="Q10" s="41"/>
      <c r="R10" s="117"/>
    </row>
    <row r="11" spans="1:18">
      <c r="A11" s="116">
        <v>8</v>
      </c>
      <c r="B11" s="111" t="str">
        <f>'SEMESTRAL GRADE'!C29</f>
        <v>201701-460</v>
      </c>
      <c r="C11" s="113" t="str">
        <f>'SEMESTRAL GRADE'!B29</f>
        <v>Buenafe Naomi Carmel E</v>
      </c>
      <c r="D11" s="116"/>
      <c r="E11" s="41"/>
      <c r="F11" s="41"/>
      <c r="G11" s="117"/>
      <c r="H11" s="116"/>
      <c r="I11" s="41"/>
      <c r="J11" s="41"/>
      <c r="K11" s="117"/>
      <c r="L11" s="116"/>
      <c r="M11" s="41"/>
      <c r="N11" s="41"/>
      <c r="O11" s="117"/>
      <c r="P11" s="116"/>
      <c r="Q11" s="41"/>
      <c r="R11" s="117"/>
    </row>
    <row r="12" spans="1:18">
      <c r="A12" s="116">
        <v>9</v>
      </c>
      <c r="B12" s="111" t="str">
        <f>'SEMESTRAL GRADE'!C30</f>
        <v>201701-402</v>
      </c>
      <c r="C12" s="113" t="str">
        <f>'SEMESTRAL GRADE'!B30</f>
        <v>Buklatin Joseph Andrews A</v>
      </c>
      <c r="D12" s="116"/>
      <c r="E12" s="41"/>
      <c r="F12" s="41"/>
      <c r="G12" s="117"/>
      <c r="H12" s="116"/>
      <c r="I12" s="41"/>
      <c r="J12" s="41"/>
      <c r="K12" s="117"/>
      <c r="L12" s="116"/>
      <c r="M12" s="41"/>
      <c r="N12" s="41"/>
      <c r="O12" s="117"/>
      <c r="P12" s="116"/>
      <c r="Q12" s="41"/>
      <c r="R12" s="117"/>
    </row>
    <row r="13" spans="1:18">
      <c r="A13" s="116">
        <v>10</v>
      </c>
      <c r="B13" s="111" t="str">
        <f>'SEMESTRAL GRADE'!C31</f>
        <v>201602-060</v>
      </c>
      <c r="C13" s="113" t="str">
        <f>'SEMESTRAL GRADE'!B31</f>
        <v>Camitoc Anna Katrina A</v>
      </c>
      <c r="D13" s="116"/>
      <c r="E13" s="41"/>
      <c r="F13" s="41"/>
      <c r="G13" s="117"/>
      <c r="H13" s="116"/>
      <c r="I13" s="41"/>
      <c r="J13" s="41"/>
      <c r="K13" s="117"/>
      <c r="L13" s="116"/>
      <c r="M13" s="41"/>
      <c r="N13" s="41"/>
      <c r="O13" s="117"/>
      <c r="P13" s="116"/>
      <c r="Q13" s="41"/>
      <c r="R13" s="117"/>
    </row>
    <row r="14" spans="1:18">
      <c r="A14" s="116">
        <v>11</v>
      </c>
      <c r="B14" s="111" t="str">
        <f>'SEMESTRAL GRADE'!C32</f>
        <v>201701-57</v>
      </c>
      <c r="C14" s="113" t="str">
        <f>'SEMESTRAL GRADE'!B32</f>
        <v>Costelo Tyrone Jay A</v>
      </c>
      <c r="D14" s="116"/>
      <c r="E14" s="41"/>
      <c r="F14" s="41"/>
      <c r="G14" s="117"/>
      <c r="H14" s="116"/>
      <c r="I14" s="41"/>
      <c r="J14" s="41"/>
      <c r="K14" s="117"/>
      <c r="L14" s="116"/>
      <c r="M14" s="41"/>
      <c r="N14" s="41"/>
      <c r="O14" s="117"/>
      <c r="P14" s="116"/>
      <c r="Q14" s="41"/>
      <c r="R14" s="117"/>
    </row>
    <row r="15" spans="1:18">
      <c r="A15" s="116">
        <v>12</v>
      </c>
      <c r="B15" s="111" t="str">
        <f>'SEMESTRAL GRADE'!C33</f>
        <v>201701-513</v>
      </c>
      <c r="C15" s="113" t="str">
        <f>'SEMESTRAL GRADE'!B33</f>
        <v>Creus Rondel Ian L</v>
      </c>
      <c r="D15" s="116"/>
      <c r="E15" s="41"/>
      <c r="F15" s="41"/>
      <c r="G15" s="117"/>
      <c r="H15" s="116"/>
      <c r="I15" s="41"/>
      <c r="J15" s="41"/>
      <c r="K15" s="117"/>
      <c r="L15" s="116"/>
      <c r="M15" s="41"/>
      <c r="N15" s="41"/>
      <c r="O15" s="117"/>
      <c r="P15" s="116"/>
      <c r="Q15" s="41"/>
      <c r="R15" s="117"/>
    </row>
    <row r="16" spans="1:18">
      <c r="A16" s="116">
        <v>13</v>
      </c>
      <c r="B16" s="111" t="str">
        <f>'SEMESTRAL GRADE'!C34</f>
        <v>201701-354</v>
      </c>
      <c r="C16" s="113" t="str">
        <f>'SEMESTRAL GRADE'!B34</f>
        <v>Cruz Jovanni P</v>
      </c>
      <c r="D16" s="116"/>
      <c r="E16" s="41"/>
      <c r="F16" s="41"/>
      <c r="G16" s="117"/>
      <c r="H16" s="116"/>
      <c r="I16" s="41"/>
      <c r="J16" s="41"/>
      <c r="K16" s="117"/>
      <c r="L16" s="116"/>
      <c r="M16" s="41"/>
      <c r="N16" s="41"/>
      <c r="O16" s="117"/>
      <c r="P16" s="116"/>
      <c r="Q16" s="41"/>
      <c r="R16" s="117"/>
    </row>
    <row r="17" spans="1:18">
      <c r="A17" s="116">
        <v>14</v>
      </c>
      <c r="B17" s="111" t="str">
        <f>'SEMESTRAL GRADE'!C35</f>
        <v>201701-355</v>
      </c>
      <c r="C17" s="113" t="str">
        <f>'SEMESTRAL GRADE'!B35</f>
        <v>Cruz Tom Russell D</v>
      </c>
      <c r="D17" s="116"/>
      <c r="E17" s="41"/>
      <c r="F17" s="41"/>
      <c r="G17" s="117"/>
      <c r="H17" s="116"/>
      <c r="I17" s="41"/>
      <c r="J17" s="41"/>
      <c r="K17" s="117"/>
      <c r="L17" s="116"/>
      <c r="M17" s="41"/>
      <c r="N17" s="41"/>
      <c r="O17" s="117"/>
      <c r="P17" s="116"/>
      <c r="Q17" s="41"/>
      <c r="R17" s="117"/>
    </row>
    <row r="18" spans="1:18">
      <c r="A18" s="116">
        <v>15</v>
      </c>
      <c r="B18" s="111" t="str">
        <f>'SEMESTRAL GRADE'!C36</f>
        <v>201502-064</v>
      </c>
      <c r="C18" s="113" t="str">
        <f>'SEMESTRAL GRADE'!B36</f>
        <v>Cuison Jayson E</v>
      </c>
      <c r="D18" s="116"/>
      <c r="E18" s="41"/>
      <c r="F18" s="41"/>
      <c r="G18" s="117"/>
      <c r="H18" s="116"/>
      <c r="I18" s="41"/>
      <c r="J18" s="41"/>
      <c r="K18" s="117"/>
      <c r="L18" s="116"/>
      <c r="M18" s="41"/>
      <c r="N18" s="41"/>
      <c r="O18" s="117"/>
      <c r="P18" s="116"/>
      <c r="Q18" s="41"/>
      <c r="R18" s="117"/>
    </row>
    <row r="19" spans="1:18">
      <c r="A19" s="116">
        <v>16</v>
      </c>
      <c r="B19" s="111" t="str">
        <f>'SEMESTRAL GRADE'!C37</f>
        <v>201701-381</v>
      </c>
      <c r="C19" s="113" t="str">
        <f>'SEMESTRAL GRADE'!B37</f>
        <v>Espiritu Rasa Lila Dasi R</v>
      </c>
      <c r="D19" s="116"/>
      <c r="E19" s="41"/>
      <c r="F19" s="41"/>
      <c r="G19" s="117"/>
      <c r="H19" s="116"/>
      <c r="I19" s="41"/>
      <c r="J19" s="41"/>
      <c r="K19" s="117"/>
      <c r="L19" s="116"/>
      <c r="M19" s="41"/>
      <c r="N19" s="41"/>
      <c r="O19" s="117"/>
      <c r="P19" s="116"/>
      <c r="Q19" s="41"/>
      <c r="R19" s="117"/>
    </row>
    <row r="20" spans="1:18">
      <c r="A20" s="116">
        <v>17</v>
      </c>
      <c r="B20" s="111" t="str">
        <f>'SEMESTRAL GRADE'!C38</f>
        <v>201701-435</v>
      </c>
      <c r="C20" s="113" t="str">
        <f>'SEMESTRAL GRADE'!B38</f>
        <v>Estilloso Norvie C</v>
      </c>
      <c r="D20" s="116"/>
      <c r="E20" s="41"/>
      <c r="F20" s="41"/>
      <c r="G20" s="117"/>
      <c r="H20" s="116"/>
      <c r="I20" s="41"/>
      <c r="J20" s="41"/>
      <c r="K20" s="117"/>
      <c r="L20" s="116"/>
      <c r="M20" s="41"/>
      <c r="N20" s="41"/>
      <c r="O20" s="117"/>
      <c r="P20" s="116"/>
      <c r="Q20" s="41"/>
      <c r="R20" s="117"/>
    </row>
    <row r="21" spans="1:18">
      <c r="A21" s="116">
        <v>18</v>
      </c>
      <c r="B21" s="111" t="str">
        <f>'SEMESTRAL GRADE'!C39</f>
        <v>201602-068</v>
      </c>
      <c r="C21" s="113" t="str">
        <f>'SEMESTRAL GRADE'!B39</f>
        <v>Jose Carl Russel M</v>
      </c>
      <c r="D21" s="116"/>
      <c r="E21" s="41"/>
      <c r="F21" s="41"/>
      <c r="G21" s="117"/>
      <c r="H21" s="116"/>
      <c r="I21" s="41"/>
      <c r="J21" s="41"/>
      <c r="K21" s="117"/>
      <c r="L21" s="116"/>
      <c r="M21" s="41"/>
      <c r="N21" s="41"/>
      <c r="O21" s="117"/>
      <c r="P21" s="116"/>
      <c r="Q21" s="41"/>
      <c r="R21" s="117"/>
    </row>
    <row r="22" spans="1:18">
      <c r="A22" s="116">
        <v>19</v>
      </c>
      <c r="B22" s="111" t="str">
        <f>'SEMESTRAL GRADE'!C40</f>
        <v>201701-069</v>
      </c>
      <c r="C22" s="113" t="str">
        <f>'SEMESTRAL GRADE'!B40</f>
        <v>Jose Ralph Rholwen M</v>
      </c>
      <c r="D22" s="116"/>
      <c r="E22" s="41"/>
      <c r="F22" s="41"/>
      <c r="G22" s="117"/>
      <c r="H22" s="116"/>
      <c r="I22" s="41"/>
      <c r="J22" s="41"/>
      <c r="K22" s="117"/>
      <c r="L22" s="116"/>
      <c r="M22" s="41"/>
      <c r="N22" s="41"/>
      <c r="O22" s="117"/>
      <c r="P22" s="116"/>
      <c r="Q22" s="41"/>
      <c r="R22" s="117"/>
    </row>
    <row r="23" spans="1:18">
      <c r="A23" s="116">
        <v>20</v>
      </c>
      <c r="B23" s="111" t="str">
        <f>'SEMESTRAL GRADE'!C41</f>
        <v>201701-345</v>
      </c>
      <c r="C23" s="113" t="str">
        <f>'SEMESTRAL GRADE'!B41</f>
        <v>Maala Mark Justine C</v>
      </c>
      <c r="D23" s="116"/>
      <c r="E23" s="41"/>
      <c r="F23" s="41"/>
      <c r="G23" s="117"/>
      <c r="H23" s="116"/>
      <c r="I23" s="41"/>
      <c r="J23" s="41"/>
      <c r="K23" s="117"/>
      <c r="L23" s="116"/>
      <c r="M23" s="41"/>
      <c r="N23" s="41"/>
      <c r="O23" s="117"/>
      <c r="P23" s="116"/>
      <c r="Q23" s="41"/>
      <c r="R23" s="117"/>
    </row>
    <row r="24" spans="1:18">
      <c r="A24" s="116">
        <v>21</v>
      </c>
      <c r="B24" s="111" t="str">
        <f>'SEMESTRAL GRADE'!C42</f>
        <v>201701-272</v>
      </c>
      <c r="C24" s="113" t="str">
        <f>'SEMESTRAL GRADE'!B42</f>
        <v>Masinas Karl Angelo B</v>
      </c>
      <c r="D24" s="116"/>
      <c r="E24" s="41"/>
      <c r="F24" s="41"/>
      <c r="G24" s="117"/>
      <c r="H24" s="116"/>
      <c r="I24" s="41"/>
      <c r="J24" s="41"/>
      <c r="K24" s="117"/>
      <c r="L24" s="116"/>
      <c r="M24" s="41"/>
      <c r="N24" s="41"/>
      <c r="O24" s="117"/>
      <c r="P24" s="116"/>
      <c r="Q24" s="41"/>
      <c r="R24" s="117"/>
    </row>
    <row r="25" spans="1:18">
      <c r="A25" s="116">
        <v>22</v>
      </c>
      <c r="B25" s="111" t="str">
        <f>'SEMESTRAL GRADE'!C43</f>
        <v>201701-441</v>
      </c>
      <c r="C25" s="113" t="str">
        <f>'SEMESTRAL GRADE'!B43</f>
        <v>Monzon Almer Ivan C</v>
      </c>
      <c r="D25" s="116"/>
      <c r="E25" s="41"/>
      <c r="F25" s="41"/>
      <c r="G25" s="117"/>
      <c r="H25" s="116"/>
      <c r="I25" s="41"/>
      <c r="J25" s="41"/>
      <c r="K25" s="117"/>
      <c r="L25" s="116"/>
      <c r="M25" s="41"/>
      <c r="N25" s="41"/>
      <c r="O25" s="117"/>
      <c r="P25" s="116"/>
      <c r="Q25" s="41"/>
      <c r="R25" s="117"/>
    </row>
    <row r="26" spans="1:18">
      <c r="A26" s="116">
        <v>23</v>
      </c>
      <c r="B26" s="111" t="str">
        <f>'SEMESTRAL GRADE'!C44</f>
        <v>201701-326</v>
      </c>
      <c r="C26" s="113" t="str">
        <f>'SEMESTRAL GRADE'!B44</f>
        <v>Mulitas Jarred R</v>
      </c>
      <c r="D26" s="116"/>
      <c r="E26" s="41"/>
      <c r="F26" s="41"/>
      <c r="G26" s="117"/>
      <c r="H26" s="116"/>
      <c r="I26" s="41"/>
      <c r="J26" s="41"/>
      <c r="K26" s="117"/>
      <c r="L26" s="116"/>
      <c r="M26" s="41"/>
      <c r="N26" s="41"/>
      <c r="O26" s="117"/>
      <c r="P26" s="116"/>
      <c r="Q26" s="41"/>
      <c r="R26" s="117"/>
    </row>
    <row r="27" spans="1:18">
      <c r="A27" s="116">
        <v>24</v>
      </c>
      <c r="B27" s="111" t="str">
        <f>'SEMESTRAL GRADE'!C45</f>
        <v>201701-319</v>
      </c>
      <c r="C27" s="113" t="str">
        <f>'SEMESTRAL GRADE'!B45</f>
        <v>Mullanida Mark Angel B</v>
      </c>
      <c r="D27" s="116"/>
      <c r="E27" s="41"/>
      <c r="F27" s="41"/>
      <c r="G27" s="117"/>
      <c r="H27" s="116"/>
      <c r="I27" s="41"/>
      <c r="J27" s="41"/>
      <c r="K27" s="117"/>
      <c r="L27" s="116"/>
      <c r="M27" s="41"/>
      <c r="N27" s="41"/>
      <c r="O27" s="117"/>
      <c r="P27" s="116"/>
      <c r="Q27" s="41"/>
      <c r="R27" s="117"/>
    </row>
    <row r="28" spans="1:18">
      <c r="A28" s="116">
        <v>25</v>
      </c>
      <c r="B28" s="111" t="str">
        <f>'SEMESTRAL GRADE'!C46</f>
        <v>201701-133</v>
      </c>
      <c r="C28" s="113" t="str">
        <f>'SEMESTRAL GRADE'!B46</f>
        <v>Noynoyan Bryan Kentt B</v>
      </c>
      <c r="D28" s="116"/>
      <c r="E28" s="41"/>
      <c r="F28" s="41"/>
      <c r="G28" s="117"/>
      <c r="H28" s="116"/>
      <c r="I28" s="41"/>
      <c r="J28" s="41"/>
      <c r="K28" s="117"/>
      <c r="L28" s="116"/>
      <c r="M28" s="41"/>
      <c r="N28" s="41"/>
      <c r="O28" s="117"/>
      <c r="P28" s="116"/>
      <c r="Q28" s="41"/>
      <c r="R28" s="117"/>
    </row>
    <row r="29" spans="1:18">
      <c r="A29" s="116">
        <v>26</v>
      </c>
      <c r="B29" s="111" t="str">
        <f>'SEMESTRAL GRADE'!C47</f>
        <v>201701-422</v>
      </c>
      <c r="C29" s="113" t="str">
        <f>'SEMESTRAL GRADE'!B47</f>
        <v>Ocampo Ryan Daniel V</v>
      </c>
      <c r="D29" s="116"/>
      <c r="E29" s="41"/>
      <c r="F29" s="41"/>
      <c r="G29" s="117"/>
      <c r="H29" s="116"/>
      <c r="I29" s="41"/>
      <c r="J29" s="41"/>
      <c r="K29" s="117"/>
      <c r="L29" s="116"/>
      <c r="M29" s="41"/>
      <c r="N29" s="41"/>
      <c r="O29" s="117"/>
      <c r="P29" s="116"/>
      <c r="Q29" s="41"/>
      <c r="R29" s="117"/>
    </row>
    <row r="30" spans="1:18">
      <c r="A30" s="116">
        <v>27</v>
      </c>
      <c r="B30" s="111" t="str">
        <f>'SEMESTRAL GRADE'!C48</f>
        <v>201701-512</v>
      </c>
      <c r="C30" s="113" t="str">
        <f>'SEMESTRAL GRADE'!B48</f>
        <v>Parianes Kenneth V</v>
      </c>
      <c r="D30" s="116"/>
      <c r="E30" s="41"/>
      <c r="F30" s="41"/>
      <c r="G30" s="117"/>
      <c r="H30" s="116"/>
      <c r="I30" s="41"/>
      <c r="J30" s="41"/>
      <c r="K30" s="117"/>
      <c r="L30" s="116"/>
      <c r="M30" s="41"/>
      <c r="N30" s="41"/>
      <c r="O30" s="117"/>
      <c r="P30" s="116"/>
      <c r="Q30" s="41"/>
      <c r="R30" s="117"/>
    </row>
    <row r="31" spans="1:18">
      <c r="A31" s="116">
        <v>28</v>
      </c>
      <c r="B31" s="111" t="str">
        <f>'SEMESTRAL GRADE'!C49</f>
        <v>201701-283</v>
      </c>
      <c r="C31" s="113" t="str">
        <f>'SEMESTRAL GRADE'!B49</f>
        <v>Ramos Shaine Marie R</v>
      </c>
      <c r="D31" s="116"/>
      <c r="E31" s="41"/>
      <c r="F31" s="41"/>
      <c r="G31" s="117"/>
      <c r="H31" s="116"/>
      <c r="I31" s="41"/>
      <c r="J31" s="41"/>
      <c r="K31" s="117"/>
      <c r="L31" s="116"/>
      <c r="M31" s="41"/>
      <c r="N31" s="41"/>
      <c r="O31" s="117"/>
      <c r="P31" s="116"/>
      <c r="Q31" s="41"/>
      <c r="R31" s="117"/>
    </row>
    <row r="32" spans="1:18">
      <c r="A32" s="116">
        <v>29</v>
      </c>
      <c r="B32" s="111" t="str">
        <f>'SEMESTRAL GRADE'!C50</f>
        <v>201701-490</v>
      </c>
      <c r="C32" s="113" t="str">
        <f>'SEMESTRAL GRADE'!B50</f>
        <v>Ravelo John Dyron B</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2017-10-13T11:50:45Z</dcterms:modified>
</cp:coreProperties>
</file>