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<sst xmlns="http://schemas.openxmlformats.org/spreadsheetml/2006/main" count="314" uniqueCount="237">
  <si>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</si>
  <si>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</si>
  <si>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</si>
  <si>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</si>
  <si>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</si>
  <si>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</si>
  <si>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</si>
  <si>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</si>
  <si>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</si>
  <si>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</si>
  <si>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</si>
  <si>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</si>
  <si>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</si>
  <si>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</si>
  <si>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</si>
  <si>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</si>
  <si>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</si>
  <si>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</si>
  <si>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</si>
  <si>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</si>
  <si>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</si>
  <si>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</si>
  <si>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</si>
  <si>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</si>
  <si>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</si>
  <si>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</si>
  <si>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</si>
  <si>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</si>
  <si>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</si>
  <si>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</si>
  <si>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</si>
  <si>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</si>
  <si>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</si>
  <si>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</si>
  <si>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</si>
  <si>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</si>
  <si>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</si>
  <si>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</si>
  <si>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</si>
  <si>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</si>
  <si>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</si>
  <si>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</si>
  <si>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</si>
  <si>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</si>
  <si>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</si>
  <si>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</si>
  <si>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</si>
  <si>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</si>
  <si>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</si>
  <si>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</si>
  <si>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</si>
  <si>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</si>
  <si>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</si>
  <si>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</si>
  <si>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</si>
  <si>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</si>
  <si>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</si>
  <si>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</si>
  <si>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</si>
  <si>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</si>
  <si>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</si>
  <si>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</si>
  <si>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</si>
  <si>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</si>
  <si>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</si>
  <si>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</si>
  <si>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</si>
  <si>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</si>
  <si>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</si>
  <si>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</si>
  <si>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</si>
  <si>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</si>
  <si>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</si>
  <si>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</si>
  <si>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</si>
  <si>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</si>
  <si>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</si>
  <si>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</si>
  <si>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</si>
  <si>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</si>
  <si>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</si>
  <si>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</si>
  <si>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</si>
  <si>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</si>
  <si>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</si>
  <si>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</si>
  <si>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</si>
  <si>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</si>
  <si>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</si>
  <si>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</si>
  <si>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</si>
  <si>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</si>
  <si>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</si>
  <si>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</si>
  <si>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</si>
  <si>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</si>
  <si>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</si>
  <si>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</si>
  <si>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</si>
  <si>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</si>
  <si>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</si>
  <si>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</si>
  <si>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</si>
  <si>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</si>
  <si>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</si>
  <si>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</si>
  <si>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</si>
  <si>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</si>
  <si>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</si>
  <si>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</si>
  <si>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</si>
  <si>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</si>
  <si>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</si>
  <si>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</si>
  <si>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</si>
  <si>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</si>
  <si>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</si>
  <si>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</si>
  <si>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</si>
  <si>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</si>
  <si>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</si>
  <si>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</si>
  <si>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</si>
  <si>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</si>
  <si>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</si>
  <si>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</si>
  <si>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</si>
  <si>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</si>
  <si>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</si>
  <si>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</si>
  <si>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</si>
  <si>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</si>
  <si>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</si>
  <si>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</si>
  <si>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</si>
  <si>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</si>
  <si>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</si>
  <si>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</si>
  <si>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</si>
  <si>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</si>
  <si>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</si>
  <si>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</si>
  <si>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</si>
  <si>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</si>
  <si>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</si>
  <si>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</si>
  <si>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</si>
  <si>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</si>
  <si>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</si>
  <si>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</si>
  <si>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</si>
  <si>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</si>
  <si>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</si>
  <si>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</si>
  <si>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</si>
  <si>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</si>
  <si>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</si>
  <si>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</si>
  <si>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</si>
  <si>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</si>
  <si>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</si>
  <si>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</si>
  <si>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</si>
  <si>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</si>
  <si>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</si>
  <si>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</si>
  <si>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</si>
  <si>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</si>
  <si>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</si>
  <si>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</si>
  <si>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</si>
  <si>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</si>
  <si>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</si>
  <si>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</si>
  <si>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</si>
  <si>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</si>
  <si>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</si>
  <si>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</si>
  <si>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</si>
  <si>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</si>
  <si>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</si>
  <si>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</si>
  <si>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</si>
  <si>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</si>
  <si>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</si>
  <si>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</si>
  <si>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</si>
  <si>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</si>
  <si>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</si>
  <si>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</si>
  <si>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</si>
  <si>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</si>
  <si>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</si>
  <si>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</si>
  <si>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</si>
  <si>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</si>
  <si>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</si>
  <si>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</si>
  <si>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</si>
  <si>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</si>
  <si>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</si>
  <si>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</si>
  <si>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</si>
  <si>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</si>
  <si>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</si>
  <si>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</si>
  <si>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</si>
  <si>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</si>
  <si>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</si>
  <si>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</si>
  <si>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</si>
  <si>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</si>
  <si>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</si>
  <si>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</si>
  <si>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</si>
  <si>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</si>
  <si>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</si>
  <si>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</si>
  <si>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</si>
  <si>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</si>
  <si>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</si>
  <si>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</si>
  <si>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</si>
  <si>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</si>
  <si>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</si>
  <si>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</si>
  <si>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</si>
  <si>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</si>
  <si>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</si>
  <si>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</si>
  <si>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</si>
  <si>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</si>
  <si>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</si>
  <si>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</si>
  <si>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</si>
  <si>
    <t>Recitaion</t>
  </si>
  <si>
    <t>Ass</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</si>
</sst>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1" t="s">
        <v>0</v>
      </c>
      <c r="B6" s="162"/>
      <c r="C6" s="163" t="s">
        <v>219</v>
      </c>
      <c r="D6" s="163"/>
      <c r="E6" s="164" t="s">
        <v>1</v>
      </c>
      <c r="F6" s="164"/>
      <c r="G6" s="1">
        <v>2</v>
      </c>
      <c r="H6" s="2" t="s">
        <v>2</v>
      </c>
      <c r="I6" s="1"/>
      <c r="J6" s="165" t="s">
        <v>3</v>
      </c>
      <c r="K6" s="165"/>
      <c r="L6" s="166"/>
      <c r="M6" s="166"/>
    </row>
    <row r="7" spans="1:18">
      <c r="A7" s="167" t="s">
        <v>4</v>
      </c>
      <c r="B7" s="168"/>
      <c r="C7" s="3" t="s">
        <v>220</v>
      </c>
      <c r="D7" s="4" t="s">
        <v>5</v>
      </c>
      <c r="E7" s="169" t="s">
        <v>6</v>
      </c>
      <c r="F7" s="169"/>
      <c r="G7" s="5">
        <v>1</v>
      </c>
      <c r="H7" s="6" t="s">
        <v>7</v>
      </c>
      <c r="I7" s="7"/>
      <c r="J7" s="169" t="s">
        <v>8</v>
      </c>
      <c r="K7" s="169"/>
      <c r="L7" s="170"/>
      <c r="M7" s="170"/>
    </row>
    <row r="8" spans="1:18" ht="15.75" thickBot="1">
      <c r="A8" s="149" t="s">
        <v>9</v>
      </c>
      <c r="B8" s="150"/>
      <c r="C8" s="8" t="s">
        <v>221</v>
      </c>
      <c r="D8" s="9" t="s">
        <v>222</v>
      </c>
      <c r="E8" s="151" t="s">
        <v>10</v>
      </c>
      <c r="F8" s="151"/>
      <c r="G8" s="10">
        <v>3</v>
      </c>
      <c r="H8" s="11" t="s">
        <v>11</v>
      </c>
      <c r="I8" s="12"/>
      <c r="J8" s="151" t="s">
        <v>12</v>
      </c>
      <c r="K8" s="151"/>
      <c r="L8" s="152"/>
      <c r="M8" s="152"/>
    </row>
    <row r="9" spans="1:18" ht="15.75" thickBot="1">
      <c r="A9" s="153" t="s">
        <v>13</v>
      </c>
      <c r="B9" s="155" t="s">
        <v>90</v>
      </c>
      <c r="C9" s="157" t="s">
        <v>14</v>
      </c>
      <c r="D9" s="157"/>
      <c r="E9" s="157"/>
      <c r="F9" s="158" t="s">
        <v>15</v>
      </c>
      <c r="G9" s="158" t="s">
        <v>16</v>
      </c>
      <c r="H9" s="160"/>
      <c r="I9" s="160"/>
      <c r="J9" s="141" t="s">
        <v>17</v>
      </c>
      <c r="K9" s="142"/>
      <c r="L9" s="141" t="s">
        <v>18</v>
      </c>
      <c r="M9" s="142"/>
    </row>
    <row r="10" spans="1:18">
      <c r="A10" s="154"/>
      <c r="B10" s="156"/>
      <c r="C10" s="13" t="s">
        <v>19</v>
      </c>
      <c r="D10" s="13" t="s">
        <v>20</v>
      </c>
      <c r="E10" s="13" t="s">
        <v>91</v>
      </c>
      <c r="F10" s="159"/>
      <c r="G10" s="159"/>
      <c r="H10" s="159"/>
      <c r="I10" s="159"/>
      <c r="J10" s="143"/>
      <c r="K10" s="143"/>
      <c r="L10" s="143"/>
      <c r="M10" s="143"/>
    </row>
    <row r="11" spans="1:18">
      <c r="A11" s="14">
        <v>1</v>
      </c>
      <c r="B11" s="15" t="s">
        <v>163</v>
      </c>
      <c r="C11" s="15" t="s">
        <v>164</v>
      </c>
      <c r="D11" s="15" t="s">
        <v>165</v>
      </c>
      <c r="E11" s="15" t="s">
        <v>166</v>
      </c>
      <c r="F11" s="16" t="s">
        <v>218</v>
      </c>
      <c r="G11" s="144"/>
      <c r="H11" s="145"/>
      <c r="I11" s="146"/>
      <c r="J11" s="147"/>
      <c r="K11" s="148"/>
      <c r="L11" s="144"/>
      <c r="M11" s="146"/>
      <c r="O11" s="135" t="s">
        <v>23</v>
      </c>
      <c r="P11" s="136"/>
      <c r="Q11" s="136"/>
      <c r="R11" s="137"/>
    </row>
    <row r="12" spans="1:18">
      <c r="A12" s="14">
        <v>2</v>
      </c>
      <c r="B12" s="15" t="s">
        <v>229</v>
      </c>
      <c r="C12" s="15" t="s">
        <v>231</v>
      </c>
      <c r="D12" s="15" t="s">
        <v>230</v>
      </c>
      <c r="E12" s="15" t="s">
        <v>184</v>
      </c>
      <c r="F12" s="16" t="s">
        <v>218</v>
      </c>
      <c r="G12" s="131"/>
      <c r="H12" s="131"/>
      <c r="I12" s="131"/>
      <c r="J12" s="132"/>
      <c r="K12" s="132"/>
      <c r="L12" s="133"/>
      <c r="M12" s="133"/>
      <c r="O12" s="19" t="s">
        <v>24</v>
      </c>
      <c r="P12" s="130" t="s">
        <v>159</v>
      </c>
      <c r="Q12" s="130"/>
      <c r="R12" s="130"/>
    </row>
    <row r="13" spans="1:18">
      <c r="A13" s="14">
        <v>3</v>
      </c>
      <c r="B13" s="15" t="s">
        <v>167</v>
      </c>
      <c r="C13" s="15" t="s">
        <v>168</v>
      </c>
      <c r="D13" s="15" t="s">
        <v>169</v>
      </c>
      <c r="E13" s="15" t="s">
        <v>170</v>
      </c>
      <c r="F13" s="16" t="s">
        <v>218</v>
      </c>
      <c r="G13" s="131"/>
      <c r="H13" s="131"/>
      <c r="I13" s="131"/>
      <c r="J13" s="132"/>
      <c r="K13" s="132"/>
      <c r="L13" s="133"/>
      <c r="M13" s="133"/>
      <c r="O13" s="19" t="s">
        <v>25</v>
      </c>
      <c r="P13" s="130" t="s">
        <v>224</v>
      </c>
      <c r="Q13" s="130"/>
      <c r="R13" s="130"/>
    </row>
    <row r="14" spans="1:18">
      <c r="A14" s="14">
        <v>4</v>
      </c>
      <c r="B14" s="15" t="s">
        <v>171</v>
      </c>
      <c r="C14" s="15" t="s">
        <v>172</v>
      </c>
      <c r="D14" s="15" t="s">
        <v>173</v>
      </c>
      <c r="E14" s="15" t="s">
        <v>225</v>
      </c>
      <c r="F14" s="16" t="s">
        <v>218</v>
      </c>
      <c r="G14" s="131"/>
      <c r="H14" s="131"/>
      <c r="I14" s="131"/>
      <c r="J14" s="132"/>
      <c r="K14" s="132"/>
      <c r="L14" s="133"/>
      <c r="M14" s="133"/>
      <c r="O14" s="19" t="s">
        <v>26</v>
      </c>
      <c r="P14" s="127" t="s">
        <v>160</v>
      </c>
      <c r="Q14" s="128"/>
      <c r="R14" s="129"/>
    </row>
    <row r="15" spans="1:18">
      <c r="A15" s="14">
        <v>5</v>
      </c>
      <c r="B15" s="15" t="s">
        <v>174</v>
      </c>
      <c r="C15" s="15" t="s">
        <v>175</v>
      </c>
      <c r="D15" s="15" t="s">
        <v>176</v>
      </c>
      <c r="E15" s="15" t="s">
        <v>177</v>
      </c>
      <c r="F15" s="16" t="s">
        <v>218</v>
      </c>
      <c r="G15" s="131"/>
      <c r="H15" s="131"/>
      <c r="I15" s="131"/>
      <c r="J15" s="132"/>
      <c r="K15" s="132"/>
      <c r="L15" s="133"/>
      <c r="M15" s="133"/>
      <c r="O15" s="20" t="s">
        <v>27</v>
      </c>
      <c r="P15" s="127" t="s">
        <v>161</v>
      </c>
      <c r="Q15" s="128"/>
      <c r="R15" s="129"/>
    </row>
    <row r="16" spans="1:18">
      <c r="A16" s="14">
        <v>6</v>
      </c>
      <c r="B16" s="15" t="s">
        <v>178</v>
      </c>
      <c r="C16" s="15" t="s">
        <v>179</v>
      </c>
      <c r="D16" s="15" t="s">
        <v>180</v>
      </c>
      <c r="E16" s="15"/>
      <c r="F16" s="16" t="s">
        <v>218</v>
      </c>
      <c r="G16" s="131"/>
      <c r="H16" s="131"/>
      <c r="I16" s="131"/>
      <c r="J16" s="132"/>
      <c r="K16" s="132"/>
      <c r="L16" s="133"/>
      <c r="M16" s="133"/>
      <c r="O16" s="20" t="s">
        <v>29</v>
      </c>
      <c r="P16" s="138" t="s">
        <v>223</v>
      </c>
      <c r="Q16" s="139"/>
      <c r="R16" s="140"/>
    </row>
    <row r="17" spans="1:18">
      <c r="A17" s="14">
        <v>7</v>
      </c>
      <c r="B17" s="15" t="s">
        <v>181</v>
      </c>
      <c r="C17" s="15" t="s">
        <v>182</v>
      </c>
      <c r="D17" s="15" t="s">
        <v>183</v>
      </c>
      <c r="E17" s="15" t="s">
        <v>184</v>
      </c>
      <c r="F17" s="16" t="s">
        <v>218</v>
      </c>
      <c r="G17" s="131"/>
      <c r="H17" s="131"/>
      <c r="I17" s="131"/>
      <c r="J17" s="132"/>
      <c r="K17" s="132"/>
      <c r="L17" s="133"/>
      <c r="M17" s="133"/>
      <c r="O17" s="20" t="s">
        <v>28</v>
      </c>
      <c r="P17" s="127" t="s">
        <v>162</v>
      </c>
      <c r="Q17" s="128"/>
      <c r="R17" s="129"/>
    </row>
    <row r="18" spans="1:18">
      <c r="A18" s="14">
        <v>8</v>
      </c>
      <c r="B18" s="15" t="s">
        <v>185</v>
      </c>
      <c r="C18" s="15" t="s">
        <v>186</v>
      </c>
      <c r="D18" s="15" t="s">
        <v>187</v>
      </c>
      <c r="E18" s="15" t="s">
        <v>188</v>
      </c>
      <c r="F18" s="16" t="s">
        <v>218</v>
      </c>
      <c r="G18" s="131"/>
      <c r="H18" s="131"/>
      <c r="I18" s="131"/>
      <c r="J18" s="132"/>
      <c r="K18" s="132"/>
      <c r="L18" s="133"/>
      <c r="M18" s="133"/>
    </row>
    <row r="19" spans="1:18">
      <c r="A19" s="14">
        <v>9</v>
      </c>
      <c r="B19" s="15" t="s">
        <v>189</v>
      </c>
      <c r="C19" s="15" t="s">
        <v>190</v>
      </c>
      <c r="D19" s="15" t="s">
        <v>191</v>
      </c>
      <c r="E19" s="15" t="s">
        <v>192</v>
      </c>
      <c r="F19" s="16" t="s">
        <v>218</v>
      </c>
      <c r="G19" s="131"/>
      <c r="H19" s="131"/>
      <c r="I19" s="131"/>
      <c r="J19" s="132"/>
      <c r="K19" s="132"/>
      <c r="L19" s="133"/>
      <c r="M19" s="133"/>
    </row>
    <row r="20" spans="1:18">
      <c r="A20" s="14">
        <v>10</v>
      </c>
      <c r="B20" s="15" t="s">
        <v>193</v>
      </c>
      <c r="C20" s="15" t="s">
        <v>194</v>
      </c>
      <c r="D20" s="15" t="s">
        <v>226</v>
      </c>
      <c r="E20" s="15" t="s">
        <v>184</v>
      </c>
      <c r="F20" s="16" t="s">
        <v>218</v>
      </c>
      <c r="G20" s="131"/>
      <c r="H20" s="131"/>
      <c r="I20" s="131"/>
      <c r="J20" s="132"/>
      <c r="K20" s="132"/>
      <c r="L20" s="133"/>
      <c r="M20" s="133"/>
    </row>
    <row r="21" spans="1:18">
      <c r="A21" s="14">
        <v>11</v>
      </c>
      <c r="B21" s="15" t="s">
        <v>195</v>
      </c>
      <c r="C21" s="15" t="s">
        <v>196</v>
      </c>
      <c r="D21" s="15" t="s">
        <v>197</v>
      </c>
      <c r="E21" s="15" t="s">
        <v>188</v>
      </c>
      <c r="F21" s="16" t="s">
        <v>218</v>
      </c>
      <c r="G21" s="131"/>
      <c r="H21" s="131"/>
      <c r="I21" s="131"/>
      <c r="J21" s="132"/>
      <c r="K21" s="132"/>
      <c r="L21" s="133"/>
      <c r="M21" s="133"/>
      <c r="P21" s="100" t="s">
        <v>143</v>
      </c>
    </row>
    <row r="22" spans="1:18">
      <c r="A22" s="14">
        <v>12</v>
      </c>
      <c r="B22" s="15" t="s">
        <v>198</v>
      </c>
      <c r="C22" s="15" t="s">
        <v>199</v>
      </c>
      <c r="D22" s="15" t="s">
        <v>200</v>
      </c>
      <c r="E22" s="15" t="s">
        <v>192</v>
      </c>
      <c r="F22" s="16" t="s">
        <v>218</v>
      </c>
      <c r="G22" s="131"/>
      <c r="H22" s="131"/>
      <c r="I22" s="131"/>
      <c r="J22" s="132"/>
      <c r="K22" s="132"/>
      <c r="L22" s="133"/>
      <c r="M22" s="133"/>
      <c r="P22" s="101">
        <v>0</v>
      </c>
      <c r="Q22" s="101">
        <v>5</v>
      </c>
    </row>
    <row r="23" spans="1:18">
      <c r="A23" s="14">
        <v>13</v>
      </c>
      <c r="B23" s="15" t="s">
        <v>201</v>
      </c>
      <c r="C23" s="15" t="s">
        <v>202</v>
      </c>
      <c r="D23" s="15" t="s">
        <v>203</v>
      </c>
      <c r="E23" s="15" t="s">
        <v>227</v>
      </c>
      <c r="F23" s="16" t="s">
        <v>218</v>
      </c>
      <c r="G23" s="131"/>
      <c r="H23" s="131"/>
      <c r="I23" s="131"/>
      <c r="J23" s="132"/>
      <c r="K23" s="132"/>
      <c r="L23" s="133"/>
      <c r="M23" s="133"/>
      <c r="P23" s="102">
        <v>70</v>
      </c>
      <c r="Q23" s="101">
        <v>3</v>
      </c>
    </row>
    <row r="24" spans="1:18">
      <c r="A24" s="14">
        <v>14</v>
      </c>
      <c r="B24" s="15" t="s">
        <v>205</v>
      </c>
      <c r="C24" s="15" t="s">
        <v>206</v>
      </c>
      <c r="D24" s="15" t="s">
        <v>207</v>
      </c>
      <c r="E24" s="15" t="s">
        <v>170</v>
      </c>
      <c r="F24" s="16" t="s">
        <v>218</v>
      </c>
      <c r="G24" s="131"/>
      <c r="H24" s="131"/>
      <c r="I24" s="131"/>
      <c r="J24" s="132"/>
      <c r="K24" s="132"/>
      <c r="L24" s="133"/>
      <c r="M24" s="133"/>
      <c r="P24" s="102">
        <v>73.34</v>
      </c>
      <c r="Q24" s="101">
        <v>2.75</v>
      </c>
    </row>
    <row r="25" spans="1:18">
      <c r="A25" s="14">
        <v>15</v>
      </c>
      <c r="B25" s="15" t="s">
        <v>208</v>
      </c>
      <c r="C25" s="15" t="s">
        <v>209</v>
      </c>
      <c r="D25" s="15" t="s">
        <v>210</v>
      </c>
      <c r="E25" s="15" t="s">
        <v>192</v>
      </c>
      <c r="F25" s="16" t="s">
        <v>218</v>
      </c>
      <c r="G25" s="131"/>
      <c r="H25" s="131"/>
      <c r="I25" s="131"/>
      <c r="J25" s="132"/>
      <c r="K25" s="132"/>
      <c r="L25" s="133"/>
      <c r="M25" s="133"/>
      <c r="P25" s="102">
        <v>76.680000000000007</v>
      </c>
      <c r="Q25" s="101">
        <v>2.5</v>
      </c>
    </row>
    <row r="26" spans="1:18">
      <c r="A26" s="14">
        <v>16</v>
      </c>
      <c r="B26" s="15" t="s">
        <v>211</v>
      </c>
      <c r="C26" s="15" t="s">
        <v>212</v>
      </c>
      <c r="D26" s="15" t="s">
        <v>213</v>
      </c>
      <c r="E26" s="15" t="s">
        <v>204</v>
      </c>
      <c r="F26" s="16" t="s">
        <v>218</v>
      </c>
      <c r="G26" s="131"/>
      <c r="H26" s="131"/>
      <c r="I26" s="131"/>
      <c r="J26" s="132"/>
      <c r="K26" s="132"/>
      <c r="L26" s="133"/>
      <c r="M26" s="133"/>
      <c r="P26" s="102">
        <v>80.02</v>
      </c>
      <c r="Q26" s="101">
        <v>2.25</v>
      </c>
    </row>
    <row r="27" spans="1:18">
      <c r="A27" s="14">
        <v>17</v>
      </c>
      <c r="B27" s="15" t="s">
        <v>228</v>
      </c>
      <c r="C27" s="15" t="s">
        <v>233</v>
      </c>
      <c r="D27" s="15" t="s">
        <v>234</v>
      </c>
      <c r="E27" s="15" t="s">
        <v>166</v>
      </c>
      <c r="F27" s="16" t="s">
        <v>218</v>
      </c>
      <c r="G27" s="131"/>
      <c r="H27" s="131"/>
      <c r="I27" s="131"/>
      <c r="J27" s="132"/>
      <c r="K27" s="132"/>
      <c r="L27" s="133"/>
      <c r="M27" s="133"/>
      <c r="P27" s="102">
        <v>83.36</v>
      </c>
      <c r="Q27" s="101">
        <v>2</v>
      </c>
    </row>
    <row r="28" spans="1:18">
      <c r="A28" s="14">
        <v>18</v>
      </c>
      <c r="B28" s="15" t="s">
        <v>214</v>
      </c>
      <c r="C28" s="15" t="s">
        <v>215</v>
      </c>
      <c r="D28" s="15" t="s">
        <v>216</v>
      </c>
      <c r="E28" s="15" t="s">
        <v>217</v>
      </c>
      <c r="F28" s="16"/>
      <c r="G28" s="131"/>
      <c r="H28" s="131"/>
      <c r="I28" s="131"/>
      <c r="J28" s="132"/>
      <c r="K28" s="132"/>
      <c r="L28" s="133"/>
      <c r="M28" s="133"/>
      <c r="P28" s="102">
        <v>86.7</v>
      </c>
      <c r="Q28" s="101">
        <v>1.75</v>
      </c>
    </row>
    <row r="29" spans="1:18">
      <c r="A29" s="14">
        <v>19</v>
      </c>
      <c r="B29" s="15"/>
      <c r="C29" s="15"/>
      <c r="D29" s="15"/>
      <c r="E29" s="15"/>
      <c r="F29" s="16"/>
      <c r="G29" s="131"/>
      <c r="H29" s="131"/>
      <c r="I29" s="131"/>
      <c r="J29" s="132"/>
      <c r="K29" s="132"/>
      <c r="L29" s="133"/>
      <c r="M29" s="133"/>
      <c r="P29" s="102">
        <v>90.04</v>
      </c>
      <c r="Q29" s="101">
        <v>1.5</v>
      </c>
    </row>
    <row r="30" spans="1:18">
      <c r="A30" s="14">
        <v>20</v>
      </c>
      <c r="B30" s="15"/>
      <c r="C30" s="15"/>
      <c r="D30" s="15"/>
      <c r="E30" s="15"/>
      <c r="F30" s="16"/>
      <c r="G30" s="131"/>
      <c r="H30" s="131"/>
      <c r="I30" s="131"/>
      <c r="J30" s="132"/>
      <c r="K30" s="132"/>
      <c r="L30" s="133"/>
      <c r="M30" s="133"/>
      <c r="P30" s="102">
        <v>93.38</v>
      </c>
      <c r="Q30" s="101">
        <v>1.25</v>
      </c>
    </row>
    <row r="31" spans="1:18">
      <c r="A31" s="14">
        <v>21</v>
      </c>
      <c r="B31" s="15"/>
      <c r="C31" s="15"/>
      <c r="D31" s="15"/>
      <c r="E31" s="15"/>
      <c r="F31" s="16"/>
      <c r="G31" s="131"/>
      <c r="H31" s="131"/>
      <c r="I31" s="131"/>
      <c r="J31" s="132"/>
      <c r="K31" s="132"/>
      <c r="L31" s="133"/>
      <c r="M31" s="133"/>
      <c r="P31" s="101"/>
      <c r="Q31" s="101"/>
    </row>
    <row r="32" spans="1:18">
      <c r="A32" s="14">
        <v>22</v>
      </c>
      <c r="B32" s="15"/>
      <c r="C32" s="15"/>
      <c r="D32" s="15"/>
      <c r="E32" s="15"/>
      <c r="F32" s="16"/>
      <c r="G32" s="131"/>
      <c r="H32" s="131"/>
      <c r="I32" s="131"/>
      <c r="J32" s="132"/>
      <c r="K32" s="132"/>
      <c r="L32" s="133"/>
      <c r="M32" s="133"/>
      <c r="P32" s="101">
        <v>96.72</v>
      </c>
      <c r="Q32" s="101">
        <v>1</v>
      </c>
    </row>
    <row r="33" spans="1:13">
      <c r="A33" s="14">
        <v>23</v>
      </c>
      <c r="B33" s="15"/>
      <c r="C33" s="15"/>
      <c r="D33" s="15"/>
      <c r="E33" s="15"/>
      <c r="F33" s="16"/>
      <c r="G33" s="131"/>
      <c r="H33" s="131"/>
      <c r="I33" s="131"/>
      <c r="J33" s="132"/>
      <c r="K33" s="132"/>
      <c r="L33" s="133"/>
      <c r="M33" s="133"/>
    </row>
    <row r="34" spans="1:13">
      <c r="A34" s="14">
        <v>24</v>
      </c>
      <c r="B34" s="15"/>
      <c r="C34" s="17"/>
      <c r="D34" s="15"/>
      <c r="E34" s="15"/>
      <c r="F34" s="16"/>
      <c r="G34" s="131"/>
      <c r="H34" s="131"/>
      <c r="I34" s="131"/>
      <c r="J34" s="132"/>
      <c r="K34" s="132"/>
      <c r="L34" s="133"/>
      <c r="M34" s="133"/>
    </row>
    <row r="35" spans="1:13">
      <c r="A35" s="14">
        <v>25</v>
      </c>
      <c r="B35" s="15"/>
      <c r="C35" s="15"/>
      <c r="D35" s="15"/>
      <c r="E35" s="15"/>
      <c r="F35" s="16"/>
      <c r="G35" s="131"/>
      <c r="H35" s="131"/>
      <c r="I35" s="131"/>
      <c r="J35" s="132"/>
      <c r="K35" s="132"/>
      <c r="L35" s="133"/>
      <c r="M35" s="133"/>
    </row>
    <row r="36" spans="1:13">
      <c r="A36" s="14">
        <v>26</v>
      </c>
      <c r="B36" s="15"/>
      <c r="C36" s="15"/>
      <c r="D36" s="15"/>
      <c r="E36" s="15"/>
      <c r="F36" s="16"/>
      <c r="G36" s="131"/>
      <c r="H36" s="131"/>
      <c r="I36" s="131"/>
      <c r="J36" s="132"/>
      <c r="K36" s="132"/>
      <c r="L36" s="133"/>
      <c r="M36" s="133"/>
    </row>
    <row r="37" spans="1:13">
      <c r="A37" s="14">
        <v>27</v>
      </c>
      <c r="B37" s="15"/>
      <c r="C37" s="17"/>
      <c r="D37" s="15"/>
      <c r="E37" s="15"/>
      <c r="F37" s="16"/>
      <c r="G37" s="131"/>
      <c r="H37" s="131"/>
      <c r="I37" s="131"/>
      <c r="J37" s="132"/>
      <c r="K37" s="132"/>
      <c r="L37" s="133"/>
      <c r="M37" s="133"/>
    </row>
    <row r="38" spans="1:13">
      <c r="A38" s="14">
        <v>28</v>
      </c>
      <c r="B38" s="15"/>
      <c r="C38" s="15"/>
      <c r="D38" s="15"/>
      <c r="E38" s="15"/>
      <c r="F38" s="16"/>
      <c r="G38" s="131"/>
      <c r="H38" s="131"/>
      <c r="I38" s="131"/>
      <c r="J38" s="132"/>
      <c r="K38" s="132"/>
      <c r="L38" s="133"/>
      <c r="M38" s="133"/>
    </row>
    <row r="39" spans="1:13">
      <c r="A39" s="14">
        <v>29</v>
      </c>
      <c r="B39" s="15"/>
      <c r="C39" s="15"/>
      <c r="D39" s="15"/>
      <c r="E39" s="15"/>
      <c r="F39" s="16"/>
      <c r="G39" s="131"/>
      <c r="H39" s="131"/>
      <c r="I39" s="131"/>
      <c r="J39" s="132"/>
      <c r="K39" s="132"/>
      <c r="L39" s="133"/>
      <c r="M39" s="133"/>
    </row>
    <row r="40" spans="1:13">
      <c r="A40" s="14">
        <v>30</v>
      </c>
      <c r="B40" s="15"/>
      <c r="C40" s="15"/>
      <c r="D40" s="15"/>
      <c r="E40" s="15"/>
      <c r="F40" s="16"/>
      <c r="G40" s="131"/>
      <c r="H40" s="131"/>
      <c r="I40" s="131"/>
      <c r="J40" s="132"/>
      <c r="K40" s="132"/>
      <c r="L40" s="133"/>
      <c r="M40" s="133"/>
    </row>
    <row r="41" spans="1:13">
      <c r="A41" s="14">
        <v>31</v>
      </c>
      <c r="B41" s="15"/>
      <c r="C41" s="15"/>
      <c r="D41" s="15"/>
      <c r="E41" s="15"/>
      <c r="F41" s="16"/>
      <c r="G41" s="131"/>
      <c r="H41" s="131"/>
      <c r="I41" s="131"/>
      <c r="J41" s="132"/>
      <c r="K41" s="132"/>
      <c r="L41" s="133"/>
      <c r="M41" s="133"/>
    </row>
    <row r="42" spans="1:13">
      <c r="A42" s="14">
        <v>32</v>
      </c>
      <c r="B42" s="15"/>
      <c r="C42" s="15"/>
      <c r="D42" s="15"/>
      <c r="E42" s="15"/>
      <c r="F42" s="16"/>
      <c r="G42" s="131"/>
      <c r="H42" s="131"/>
      <c r="I42" s="131"/>
      <c r="J42" s="132"/>
      <c r="K42" s="132"/>
      <c r="L42" s="133"/>
      <c r="M42" s="133"/>
    </row>
    <row r="43" spans="1:13">
      <c r="A43" s="14">
        <v>33</v>
      </c>
      <c r="B43" s="15"/>
      <c r="C43" s="15"/>
      <c r="D43" s="15"/>
      <c r="E43" s="15"/>
      <c r="F43" s="16"/>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BX1" activePane="topRight" state="frozen"/>
      <selection pane="topRight" activeCell="BX13" sqref="BX1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7" t="s">
        <v>30</v>
      </c>
      <c r="B5" s="200" t="s">
        <v>31</v>
      </c>
      <c r="C5" s="200" t="s">
        <v>32</v>
      </c>
      <c r="D5" s="201" t="s">
        <v>33</v>
      </c>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3"/>
      <c r="BE5" s="204" t="s">
        <v>34</v>
      </c>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6"/>
      <c r="CS5" s="193" t="s">
        <v>35</v>
      </c>
      <c r="CT5" s="194"/>
      <c r="CU5" s="195"/>
    </row>
    <row r="6" spans="1:99" ht="15.75" customHeight="1" thickBot="1">
      <c r="A6" s="198"/>
      <c r="B6" s="200"/>
      <c r="C6" s="200"/>
      <c r="D6" s="176" t="s">
        <v>36</v>
      </c>
      <c r="E6" s="177"/>
      <c r="F6" s="177"/>
      <c r="G6" s="177"/>
      <c r="H6" s="177"/>
      <c r="I6" s="177"/>
      <c r="J6" s="179" t="s">
        <v>140</v>
      </c>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t="s">
        <v>141</v>
      </c>
      <c r="AP6" s="179"/>
      <c r="AQ6" s="179"/>
      <c r="AR6" s="179"/>
      <c r="AS6" s="179" t="s">
        <v>37</v>
      </c>
      <c r="AT6" s="179"/>
      <c r="AU6" s="179"/>
      <c r="AV6" s="179" t="s">
        <v>38</v>
      </c>
      <c r="AW6" s="179"/>
      <c r="AX6" s="179"/>
      <c r="AY6" s="179"/>
      <c r="AZ6" s="179"/>
      <c r="BA6" s="179"/>
      <c r="BB6" s="179"/>
      <c r="BC6" s="186" t="s">
        <v>39</v>
      </c>
      <c r="BD6" s="187"/>
      <c r="BE6" s="188" t="s">
        <v>102</v>
      </c>
      <c r="BF6" s="189"/>
      <c r="BG6" s="189"/>
      <c r="BH6" s="189"/>
      <c r="BI6" s="189"/>
      <c r="BJ6" s="189"/>
      <c r="BK6" s="190"/>
      <c r="BL6" s="191" t="s">
        <v>103</v>
      </c>
      <c r="BM6" s="189"/>
      <c r="BN6" s="189"/>
      <c r="BO6" s="189"/>
      <c r="BP6" s="189"/>
      <c r="BQ6" s="189"/>
      <c r="BR6" s="189"/>
      <c r="BS6" s="189"/>
      <c r="BT6" s="189"/>
      <c r="BU6" s="189"/>
      <c r="BV6" s="189"/>
      <c r="BW6" s="189"/>
      <c r="BX6" s="189"/>
      <c r="BY6" s="189"/>
      <c r="BZ6" s="189"/>
      <c r="CA6" s="189"/>
      <c r="CB6" s="189"/>
      <c r="CC6" s="189"/>
      <c r="CD6" s="189"/>
      <c r="CE6" s="189"/>
      <c r="CF6" s="189"/>
      <c r="CG6" s="189"/>
      <c r="CH6" s="189"/>
      <c r="CI6" s="189"/>
      <c r="CJ6" s="189"/>
      <c r="CK6" s="189"/>
      <c r="CL6" s="189"/>
      <c r="CM6" s="189"/>
      <c r="CN6" s="189"/>
      <c r="CO6" s="189"/>
      <c r="CP6" s="189"/>
      <c r="CQ6" s="196" t="s">
        <v>40</v>
      </c>
      <c r="CR6" s="196"/>
      <c r="CS6" s="192" t="s">
        <v>41</v>
      </c>
      <c r="CT6" s="192" t="s">
        <v>42</v>
      </c>
      <c r="CU6" s="183" t="s">
        <v>43</v>
      </c>
    </row>
    <row r="7" spans="1:99" ht="15.75" thickBot="1">
      <c r="A7" s="198"/>
      <c r="B7" s="200"/>
      <c r="C7" s="200"/>
      <c r="E7" s="124"/>
      <c r="F7" s="123">
        <v>0.3</v>
      </c>
      <c r="H7" s="124"/>
      <c r="I7" s="124">
        <v>0.3</v>
      </c>
      <c r="J7" s="178"/>
      <c r="K7" s="178"/>
      <c r="L7" s="178"/>
      <c r="M7" s="178"/>
      <c r="N7" s="178"/>
      <c r="O7" s="178"/>
      <c r="P7" s="178"/>
      <c r="Q7" s="178"/>
      <c r="R7" s="178"/>
      <c r="S7" s="178"/>
      <c r="T7" s="182">
        <f>COUNT(J9,L9,N9,P9,R9,T9)</f>
        <v>1</v>
      </c>
      <c r="U7" s="182"/>
      <c r="V7" s="178"/>
      <c r="W7" s="178"/>
      <c r="X7" s="178"/>
      <c r="Y7" s="178"/>
      <c r="Z7" s="178"/>
      <c r="AA7" s="178"/>
      <c r="AB7" s="178"/>
      <c r="AC7" s="178"/>
      <c r="AD7" s="178"/>
      <c r="AE7" s="178"/>
      <c r="AF7" s="178"/>
      <c r="AG7" s="178"/>
      <c r="AH7" s="178"/>
      <c r="AI7" s="178"/>
      <c r="AJ7" s="178"/>
      <c r="AK7" s="178"/>
      <c r="AL7" s="178"/>
      <c r="AM7" s="178"/>
      <c r="AN7" s="97">
        <v>0.2</v>
      </c>
      <c r="AO7" s="178" t="s">
        <v>235</v>
      </c>
      <c r="AP7" s="178"/>
      <c r="AQ7" s="178"/>
      <c r="AR7" s="178"/>
      <c r="AS7" s="182">
        <f>COUNT(AO9,AQ9,AS9)</f>
        <v>1</v>
      </c>
      <c r="AT7" s="182"/>
      <c r="AU7" s="21">
        <v>0.1</v>
      </c>
      <c r="AV7" s="178" t="s">
        <v>236</v>
      </c>
      <c r="AW7" s="178"/>
      <c r="AX7" s="178"/>
      <c r="AY7" s="178"/>
      <c r="AZ7" s="182">
        <f>COUNT(AV9,AX9,AZ9)</f>
        <v>1</v>
      </c>
      <c r="BA7" s="182"/>
      <c r="BB7" s="22">
        <v>0.1</v>
      </c>
      <c r="BC7" s="186"/>
      <c r="BD7" s="187"/>
      <c r="BE7" s="178" t="s">
        <v>232</v>
      </c>
      <c r="BF7" s="178"/>
      <c r="BG7" s="178" t="s">
        <v>232</v>
      </c>
      <c r="BH7" s="178"/>
      <c r="BI7" s="182">
        <f>COUNT(BE9,BG9,BI9)</f>
        <v>1</v>
      </c>
      <c r="BJ7" s="182"/>
      <c r="BK7" s="105">
        <v>0.5</v>
      </c>
      <c r="BL7" s="178">
        <v>42980</v>
      </c>
      <c r="BM7" s="178"/>
      <c r="BN7" s="178">
        <v>42980</v>
      </c>
      <c r="BO7" s="178"/>
      <c r="BP7" s="178">
        <v>42980</v>
      </c>
      <c r="BQ7" s="178"/>
      <c r="BR7" s="178">
        <v>42987</v>
      </c>
      <c r="BS7" s="178"/>
      <c r="BT7" s="178">
        <v>43001</v>
      </c>
      <c r="BU7" s="178"/>
      <c r="BV7" s="178">
        <v>43038</v>
      </c>
      <c r="BW7" s="178"/>
      <c r="BX7" s="178">
        <v>43050</v>
      </c>
      <c r="BY7" s="178"/>
      <c r="BZ7" s="178"/>
      <c r="CA7" s="178"/>
      <c r="CB7" s="178"/>
      <c r="CC7" s="178"/>
      <c r="CD7" s="178"/>
      <c r="CE7" s="178"/>
      <c r="CF7" s="178"/>
      <c r="CG7" s="178"/>
      <c r="CH7" s="178"/>
      <c r="CI7" s="178"/>
      <c r="CJ7" s="178"/>
      <c r="CK7" s="178"/>
      <c r="CL7" s="178"/>
      <c r="CM7" s="178"/>
      <c r="CN7" s="182">
        <f>COUNT(CN9,CL9,CJ9,CH9,CF9,CD9,CB9,BZ9,BX9,BV9,BT9,BR9,BP9,BN9,BL9)</f>
        <v>7</v>
      </c>
      <c r="CO7" s="182"/>
      <c r="CP7" s="106">
        <v>0.5</v>
      </c>
      <c r="CQ7" s="196"/>
      <c r="CR7" s="196"/>
      <c r="CS7" s="192"/>
      <c r="CT7" s="192"/>
      <c r="CU7" s="184"/>
    </row>
    <row r="8" spans="1:99" ht="15.75" thickBot="1">
      <c r="A8" s="198"/>
      <c r="B8" s="200"/>
      <c r="C8" s="200"/>
      <c r="D8" s="207" t="s">
        <v>157</v>
      </c>
      <c r="E8" s="207"/>
      <c r="F8" s="207"/>
      <c r="G8" s="207" t="s">
        <v>158</v>
      </c>
      <c r="H8" s="207"/>
      <c r="I8" s="207"/>
      <c r="J8" s="171" t="s">
        <v>48</v>
      </c>
      <c r="K8" s="171"/>
      <c r="L8" s="171" t="s">
        <v>49</v>
      </c>
      <c r="M8" s="171"/>
      <c r="N8" s="171" t="s">
        <v>50</v>
      </c>
      <c r="O8" s="171"/>
      <c r="P8" s="171" t="s">
        <v>51</v>
      </c>
      <c r="Q8" s="171"/>
      <c r="R8" s="171" t="s">
        <v>52</v>
      </c>
      <c r="S8" s="171"/>
      <c r="T8" s="171" t="s">
        <v>53</v>
      </c>
      <c r="U8" s="171"/>
      <c r="V8" s="171" t="s">
        <v>54</v>
      </c>
      <c r="W8" s="171"/>
      <c r="X8" s="171" t="s">
        <v>55</v>
      </c>
      <c r="Y8" s="171"/>
      <c r="Z8" s="171" t="s">
        <v>56</v>
      </c>
      <c r="AA8" s="171"/>
      <c r="AB8" s="171" t="s">
        <v>57</v>
      </c>
      <c r="AC8" s="171"/>
      <c r="AD8" s="171" t="s">
        <v>58</v>
      </c>
      <c r="AE8" s="171"/>
      <c r="AF8" s="171" t="s">
        <v>59</v>
      </c>
      <c r="AG8" s="171"/>
      <c r="AH8" s="171" t="s">
        <v>60</v>
      </c>
      <c r="AI8" s="171"/>
      <c r="AJ8" s="171" t="s">
        <v>61</v>
      </c>
      <c r="AK8" s="171"/>
      <c r="AL8" s="171" t="s">
        <v>62</v>
      </c>
      <c r="AM8" s="171"/>
      <c r="AN8" s="23" t="s">
        <v>63</v>
      </c>
      <c r="AO8" s="171" t="s">
        <v>64</v>
      </c>
      <c r="AP8" s="171"/>
      <c r="AQ8" s="171" t="s">
        <v>65</v>
      </c>
      <c r="AR8" s="171"/>
      <c r="AS8" s="171" t="s">
        <v>66</v>
      </c>
      <c r="AT8" s="171"/>
      <c r="AU8" s="24" t="s">
        <v>67</v>
      </c>
      <c r="AV8" s="171" t="s">
        <v>68</v>
      </c>
      <c r="AW8" s="171"/>
      <c r="AX8" s="171" t="s">
        <v>69</v>
      </c>
      <c r="AY8" s="171"/>
      <c r="AZ8" s="171" t="s">
        <v>70</v>
      </c>
      <c r="BA8" s="171"/>
      <c r="BB8" s="25" t="s">
        <v>71</v>
      </c>
      <c r="BC8" s="186"/>
      <c r="BD8" s="187"/>
      <c r="BE8" s="181" t="s">
        <v>44</v>
      </c>
      <c r="BF8" s="180"/>
      <c r="BG8" s="180" t="s">
        <v>45</v>
      </c>
      <c r="BH8" s="180"/>
      <c r="BI8" s="180" t="s">
        <v>46</v>
      </c>
      <c r="BJ8" s="180"/>
      <c r="BK8" s="26" t="s">
        <v>47</v>
      </c>
      <c r="BL8" s="174" t="s">
        <v>72</v>
      </c>
      <c r="BM8" s="175"/>
      <c r="BN8" s="174" t="s">
        <v>73</v>
      </c>
      <c r="BO8" s="175"/>
      <c r="BP8" s="174" t="s">
        <v>74</v>
      </c>
      <c r="BQ8" s="175"/>
      <c r="BR8" s="174" t="s">
        <v>75</v>
      </c>
      <c r="BS8" s="175"/>
      <c r="BT8" s="174" t="s">
        <v>76</v>
      </c>
      <c r="BU8" s="175"/>
      <c r="BV8" s="172" t="s">
        <v>77</v>
      </c>
      <c r="BW8" s="173"/>
      <c r="BX8" s="172" t="s">
        <v>78</v>
      </c>
      <c r="BY8" s="173"/>
      <c r="BZ8" s="172" t="s">
        <v>79</v>
      </c>
      <c r="CA8" s="173"/>
      <c r="CB8" s="172" t="s">
        <v>80</v>
      </c>
      <c r="CC8" s="173"/>
      <c r="CD8" s="172" t="s">
        <v>81</v>
      </c>
      <c r="CE8" s="173"/>
      <c r="CF8" s="172" t="s">
        <v>82</v>
      </c>
      <c r="CG8" s="173"/>
      <c r="CH8" s="172" t="s">
        <v>83</v>
      </c>
      <c r="CI8" s="173"/>
      <c r="CJ8" s="172" t="s">
        <v>84</v>
      </c>
      <c r="CK8" s="173"/>
      <c r="CL8" s="172" t="s">
        <v>85</v>
      </c>
      <c r="CM8" s="173"/>
      <c r="CN8" s="172" t="s">
        <v>86</v>
      </c>
      <c r="CO8" s="173"/>
      <c r="CP8" s="26" t="s">
        <v>105</v>
      </c>
      <c r="CQ8" s="196"/>
      <c r="CR8" s="196"/>
      <c r="CS8" s="192"/>
      <c r="CT8" s="192"/>
      <c r="CU8" s="184"/>
    </row>
    <row r="9" spans="1:99" ht="15.75" thickBot="1">
      <c r="A9" s="199"/>
      <c r="B9" s="200"/>
      <c r="C9" s="200"/>
      <c r="D9" s="27">
        <v>55</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2"/>
      <c r="CT9" s="192"/>
      <c r="CU9" s="18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100</v>
      </c>
      <c r="BW10" s="92">
        <f>IFERROR(((BV10/$BV$9)*100),"")</f>
        <v>100</v>
      </c>
      <c r="BX10" s="107">
        <v>100</v>
      </c>
      <c r="BY10" s="92">
        <f>IFERROR(((BX10/$BX$9)*100),"")</f>
        <v>100</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v>100</v>
      </c>
      <c r="BW11" s="92">
        <f t="shared" ref="BW11:BW70" si="28">IFERROR(((BV11/$BV$9)*100),"")</f>
        <v>100</v>
      </c>
      <c r="BX11" s="107">
        <v>100</v>
      </c>
      <c r="BY11" s="92">
        <f t="shared" ref="BY11:BY70" si="29">IFERROR(((BX11/$BX$9)*100),"")</f>
        <v>100</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v>100</v>
      </c>
      <c r="BW12" s="92">
        <f t="shared" si="28"/>
        <v>100</v>
      </c>
      <c r="BX12" s="107">
        <v>100</v>
      </c>
      <c r="BY12" s="92">
        <f t="shared" si="29"/>
        <v>100</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v>100</v>
      </c>
      <c r="BW13" s="92">
        <f t="shared" si="28"/>
        <v>100</v>
      </c>
      <c r="BX13" s="107">
        <v>65</v>
      </c>
      <c r="BY13" s="92">
        <f t="shared" si="29"/>
        <v>65</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47.5</v>
      </c>
      <c r="CQ13" s="99">
        <f t="shared" si="39"/>
        <v>47.5</v>
      </c>
      <c r="CR13" s="99">
        <f t="shared" si="40"/>
        <v>47.5</v>
      </c>
      <c r="CS13" s="104">
        <f t="shared" si="41"/>
        <v>28.5</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v>65</v>
      </c>
      <c r="BM15" s="92">
        <f t="shared" si="23"/>
        <v>65</v>
      </c>
      <c r="BN15" s="108">
        <v>65</v>
      </c>
      <c r="BO15" s="92">
        <f t="shared" si="24"/>
        <v>65</v>
      </c>
      <c r="BP15" s="108">
        <v>65</v>
      </c>
      <c r="BQ15" s="92">
        <f t="shared" si="25"/>
        <v>65</v>
      </c>
      <c r="BR15" s="108">
        <v>65</v>
      </c>
      <c r="BS15" s="92">
        <f t="shared" si="26"/>
        <v>65</v>
      </c>
      <c r="BT15" s="108">
        <v>90</v>
      </c>
      <c r="BU15" s="92">
        <f t="shared" si="27"/>
        <v>90</v>
      </c>
      <c r="BV15" s="107">
        <v>100</v>
      </c>
      <c r="BW15" s="92">
        <f t="shared" si="28"/>
        <v>100</v>
      </c>
      <c r="BX15" s="107">
        <v>65</v>
      </c>
      <c r="BY15" s="92">
        <f t="shared" si="29"/>
        <v>65</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36.785714285714285</v>
      </c>
      <c r="CQ15" s="99">
        <f t="shared" si="39"/>
        <v>36.785714285714285</v>
      </c>
      <c r="CR15" s="99">
        <f t="shared" si="40"/>
        <v>36.79</v>
      </c>
      <c r="CS15" s="104">
        <f t="shared" si="41"/>
        <v>22.073999999999998</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v>100</v>
      </c>
      <c r="BW16" s="92">
        <f t="shared" si="28"/>
        <v>100</v>
      </c>
      <c r="BX16" s="107">
        <v>100</v>
      </c>
      <c r="BY16" s="92">
        <f t="shared" si="29"/>
        <v>100</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v>100</v>
      </c>
      <c r="BW17" s="92">
        <f t="shared" si="28"/>
        <v>100</v>
      </c>
      <c r="BX17" s="107">
        <v>100</v>
      </c>
      <c r="BY17" s="92">
        <f t="shared" si="29"/>
        <v>100</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v>100</v>
      </c>
      <c r="BW18" s="92">
        <f t="shared" si="28"/>
        <v>100</v>
      </c>
      <c r="BX18" s="107">
        <v>100</v>
      </c>
      <c r="BY18" s="92">
        <f t="shared" si="29"/>
        <v>100</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49.285714285714285</v>
      </c>
      <c r="CQ18" s="99">
        <f t="shared" si="39"/>
        <v>49.285714285714285</v>
      </c>
      <c r="CR18" s="99">
        <f t="shared" si="40"/>
        <v>49.29</v>
      </c>
      <c r="CS18" s="104">
        <f t="shared" si="41"/>
        <v>29.573999999999998</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v>100</v>
      </c>
      <c r="BW19" s="92">
        <f t="shared" si="28"/>
        <v>100</v>
      </c>
      <c r="BX19" s="107">
        <v>100</v>
      </c>
      <c r="BY19" s="92">
        <f t="shared" si="29"/>
        <v>100</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v>100</v>
      </c>
      <c r="BW20" s="92">
        <f t="shared" si="28"/>
        <v>100</v>
      </c>
      <c r="BX20" s="107">
        <v>100</v>
      </c>
      <c r="BY20" s="92">
        <f t="shared" si="29"/>
        <v>100</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48.928571428571431</v>
      </c>
      <c r="CQ20" s="99">
        <f t="shared" si="39"/>
        <v>48.928571428571431</v>
      </c>
      <c r="CR20" s="99">
        <f t="shared" si="40"/>
        <v>48.93</v>
      </c>
      <c r="CS20" s="104">
        <f t="shared" si="41"/>
        <v>29.357999999999997</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v>100</v>
      </c>
      <c r="BW21" s="92">
        <f t="shared" si="28"/>
        <v>100</v>
      </c>
      <c r="BX21" s="107">
        <v>100</v>
      </c>
      <c r="BY21" s="92">
        <f t="shared" si="29"/>
        <v>100</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v>100</v>
      </c>
      <c r="BW22" s="92">
        <f t="shared" si="28"/>
        <v>100</v>
      </c>
      <c r="BX22" s="107">
        <v>65</v>
      </c>
      <c r="BY22" s="92">
        <f t="shared" si="29"/>
        <v>65</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46.071428571428569</v>
      </c>
      <c r="CQ22" s="99">
        <f t="shared" si="39"/>
        <v>46.071428571428569</v>
      </c>
      <c r="CR22" s="99">
        <f t="shared" si="40"/>
        <v>46.07</v>
      </c>
      <c r="CS22" s="104">
        <f t="shared" si="41"/>
        <v>27.641999999999999</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v>100</v>
      </c>
      <c r="BW23" s="92">
        <f t="shared" si="28"/>
        <v>100</v>
      </c>
      <c r="BX23" s="107">
        <v>100</v>
      </c>
      <c r="BY23" s="92">
        <f t="shared" si="29"/>
        <v>100</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47.857142857142854</v>
      </c>
      <c r="CQ23" s="99">
        <f t="shared" si="39"/>
        <v>47.857142857142854</v>
      </c>
      <c r="CR23" s="99">
        <f t="shared" si="40"/>
        <v>47.86</v>
      </c>
      <c r="CS23" s="104">
        <f t="shared" ref="CS23:CS70" si="45">IFERROR(((CR23*0.6)+(BD23*0.4)),"")</f>
        <v>28.715999999999998</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v>100</v>
      </c>
      <c r="BW24" s="92">
        <f t="shared" si="28"/>
        <v>100</v>
      </c>
      <c r="BX24" s="107">
        <v>100</v>
      </c>
      <c r="BY24" s="92">
        <f t="shared" si="29"/>
        <v>100</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48.571428571428569</v>
      </c>
      <c r="CQ24" s="99">
        <f t="shared" si="39"/>
        <v>48.571428571428569</v>
      </c>
      <c r="CR24" s="99">
        <f t="shared" si="40"/>
        <v>48.57</v>
      </c>
      <c r="CS24" s="104">
        <f t="shared" si="45"/>
        <v>29.141999999999999</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v>100</v>
      </c>
      <c r="BW25" s="92">
        <f t="shared" si="28"/>
        <v>100</v>
      </c>
      <c r="BX25" s="107">
        <v>100</v>
      </c>
      <c r="BY25" s="92">
        <f t="shared" si="29"/>
        <v>100</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49.285714285714285</v>
      </c>
      <c r="CQ25" s="99">
        <f t="shared" si="39"/>
        <v>49.285714285714285</v>
      </c>
      <c r="CR25" s="99">
        <f t="shared" si="40"/>
        <v>49.29</v>
      </c>
      <c r="CS25" s="104">
        <f t="shared" si="45"/>
        <v>29.573999999999998</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v>100</v>
      </c>
      <c r="BW26" s="92">
        <f t="shared" si="28"/>
        <v>100</v>
      </c>
      <c r="BX26" s="107">
        <v>100</v>
      </c>
      <c r="BY26" s="92">
        <f t="shared" si="29"/>
        <v>100</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47.5</v>
      </c>
      <c r="L11" s="52">
        <f>'RAW GRADES'!CQ13</f>
        <v>47.5</v>
      </c>
      <c r="M11" s="54">
        <f>'RAW GRADES'!CR13</f>
        <v>47.5</v>
      </c>
      <c r="N11" s="58">
        <f>'RAW GRADES'!CS13</f>
        <v>28.5</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36.785714285714285</v>
      </c>
      <c r="L13" s="52">
        <f>'RAW GRADES'!CQ15</f>
        <v>36.785714285714285</v>
      </c>
      <c r="M13" s="54">
        <f>'RAW GRADES'!CR15</f>
        <v>36.79</v>
      </c>
      <c r="N13" s="58">
        <f>'RAW GRADES'!CS15</f>
        <v>22.073999999999998</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49.285714285714285</v>
      </c>
      <c r="L16" s="52">
        <f>'RAW GRADES'!CQ18</f>
        <v>49.285714285714285</v>
      </c>
      <c r="M16" s="54">
        <f>'RAW GRADES'!CR18</f>
        <v>49.29</v>
      </c>
      <c r="N16" s="58">
        <f>'RAW GRADES'!CS18</f>
        <v>29.573999999999998</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48.928571428571431</v>
      </c>
      <c r="L18" s="52">
        <f>'RAW GRADES'!CQ20</f>
        <v>48.928571428571431</v>
      </c>
      <c r="M18" s="54">
        <f>'RAW GRADES'!CR20</f>
        <v>48.93</v>
      </c>
      <c r="N18" s="58">
        <f>'RAW GRADES'!CS20</f>
        <v>29.357999999999997</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46.071428571428569</v>
      </c>
      <c r="L20" s="52">
        <f>'RAW GRADES'!CQ22</f>
        <v>46.071428571428569</v>
      </c>
      <c r="M20" s="54">
        <f>'RAW GRADES'!CR22</f>
        <v>46.07</v>
      </c>
      <c r="N20" s="58">
        <f>'RAW GRADES'!CS22</f>
        <v>27.641999999999999</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47.857142857142854</v>
      </c>
      <c r="L21" s="52">
        <f>'RAW GRADES'!CQ23</f>
        <v>47.857142857142854</v>
      </c>
      <c r="M21" s="54">
        <f>'RAW GRADES'!CR23</f>
        <v>47.86</v>
      </c>
      <c r="N21" s="58">
        <f>'RAW GRADES'!CS23</f>
        <v>28.715999999999998</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48.571428571428569</v>
      </c>
      <c r="L22" s="52">
        <f>'RAW GRADES'!CQ24</f>
        <v>48.571428571428569</v>
      </c>
      <c r="M22" s="54">
        <f>'RAW GRADES'!CR24</f>
        <v>48.57</v>
      </c>
      <c r="N22" s="58">
        <f>'RAW GRADES'!CS24</f>
        <v>29.141999999999999</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49.285714285714285</v>
      </c>
      <c r="L23" s="52">
        <f>'RAW GRADES'!CQ25</f>
        <v>49.285714285714285</v>
      </c>
      <c r="M23" s="54">
        <f>'RAW GRADES'!CR25</f>
        <v>49.29</v>
      </c>
      <c r="N23" s="58">
        <f>'RAW GRADES'!CS25</f>
        <v>29.573999999999998</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5"/>
      <c r="B3" s="255"/>
      <c r="C3" s="255"/>
      <c r="D3" s="255"/>
      <c r="E3" s="255"/>
      <c r="F3" s="255"/>
    </row>
    <row r="4" spans="1:6">
      <c r="A4" s="258" t="s">
        <v>106</v>
      </c>
      <c r="B4" s="258"/>
      <c r="C4" s="258"/>
      <c r="D4" s="258"/>
      <c r="E4" s="258"/>
      <c r="F4" s="258"/>
    </row>
    <row r="5" spans="1:6" ht="18">
      <c r="A5" s="259" t="s">
        <v>107</v>
      </c>
      <c r="B5" s="259"/>
      <c r="C5" s="259"/>
      <c r="D5" s="259"/>
      <c r="E5" s="259"/>
      <c r="F5" s="259"/>
    </row>
    <row r="6" spans="1:6">
      <c r="A6" s="258" t="s">
        <v>108</v>
      </c>
      <c r="B6" s="258"/>
      <c r="C6" s="258"/>
      <c r="D6" s="258"/>
      <c r="E6" s="258"/>
      <c r="F6" s="258"/>
    </row>
    <row r="7" spans="1:6">
      <c r="A7" s="260" t="s">
        <v>109</v>
      </c>
      <c r="B7" s="260"/>
      <c r="C7" s="260"/>
      <c r="D7" s="260"/>
      <c r="E7" s="260"/>
      <c r="F7" s="260"/>
    </row>
    <row r="8" spans="1:6">
      <c r="A8" s="261"/>
      <c r="B8" s="261"/>
      <c r="C8" s="261"/>
      <c r="D8" s="261"/>
      <c r="E8" s="261"/>
      <c r="F8" s="261"/>
    </row>
    <row r="9" spans="1:6">
      <c r="A9" s="255"/>
      <c r="B9" s="255"/>
      <c r="C9" s="255"/>
      <c r="D9" s="255"/>
      <c r="E9" s="255"/>
      <c r="F9" s="255"/>
    </row>
    <row r="10" spans="1:6" ht="18">
      <c r="A10" s="262"/>
      <c r="B10" s="262"/>
      <c r="C10" s="262"/>
      <c r="D10" s="262"/>
      <c r="E10" s="262"/>
      <c r="F10" s="262"/>
    </row>
    <row r="11" spans="1:6" ht="22.5">
      <c r="A11" s="263" t="s">
        <v>110</v>
      </c>
      <c r="B11" s="263"/>
      <c r="C11" s="263"/>
      <c r="D11" s="263"/>
      <c r="E11" s="263"/>
      <c r="F11" s="263"/>
    </row>
    <row r="12" spans="1:6">
      <c r="A12" s="261"/>
      <c r="B12" s="261"/>
      <c r="C12" s="261"/>
      <c r="D12" s="261"/>
      <c r="E12" s="261"/>
      <c r="F12" s="261"/>
    </row>
    <row r="13" spans="1:6">
      <c r="A13" s="60"/>
      <c r="B13" s="61" t="s">
        <v>111</v>
      </c>
      <c r="C13" s="264" t="str">
        <f>REGISTRATION!C7</f>
        <v>DCIT 55</v>
      </c>
      <c r="D13" s="264"/>
      <c r="E13" s="264"/>
      <c r="F13" s="62"/>
    </row>
    <row r="14" spans="1:6">
      <c r="A14" s="60"/>
      <c r="B14" s="61" t="s">
        <v>112</v>
      </c>
      <c r="C14" s="257" t="str">
        <f>REGISTRATION!C6</f>
        <v>Operating System</v>
      </c>
      <c r="D14" s="257"/>
      <c r="E14" s="257"/>
      <c r="F14" s="62"/>
    </row>
    <row r="15" spans="1:6">
      <c r="A15" s="60"/>
      <c r="B15" s="62" t="s">
        <v>113</v>
      </c>
      <c r="C15" s="243" t="str">
        <f>REGISTRATION!A4</f>
        <v>FIRST YEAR</v>
      </c>
      <c r="D15" s="243"/>
      <c r="E15" s="243"/>
      <c r="F15" s="63"/>
    </row>
    <row r="16" spans="1:6">
      <c r="A16" s="60"/>
      <c r="B16" s="62" t="s">
        <v>9</v>
      </c>
      <c r="C16" s="243" t="str">
        <f>UPPER(CONCATENATE(REGISTRATION!C8," ",REGISTRATION!D8))</f>
        <v>IT 3G</v>
      </c>
      <c r="D16" s="243"/>
      <c r="E16" s="243"/>
      <c r="F16" s="63"/>
    </row>
    <row r="17" spans="1:6">
      <c r="A17" s="60"/>
      <c r="B17" s="62" t="s">
        <v>115</v>
      </c>
      <c r="C17" s="243" t="str">
        <f>UPPER(CONCATENATE(REGISTRATION!P13," ","SEMESTER"," ","A.Y."," ",REGISTRATION!P12))</f>
        <v>FIRST SEMESTER A.Y. 2017-2018</v>
      </c>
      <c r="D17" s="243"/>
      <c r="E17" s="243"/>
      <c r="F17" s="63"/>
    </row>
    <row r="18" spans="1:6" ht="15.75" thickBot="1">
      <c r="A18" s="60"/>
      <c r="B18" s="60"/>
      <c r="C18" s="60"/>
      <c r="D18" s="60"/>
      <c r="E18" s="60"/>
      <c r="F18" s="60"/>
    </row>
    <row r="19" spans="1:6">
      <c r="A19" s="244" t="s">
        <v>13</v>
      </c>
      <c r="B19" s="247" t="s">
        <v>92</v>
      </c>
      <c r="C19" s="244" t="s">
        <v>31</v>
      </c>
      <c r="D19" s="244" t="s">
        <v>116</v>
      </c>
      <c r="E19" s="249" t="s">
        <v>117</v>
      </c>
      <c r="F19" s="244" t="s">
        <v>95</v>
      </c>
    </row>
    <row r="20" spans="1:6">
      <c r="A20" s="245"/>
      <c r="B20" s="248"/>
      <c r="C20" s="245"/>
      <c r="D20" s="245"/>
      <c r="E20" s="250"/>
      <c r="F20" s="252"/>
    </row>
    <row r="21" spans="1:6" ht="16.5" thickBot="1">
      <c r="A21" s="246"/>
      <c r="B21" s="64" t="s">
        <v>118</v>
      </c>
      <c r="C21" s="246"/>
      <c r="D21" s="246"/>
      <c r="E21" s="251"/>
      <c r="F21" s="253"/>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7" t="s">
        <v>119</v>
      </c>
      <c r="B83" s="228"/>
      <c r="C83" s="228"/>
      <c r="D83" s="228"/>
      <c r="E83" s="228"/>
      <c r="F83" s="229"/>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4">
        <f ca="1">NOW()</f>
        <v>43050.41298854167</v>
      </c>
      <c r="F87" s="254"/>
    </row>
    <row r="88" spans="1:6" ht="15.75">
      <c r="A88" s="60"/>
      <c r="B88" s="72" t="str">
        <f>REGISTRATION!P14</f>
        <v>Gimel C. Contillo</v>
      </c>
      <c r="C88" s="73"/>
      <c r="D88" s="73"/>
      <c r="E88" s="255" t="s">
        <v>121</v>
      </c>
      <c r="F88" s="255"/>
    </row>
    <row r="89" spans="1:6">
      <c r="A89" s="60"/>
      <c r="B89" s="74" t="s">
        <v>122</v>
      </c>
      <c r="C89" s="74"/>
      <c r="D89" s="74"/>
      <c r="E89" s="60"/>
      <c r="F89" s="60"/>
    </row>
    <row r="90" spans="1:6">
      <c r="A90" s="60"/>
      <c r="B90" s="74"/>
      <c r="C90" s="74"/>
      <c r="D90" s="74"/>
      <c r="E90" s="255"/>
      <c r="F90" s="25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6" t="s">
        <v>136</v>
      </c>
      <c r="B105" s="256"/>
      <c r="C105" s="256"/>
      <c r="D105" s="256"/>
      <c r="E105" s="256"/>
      <c r="F105" s="256"/>
    </row>
    <row r="106" spans="1:7" ht="15.75" thickBot="1">
      <c r="A106" s="60"/>
      <c r="B106" s="60"/>
      <c r="C106" s="60"/>
      <c r="D106" s="60"/>
      <c r="E106" s="60"/>
      <c r="F106" s="60"/>
    </row>
    <row r="107" spans="1:7" ht="16.5" thickBot="1">
      <c r="A107" s="60"/>
      <c r="B107" s="78" t="s">
        <v>137</v>
      </c>
      <c r="C107" s="240" t="s">
        <v>138</v>
      </c>
      <c r="D107" s="241"/>
      <c r="E107" s="242" t="s">
        <v>139</v>
      </c>
      <c r="F107" s="241"/>
    </row>
    <row r="108" spans="1:7">
      <c r="A108" s="60"/>
      <c r="B108" s="86" t="s">
        <v>123</v>
      </c>
      <c r="C108" s="236">
        <f>COUNTIF($D$22:$D$82,"=1.0")+COUNTIF($D$22:$D$82,"=1.25")+(COUNTIF($D$22:$D$82,"=1.50")+COUNTIF($D$22:$D$82,"=1.75"))</f>
        <v>0</v>
      </c>
      <c r="D108" s="237"/>
      <c r="E108" s="238">
        <f>(C108/$C$114)*100</f>
        <v>0</v>
      </c>
      <c r="F108" s="239"/>
    </row>
    <row r="109" spans="1:7">
      <c r="A109" s="60"/>
      <c r="B109" s="87" t="s">
        <v>124</v>
      </c>
      <c r="C109" s="230">
        <f>COUNTIF($D$22:$D$82,"=2.0")+COUNTIF($D$22:$D$82,"=2.25")+(COUNTIF($D$22:$D$82,"=2.50")+COUNTIF($D$22:$D$82,"=2.75"))</f>
        <v>0</v>
      </c>
      <c r="D109" s="231"/>
      <c r="E109" s="232">
        <f>(C109/$C$114)*100</f>
        <v>0</v>
      </c>
      <c r="F109" s="233"/>
    </row>
    <row r="110" spans="1:7">
      <c r="A110" s="60"/>
      <c r="B110" s="87" t="s">
        <v>125</v>
      </c>
      <c r="C110" s="230">
        <f>COUNTIF($D$22:$D$82,"=3.0")</f>
        <v>0</v>
      </c>
      <c r="D110" s="231"/>
      <c r="E110" s="232">
        <f t="shared" ref="E110:E113" si="1">(C110/$C$114)*100</f>
        <v>0</v>
      </c>
      <c r="F110" s="233"/>
    </row>
    <row r="111" spans="1:7">
      <c r="A111" s="60"/>
      <c r="B111" s="87" t="s">
        <v>126</v>
      </c>
      <c r="C111" s="230">
        <f>COUNTIF($D$22:$D$82,"=5.0")</f>
        <v>60</v>
      </c>
      <c r="D111" s="231"/>
      <c r="E111" s="232">
        <f t="shared" si="1"/>
        <v>100</v>
      </c>
      <c r="F111" s="233"/>
    </row>
    <row r="112" spans="1:7">
      <c r="A112" s="60"/>
      <c r="B112" s="87" t="s">
        <v>127</v>
      </c>
      <c r="C112" s="234">
        <v>0</v>
      </c>
      <c r="D112" s="235"/>
      <c r="E112" s="232">
        <f t="shared" si="1"/>
        <v>0</v>
      </c>
      <c r="F112" s="233"/>
    </row>
    <row r="113" spans="1:6">
      <c r="A113" s="60"/>
      <c r="B113" s="87" t="s">
        <v>128</v>
      </c>
      <c r="C113" s="234">
        <v>0</v>
      </c>
      <c r="D113" s="235"/>
      <c r="E113" s="232">
        <f t="shared" si="1"/>
        <v>0</v>
      </c>
      <c r="F113" s="233"/>
    </row>
    <row r="114" spans="1:6" ht="16.5" thickBot="1">
      <c r="A114" s="60"/>
      <c r="B114" s="88" t="s">
        <v>129</v>
      </c>
      <c r="C114" s="223">
        <f>SUM(C108:D113)</f>
        <v>60</v>
      </c>
      <c r="D114" s="224"/>
      <c r="E114" s="225">
        <f>SUM(E108:F113)</f>
        <v>100</v>
      </c>
      <c r="F114" s="226"/>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2017-11-11T01:54:42Z</dcterms:modified>
</cp:coreProperties>
</file>