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7755" tabRatio="589" firstSheet="2" activeTab="2"/>
  </bookViews>
  <sheets>
    <sheet name="lec" sheetId="30" state="hidden" r:id="rId1"/>
    <sheet name="lec(gwa)" sheetId="31" state="hidden" r:id="rId2"/>
    <sheet name="INFO" sheetId="22" r:id="rId3"/>
    <sheet name="gwa" sheetId="13" state="hidden" r:id="rId4"/>
    <sheet name="PRELIM" sheetId="32" state="hidden" r:id="rId5"/>
    <sheet name="GRADESHEET" sheetId="33" r:id="rId6"/>
    <sheet name="DEPT. CHAIR'S COPY" sheetId="35" r:id="rId7"/>
    <sheet name="LECT(GWA)" sheetId="25" r:id="rId8"/>
    <sheet name="Sheet1" sheetId="36" state="hidden" r:id="rId9"/>
  </sheets>
  <externalReferences>
    <externalReference r:id="rId10"/>
    <externalReference r:id="rId11"/>
  </externalReferences>
  <definedNames>
    <definedName name="acad">[1]REGISTRATION!$Q$3</definedName>
    <definedName name="acadYear">[2]REGISTRATION!$Q$3</definedName>
    <definedName name="course">[2]REGISTRATION!$D$5</definedName>
    <definedName name="dayLec">[2]REGISTRATION!$J$3</definedName>
    <definedName name="deptChair">[1]REGISTRATION!$Q$9</definedName>
    <definedName name="FR_SCALE">[2]FR_SCALE!$A$2:$B$12</definedName>
    <definedName name="laPerce">'DEPT. CHAIR''S COPY'!$E$7</definedName>
    <definedName name="lePerce">'DEPT. CHAIR''S COPY'!$C$7</definedName>
    <definedName name="orPerce">'DEPT. CHAIR''S COPY'!$F$7</definedName>
    <definedName name="_xlnm.Print_Area" localSheetId="6">'DEPT. CHAIR''S COPY'!$A$1:$K$76</definedName>
    <definedName name="_xlnm.Print_Area" localSheetId="7">'LECT(GWA)'!$A$92:$L$119</definedName>
    <definedName name="quizPerce">'DEPT. CHAIR''S COPY'!$D$7</definedName>
    <definedName name="roomLec">[2]REGISTRATION!$J$5</definedName>
    <definedName name="sem">[2]REGISTRATION!$Q$5</definedName>
    <definedName name="Sems">INFO!$D$9</definedName>
    <definedName name="subCode">[2]REGISTRATION!$D$4</definedName>
    <definedName name="subDesc">[2]REGISTRATION!$D$3</definedName>
    <definedName name="teacherFN">[1]REGISTRATION!$R$7</definedName>
    <definedName name="teacherLN">[1]REGISTRATION!$Q$7</definedName>
    <definedName name="teacherMI">[1]REGISTRATION!$S$7</definedName>
    <definedName name="timeLec">[2]REGISTRATION!$J$4</definedName>
    <definedName name="yrSec">[2]REGISTRATION!$E$5</definedName>
  </definedNames>
  <calcPr calcId="124519"/>
</workbook>
</file>

<file path=xl/calcChain.xml><?xml version="1.0" encoding="utf-8"?>
<calcChain xmlns="http://schemas.openxmlformats.org/spreadsheetml/2006/main">
  <c r="B118" i="25"/>
  <c r="G7" i="35"/>
  <c r="F7"/>
  <c r="E7"/>
  <c r="D7"/>
  <c r="C7"/>
  <c r="X9" i="33" l="1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8"/>
  <c r="V8"/>
  <c r="T8"/>
  <c r="B17" i="25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10" i="35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9"/>
  <c r="AD27" i="33"/>
  <c r="AE27" s="1"/>
  <c r="G27" i="35" s="1"/>
  <c r="T27" i="33"/>
  <c r="V27"/>
  <c r="Z27"/>
  <c r="N27"/>
  <c r="P27"/>
  <c r="G27"/>
  <c r="H27" s="1"/>
  <c r="J27"/>
  <c r="L27"/>
  <c r="D27"/>
  <c r="E27"/>
  <c r="C27" i="35" s="1"/>
  <c r="B9" i="33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D25"/>
  <c r="E25"/>
  <c r="C25" i="35" s="1"/>
  <c r="G25" i="33"/>
  <c r="H25" s="1"/>
  <c r="J25"/>
  <c r="D25" i="35" l="1"/>
  <c r="D27"/>
  <c r="D54" i="33"/>
  <c r="AE54"/>
  <c r="Z54"/>
  <c r="X54"/>
  <c r="V54"/>
  <c r="T54"/>
  <c r="P54"/>
  <c r="N54"/>
  <c r="L54"/>
  <c r="J54"/>
  <c r="H54"/>
  <c r="E54"/>
  <c r="AA7" l="1"/>
  <c r="AA27" s="1"/>
  <c r="AB27" s="1"/>
  <c r="F27" i="35" s="1"/>
  <c r="AA54" i="33" l="1"/>
  <c r="AB54" s="1"/>
  <c r="J24"/>
  <c r="Q7"/>
  <c r="Q27" s="1"/>
  <c r="R27" s="1"/>
  <c r="AF27" s="1"/>
  <c r="AD9"/>
  <c r="AE9" s="1"/>
  <c r="AD10"/>
  <c r="AE10" s="1"/>
  <c r="G10" i="35" s="1"/>
  <c r="AD11" i="33"/>
  <c r="AE11" s="1"/>
  <c r="G11" i="35" s="1"/>
  <c r="AD12" i="33"/>
  <c r="AE12" s="1"/>
  <c r="G12" i="35" s="1"/>
  <c r="AD13" i="33"/>
  <c r="AE13" s="1"/>
  <c r="G13" i="35" s="1"/>
  <c r="AD14" i="33"/>
  <c r="AE14" s="1"/>
  <c r="G14" i="35" s="1"/>
  <c r="AD15" i="33"/>
  <c r="AE15" s="1"/>
  <c r="G15" i="35" s="1"/>
  <c r="AD16" i="33"/>
  <c r="AE16" s="1"/>
  <c r="G16" i="35" s="1"/>
  <c r="AD17" i="33"/>
  <c r="AE17" s="1"/>
  <c r="G17" i="35" s="1"/>
  <c r="AD18" i="33"/>
  <c r="AE18" s="1"/>
  <c r="G18" i="35" s="1"/>
  <c r="AD19" i="33"/>
  <c r="AE19" s="1"/>
  <c r="G19" i="35" s="1"/>
  <c r="AD20" i="33"/>
  <c r="AE20" s="1"/>
  <c r="G20" i="35" s="1"/>
  <c r="AD21" i="33"/>
  <c r="AE21" s="1"/>
  <c r="G21" i="35" s="1"/>
  <c r="AD22" i="33"/>
  <c r="AE22" s="1"/>
  <c r="G22" i="35" s="1"/>
  <c r="AD23" i="33"/>
  <c r="AE23" s="1"/>
  <c r="G23" i="35" s="1"/>
  <c r="AD24" i="33"/>
  <c r="AE24" s="1"/>
  <c r="G24" i="35" s="1"/>
  <c r="AD25" i="33"/>
  <c r="AE25" s="1"/>
  <c r="G25" i="35" s="1"/>
  <c r="AD26" i="33"/>
  <c r="AE26" s="1"/>
  <c r="G26" i="35" s="1"/>
  <c r="AD28" i="33"/>
  <c r="AE28" s="1"/>
  <c r="G28" i="35" s="1"/>
  <c r="AD29" i="33"/>
  <c r="AE29" s="1"/>
  <c r="G29" i="35" s="1"/>
  <c r="AD30" i="33"/>
  <c r="AE30" s="1"/>
  <c r="G30" i="35" s="1"/>
  <c r="AD31" i="33"/>
  <c r="AE31" s="1"/>
  <c r="G31" i="35" s="1"/>
  <c r="AD32" i="33"/>
  <c r="AE32" s="1"/>
  <c r="G32" i="35" s="1"/>
  <c r="AD33" i="33"/>
  <c r="AE33" s="1"/>
  <c r="G33" i="35" s="1"/>
  <c r="AD34" i="33"/>
  <c r="AE34" s="1"/>
  <c r="G34" i="35" s="1"/>
  <c r="AD35" i="33"/>
  <c r="AE35" s="1"/>
  <c r="G35" i="35" s="1"/>
  <c r="AD36" i="33"/>
  <c r="AE36" s="1"/>
  <c r="G36" i="35" s="1"/>
  <c r="AD37" i="33"/>
  <c r="AE37" s="1"/>
  <c r="G37" i="35" s="1"/>
  <c r="AD38" i="33"/>
  <c r="AE38" s="1"/>
  <c r="G38" i="35" s="1"/>
  <c r="AD39" i="33"/>
  <c r="AE39" s="1"/>
  <c r="G39" i="35" s="1"/>
  <c r="AD40" i="33"/>
  <c r="AE40" s="1"/>
  <c r="G40" i="35" s="1"/>
  <c r="AD41" i="33"/>
  <c r="AE41" s="1"/>
  <c r="G41" i="35" s="1"/>
  <c r="AD42" i="33"/>
  <c r="AE42" s="1"/>
  <c r="G42" i="35" s="1"/>
  <c r="AD43" i="33"/>
  <c r="AE43" s="1"/>
  <c r="G43" i="35" s="1"/>
  <c r="AD44" i="33"/>
  <c r="AE44" s="1"/>
  <c r="G44" i="35" s="1"/>
  <c r="AD45" i="33"/>
  <c r="AE45" s="1"/>
  <c r="G45" i="35" s="1"/>
  <c r="AD46" i="33"/>
  <c r="AE46" s="1"/>
  <c r="G46" i="35" s="1"/>
  <c r="AD47" i="33"/>
  <c r="AE47" s="1"/>
  <c r="G47" i="35" s="1"/>
  <c r="AD48" i="33"/>
  <c r="AE48" s="1"/>
  <c r="G48" i="35" s="1"/>
  <c r="AD49" i="33"/>
  <c r="AE49" s="1"/>
  <c r="G49" i="35" s="1"/>
  <c r="AD50" i="33"/>
  <c r="AE50" s="1"/>
  <c r="G50" i="35" s="1"/>
  <c r="AD51" i="33"/>
  <c r="AE51" s="1"/>
  <c r="G51" i="35" s="1"/>
  <c r="AD52" i="33"/>
  <c r="AE52" s="1"/>
  <c r="G52" i="35" s="1"/>
  <c r="AD53" i="33"/>
  <c r="AE53" s="1"/>
  <c r="G53" i="35" s="1"/>
  <c r="AD8" i="33"/>
  <c r="AE8" s="1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5"/>
  <c r="T56"/>
  <c r="T57"/>
  <c r="T58"/>
  <c r="T59"/>
  <c r="T60"/>
  <c r="T61"/>
  <c r="T62"/>
  <c r="T63"/>
  <c r="T64"/>
  <c r="T65"/>
  <c r="T66"/>
  <c r="T67"/>
  <c r="T68"/>
  <c r="T69"/>
  <c r="T70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8"/>
  <c r="L8"/>
  <c r="J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J9"/>
  <c r="J10"/>
  <c r="J11"/>
  <c r="J12"/>
  <c r="J13"/>
  <c r="J14"/>
  <c r="J15"/>
  <c r="J16"/>
  <c r="J17"/>
  <c r="J18"/>
  <c r="J19"/>
  <c r="J20"/>
  <c r="J21"/>
  <c r="J22"/>
  <c r="J23"/>
  <c r="J26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AA53" l="1"/>
  <c r="AA51"/>
  <c r="AB51" s="1"/>
  <c r="F51" i="35" s="1"/>
  <c r="AA49" i="33"/>
  <c r="AB49" s="1"/>
  <c r="F49" i="35" s="1"/>
  <c r="AA47" i="33"/>
  <c r="AB47" s="1"/>
  <c r="F47" i="35" s="1"/>
  <c r="AA45" i="33"/>
  <c r="AA43"/>
  <c r="AB43" s="1"/>
  <c r="F43" i="35" s="1"/>
  <c r="AA41" i="33"/>
  <c r="AB41" s="1"/>
  <c r="F41" i="35" s="1"/>
  <c r="AA39" i="33"/>
  <c r="AB39" s="1"/>
  <c r="F39" i="35" s="1"/>
  <c r="AA37" i="33"/>
  <c r="AA35"/>
  <c r="AB35" s="1"/>
  <c r="F35" i="35" s="1"/>
  <c r="AA33" i="33"/>
  <c r="AB33" s="1"/>
  <c r="F33" i="35" s="1"/>
  <c r="AA31" i="33"/>
  <c r="AB31" s="1"/>
  <c r="F31" i="35" s="1"/>
  <c r="AA29" i="33"/>
  <c r="AB29" s="1"/>
  <c r="F29" i="35" s="1"/>
  <c r="AA26" i="33"/>
  <c r="AB26" s="1"/>
  <c r="F26" i="35" s="1"/>
  <c r="AA24" i="33"/>
  <c r="AB24" s="1"/>
  <c r="F24" i="35" s="1"/>
  <c r="AA22" i="33"/>
  <c r="AB22" s="1"/>
  <c r="F22" i="35" s="1"/>
  <c r="AA20" i="33"/>
  <c r="AB20" s="1"/>
  <c r="F20" i="35" s="1"/>
  <c r="AA18" i="33"/>
  <c r="AB18" s="1"/>
  <c r="F18" i="35" s="1"/>
  <c r="AA16" i="33"/>
  <c r="AA14"/>
  <c r="AB14" s="1"/>
  <c r="F14" i="35" s="1"/>
  <c r="AA12" i="33"/>
  <c r="AB12" s="1"/>
  <c r="F12" i="35" s="1"/>
  <c r="AA10" i="33"/>
  <c r="AB10" s="1"/>
  <c r="F10" i="35" s="1"/>
  <c r="E27"/>
  <c r="AA8" i="33"/>
  <c r="AB8" s="1"/>
  <c r="AA52"/>
  <c r="AB52" s="1"/>
  <c r="F52" i="35" s="1"/>
  <c r="AA50" i="33"/>
  <c r="AB50" s="1"/>
  <c r="F50" i="35" s="1"/>
  <c r="AA48" i="33"/>
  <c r="AB48" s="1"/>
  <c r="F48" i="35" s="1"/>
  <c r="AA46" i="33"/>
  <c r="AB46" s="1"/>
  <c r="F46" i="35" s="1"/>
  <c r="AA44" i="33"/>
  <c r="AB44" s="1"/>
  <c r="F44" i="35" s="1"/>
  <c r="AA42" i="33"/>
  <c r="AB42" s="1"/>
  <c r="F42" i="35" s="1"/>
  <c r="AA40" i="33"/>
  <c r="AB40" s="1"/>
  <c r="F40" i="35" s="1"/>
  <c r="AA38" i="33"/>
  <c r="AB38" s="1"/>
  <c r="F38" i="35" s="1"/>
  <c r="AA36" i="33"/>
  <c r="AB36" s="1"/>
  <c r="F36" i="35" s="1"/>
  <c r="AA34" i="33"/>
  <c r="AB34" s="1"/>
  <c r="F34" i="35" s="1"/>
  <c r="AA32" i="33"/>
  <c r="AB32" s="1"/>
  <c r="F32" i="35" s="1"/>
  <c r="AA30" i="33"/>
  <c r="AB30" s="1"/>
  <c r="F30" i="35" s="1"/>
  <c r="AA28" i="33"/>
  <c r="AB28" s="1"/>
  <c r="F28" i="35" s="1"/>
  <c r="AA25" i="33"/>
  <c r="AB25" s="1"/>
  <c r="F25" i="35" s="1"/>
  <c r="AA23" i="33"/>
  <c r="AB23" s="1"/>
  <c r="F23" i="35" s="1"/>
  <c r="AA21" i="33"/>
  <c r="AB21" s="1"/>
  <c r="F21" i="35" s="1"/>
  <c r="AA19" i="33"/>
  <c r="AB19" s="1"/>
  <c r="F19" i="35" s="1"/>
  <c r="AA17" i="33"/>
  <c r="AB17" s="1"/>
  <c r="F17" i="35" s="1"/>
  <c r="AA15" i="33"/>
  <c r="AB15" s="1"/>
  <c r="F15" i="35" s="1"/>
  <c r="AA13" i="33"/>
  <c r="AB13" s="1"/>
  <c r="F13" i="35" s="1"/>
  <c r="AA11" i="33"/>
  <c r="AB11" s="1"/>
  <c r="F11" i="35" s="1"/>
  <c r="AA9" i="33"/>
  <c r="AB9" s="1"/>
  <c r="Q54"/>
  <c r="R54" s="1"/>
  <c r="AF54" s="1"/>
  <c r="AG54" s="1"/>
  <c r="Q10"/>
  <c r="R10" s="1"/>
  <c r="Q12"/>
  <c r="R12" s="1"/>
  <c r="Q14"/>
  <c r="R14" s="1"/>
  <c r="Q16"/>
  <c r="R16" s="1"/>
  <c r="Q18"/>
  <c r="R18" s="1"/>
  <c r="Q20"/>
  <c r="R20" s="1"/>
  <c r="Q22"/>
  <c r="R22" s="1"/>
  <c r="Q24"/>
  <c r="R24" s="1"/>
  <c r="Q26"/>
  <c r="R26" s="1"/>
  <c r="Q29"/>
  <c r="R29" s="1"/>
  <c r="Q31"/>
  <c r="R31" s="1"/>
  <c r="Q33"/>
  <c r="R33" s="1"/>
  <c r="Q35"/>
  <c r="R35" s="1"/>
  <c r="Q37"/>
  <c r="R37" s="1"/>
  <c r="Q39"/>
  <c r="R39" s="1"/>
  <c r="Q41"/>
  <c r="R41" s="1"/>
  <c r="Q43"/>
  <c r="R43" s="1"/>
  <c r="Q45"/>
  <c r="R45" s="1"/>
  <c r="Q47"/>
  <c r="R47" s="1"/>
  <c r="Q49"/>
  <c r="R49" s="1"/>
  <c r="Q51"/>
  <c r="R51" s="1"/>
  <c r="Q53"/>
  <c r="R53" s="1"/>
  <c r="Q9"/>
  <c r="R9" s="1"/>
  <c r="Q11"/>
  <c r="R11" s="1"/>
  <c r="Q13"/>
  <c r="R13" s="1"/>
  <c r="Q15"/>
  <c r="R15" s="1"/>
  <c r="Q17"/>
  <c r="R17" s="1"/>
  <c r="Q19"/>
  <c r="R19" s="1"/>
  <c r="Q21"/>
  <c r="R21" s="1"/>
  <c r="Q23"/>
  <c r="R23" s="1"/>
  <c r="Q25"/>
  <c r="R25" s="1"/>
  <c r="Q28"/>
  <c r="R28" s="1"/>
  <c r="Q30"/>
  <c r="R30" s="1"/>
  <c r="Q32"/>
  <c r="R32" s="1"/>
  <c r="Q34"/>
  <c r="R34" s="1"/>
  <c r="Q36"/>
  <c r="R36" s="1"/>
  <c r="Q38"/>
  <c r="R38" s="1"/>
  <c r="Q40"/>
  <c r="R40" s="1"/>
  <c r="Q42"/>
  <c r="R42" s="1"/>
  <c r="Q44"/>
  <c r="R44" s="1"/>
  <c r="Q46"/>
  <c r="R46" s="1"/>
  <c r="Q48"/>
  <c r="R48" s="1"/>
  <c r="Q50"/>
  <c r="R50" s="1"/>
  <c r="Q52"/>
  <c r="R52" s="1"/>
  <c r="Q8"/>
  <c r="R8" s="1"/>
  <c r="AB53"/>
  <c r="F53" i="35" s="1"/>
  <c r="AB45" i="33"/>
  <c r="F45" i="35" s="1"/>
  <c r="AB37" i="33"/>
  <c r="F37" i="35" s="1"/>
  <c r="AB16" i="33"/>
  <c r="F16" i="35" s="1"/>
  <c r="G9" i="33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6"/>
  <c r="H26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8"/>
  <c r="H8" s="1"/>
  <c r="D9"/>
  <c r="E9" s="1"/>
  <c r="D10"/>
  <c r="E10" s="1"/>
  <c r="C10" i="35" s="1"/>
  <c r="D11" i="33"/>
  <c r="E11" s="1"/>
  <c r="C11" i="35" s="1"/>
  <c r="D12" i="33"/>
  <c r="E12" s="1"/>
  <c r="C12" i="35" s="1"/>
  <c r="D13" i="33"/>
  <c r="E13" s="1"/>
  <c r="C13" i="35" s="1"/>
  <c r="D14" i="33"/>
  <c r="E14" s="1"/>
  <c r="C14" i="35" s="1"/>
  <c r="D15" i="33"/>
  <c r="E15" s="1"/>
  <c r="C15" i="35" s="1"/>
  <c r="D16" i="33"/>
  <c r="E16" s="1"/>
  <c r="C16" i="35" s="1"/>
  <c r="D17" i="33"/>
  <c r="E17" s="1"/>
  <c r="C17" i="35" s="1"/>
  <c r="D18" i="33"/>
  <c r="E18" s="1"/>
  <c r="C18" i="35" s="1"/>
  <c r="D19" i="33"/>
  <c r="E19" s="1"/>
  <c r="C19" i="35" s="1"/>
  <c r="D20" i="33"/>
  <c r="E20" s="1"/>
  <c r="C20" i="35" s="1"/>
  <c r="D21" i="33"/>
  <c r="E21" s="1"/>
  <c r="C21" i="35" s="1"/>
  <c r="D22" i="33"/>
  <c r="E22" s="1"/>
  <c r="C22" i="35" s="1"/>
  <c r="D23" i="33"/>
  <c r="E23" s="1"/>
  <c r="C23" i="35" s="1"/>
  <c r="D24" i="33"/>
  <c r="E24" s="1"/>
  <c r="C24" i="35" s="1"/>
  <c r="D26" i="33"/>
  <c r="E26" s="1"/>
  <c r="C26" i="35" s="1"/>
  <c r="D28" i="33"/>
  <c r="E28" s="1"/>
  <c r="C28" i="35" s="1"/>
  <c r="D29" i="33"/>
  <c r="E29" s="1"/>
  <c r="C29" i="35" s="1"/>
  <c r="D30" i="33"/>
  <c r="E30" s="1"/>
  <c r="C30" i="35" s="1"/>
  <c r="D31" i="33"/>
  <c r="E31" s="1"/>
  <c r="C31" i="35" s="1"/>
  <c r="D32" i="33"/>
  <c r="E32" s="1"/>
  <c r="C32" i="35" s="1"/>
  <c r="D33" i="33"/>
  <c r="E33" s="1"/>
  <c r="C33" i="35" s="1"/>
  <c r="D34" i="33"/>
  <c r="E34" s="1"/>
  <c r="C34" i="35" s="1"/>
  <c r="D35" i="33"/>
  <c r="E35" s="1"/>
  <c r="C35" i="35" s="1"/>
  <c r="D36" i="33"/>
  <c r="E36" s="1"/>
  <c r="C36" i="35" s="1"/>
  <c r="D37" i="33"/>
  <c r="E37" s="1"/>
  <c r="C37" i="35" s="1"/>
  <c r="D38" i="33"/>
  <c r="E38" s="1"/>
  <c r="C38" i="35" s="1"/>
  <c r="D39" i="33"/>
  <c r="E39" s="1"/>
  <c r="C39" i="35" s="1"/>
  <c r="D40" i="33"/>
  <c r="E40" s="1"/>
  <c r="C40" i="35" s="1"/>
  <c r="D41" i="33"/>
  <c r="E41" s="1"/>
  <c r="C41" i="35" s="1"/>
  <c r="D42" i="33"/>
  <c r="E42" s="1"/>
  <c r="C42" i="35" s="1"/>
  <c r="D43" i="33"/>
  <c r="E43" s="1"/>
  <c r="C43" i="35" s="1"/>
  <c r="D44" i="33"/>
  <c r="E44" s="1"/>
  <c r="C44" i="35" s="1"/>
  <c r="D45" i="33"/>
  <c r="E45" s="1"/>
  <c r="C45" i="35" s="1"/>
  <c r="D46" i="33"/>
  <c r="E46" s="1"/>
  <c r="C46" i="35" s="1"/>
  <c r="D47" i="33"/>
  <c r="E47" s="1"/>
  <c r="C47" i="35" s="1"/>
  <c r="D48" i="33"/>
  <c r="E48" s="1"/>
  <c r="C48" i="35" s="1"/>
  <c r="D49" i="33"/>
  <c r="E49" s="1"/>
  <c r="C49" i="35" s="1"/>
  <c r="D50" i="33"/>
  <c r="E50" s="1"/>
  <c r="C50" i="35" s="1"/>
  <c r="D51" i="33"/>
  <c r="E51" s="1"/>
  <c r="C51" i="35" s="1"/>
  <c r="D52" i="33"/>
  <c r="E52" s="1"/>
  <c r="C52" i="35" s="1"/>
  <c r="D53" i="33"/>
  <c r="E53" s="1"/>
  <c r="C53" i="35" s="1"/>
  <c r="D8" i="33"/>
  <c r="E8" s="1"/>
  <c r="D53" i="35" l="1"/>
  <c r="D51"/>
  <c r="D49"/>
  <c r="D47"/>
  <c r="D45"/>
  <c r="D43"/>
  <c r="D41"/>
  <c r="D39"/>
  <c r="D37"/>
  <c r="D35"/>
  <c r="D33"/>
  <c r="D31"/>
  <c r="D29"/>
  <c r="D26"/>
  <c r="D23"/>
  <c r="D21"/>
  <c r="D19"/>
  <c r="D17"/>
  <c r="D15"/>
  <c r="D13"/>
  <c r="D11"/>
  <c r="D52"/>
  <c r="D50"/>
  <c r="D48"/>
  <c r="D46"/>
  <c r="D44"/>
  <c r="D42"/>
  <c r="D40"/>
  <c r="D38"/>
  <c r="D36"/>
  <c r="D34"/>
  <c r="D32"/>
  <c r="D30"/>
  <c r="D28"/>
  <c r="D24"/>
  <c r="D22"/>
  <c r="D20"/>
  <c r="D18"/>
  <c r="D16"/>
  <c r="D14"/>
  <c r="D12"/>
  <c r="D10"/>
  <c r="AF8" i="33"/>
  <c r="AG8" s="1"/>
  <c r="AF9"/>
  <c r="AG9" s="1"/>
  <c r="E36" i="35"/>
  <c r="AF36" i="33"/>
  <c r="AG36" s="1"/>
  <c r="E45" i="35"/>
  <c r="AF45" i="33"/>
  <c r="AG45" s="1"/>
  <c r="E41" i="35"/>
  <c r="AF41" i="33"/>
  <c r="AG41" s="1"/>
  <c r="E37" i="35"/>
  <c r="AF37" i="33"/>
  <c r="AG37" s="1"/>
  <c r="E24" i="35"/>
  <c r="AF24" i="33"/>
  <c r="AG24" s="1"/>
  <c r="E22" i="35"/>
  <c r="AF22" i="33"/>
  <c r="AG22" s="1"/>
  <c r="E26" i="35"/>
  <c r="AF26" i="33"/>
  <c r="AG26" s="1"/>
  <c r="E35" i="35"/>
  <c r="AF35" i="33"/>
  <c r="AG35" s="1"/>
  <c r="E39" i="35"/>
  <c r="AF39" i="33"/>
  <c r="AG39" s="1"/>
  <c r="E43" i="35"/>
  <c r="AF43" i="33"/>
  <c r="AG43" s="1"/>
  <c r="E47" i="35"/>
  <c r="AF47" i="33"/>
  <c r="AG47" s="1"/>
  <c r="E53" i="35"/>
  <c r="AF53" i="33"/>
  <c r="AG53" s="1"/>
  <c r="E21" i="35"/>
  <c r="AF21" i="33"/>
  <c r="AG21" s="1"/>
  <c r="E38" i="35"/>
  <c r="AF38" i="33"/>
  <c r="AG38" s="1"/>
  <c r="E52" i="35"/>
  <c r="AF52" i="33"/>
  <c r="AG52" s="1"/>
  <c r="E48" i="35"/>
  <c r="AF48" i="33"/>
  <c r="AG48" s="1"/>
  <c r="E44" i="35"/>
  <c r="AF44" i="33"/>
  <c r="AG44" s="1"/>
  <c r="E40" i="35"/>
  <c r="AF40" i="33"/>
  <c r="AG40" s="1"/>
  <c r="E32" i="35"/>
  <c r="AF32" i="33"/>
  <c r="AG32" s="1"/>
  <c r="E28" i="35"/>
  <c r="AF28" i="33"/>
  <c r="AG28" s="1"/>
  <c r="E23" i="35"/>
  <c r="AF23" i="33"/>
  <c r="AG23" s="1"/>
  <c r="E19" i="35"/>
  <c r="AF19" i="33"/>
  <c r="AG19" s="1"/>
  <c r="E15" i="35"/>
  <c r="AF15" i="33"/>
  <c r="AG15" s="1"/>
  <c r="E11" i="35"/>
  <c r="AF11" i="33"/>
  <c r="AG11" s="1"/>
  <c r="E49" i="35"/>
  <c r="AF49" i="33"/>
  <c r="AG49" s="1"/>
  <c r="E33" i="35"/>
  <c r="AF33" i="33"/>
  <c r="AG33" s="1"/>
  <c r="E29" i="35"/>
  <c r="AF29" i="33"/>
  <c r="AG29" s="1"/>
  <c r="E20" i="35"/>
  <c r="AF20" i="33"/>
  <c r="AG20" s="1"/>
  <c r="E16" i="35"/>
  <c r="AF16" i="33"/>
  <c r="AG16" s="1"/>
  <c r="E12" i="35"/>
  <c r="AF12" i="33"/>
  <c r="AG12" s="1"/>
  <c r="E14" i="35"/>
  <c r="AF14" i="33"/>
  <c r="AG14" s="1"/>
  <c r="E31" i="35"/>
  <c r="AF31" i="33"/>
  <c r="AG31" s="1"/>
  <c r="E51" i="35"/>
  <c r="AF51" i="33"/>
  <c r="AG51" s="1"/>
  <c r="E13" i="35"/>
  <c r="AF13" i="33"/>
  <c r="AG13" s="1"/>
  <c r="E30" i="35"/>
  <c r="AF30" i="33"/>
  <c r="AG30" s="1"/>
  <c r="E46" i="35"/>
  <c r="AF46" i="33"/>
  <c r="AG46" s="1"/>
  <c r="E50" i="35"/>
  <c r="AF50" i="33"/>
  <c r="AG50" s="1"/>
  <c r="E42" i="35"/>
  <c r="AF42" i="33"/>
  <c r="AG42" s="1"/>
  <c r="E34" i="35"/>
  <c r="AF34" i="33"/>
  <c r="AG34" s="1"/>
  <c r="E25" i="35"/>
  <c r="AF25" i="33"/>
  <c r="AG25" s="1"/>
  <c r="E17" i="35"/>
  <c r="AF17" i="33"/>
  <c r="AG17" s="1"/>
  <c r="E18" i="35"/>
  <c r="AF18" i="33"/>
  <c r="AG18" s="1"/>
  <c r="E10" i="35"/>
  <c r="AF10" i="33"/>
  <c r="AG10" s="1"/>
  <c r="AG27"/>
  <c r="AI27" s="1"/>
  <c r="AH27"/>
  <c r="E57"/>
  <c r="H57"/>
  <c r="E58"/>
  <c r="H58"/>
  <c r="E59"/>
  <c r="H59"/>
  <c r="E60"/>
  <c r="H60"/>
  <c r="E61"/>
  <c r="H61"/>
  <c r="E62"/>
  <c r="H62"/>
  <c r="E63"/>
  <c r="H63"/>
  <c r="E64"/>
  <c r="H64"/>
  <c r="E65"/>
  <c r="H65"/>
  <c r="E66"/>
  <c r="H66"/>
  <c r="E67"/>
  <c r="H67"/>
  <c r="E68"/>
  <c r="H68"/>
  <c r="E69"/>
  <c r="H69"/>
  <c r="E70"/>
  <c r="H70"/>
  <c r="E55"/>
  <c r="H55"/>
  <c r="E56"/>
  <c r="H56"/>
  <c r="H109" i="25"/>
  <c r="B109"/>
  <c r="H27" i="35" l="1"/>
  <c r="AJ27" i="33"/>
  <c r="I27" i="35"/>
  <c r="F35" i="25" s="1"/>
  <c r="H35" s="1"/>
  <c r="G35" s="1"/>
  <c r="G4" i="35"/>
  <c r="E3"/>
  <c r="E2"/>
  <c r="I3"/>
  <c r="AE55" i="33"/>
  <c r="AE56"/>
  <c r="AE57"/>
  <c r="AE58"/>
  <c r="AE59"/>
  <c r="AE60"/>
  <c r="AE61"/>
  <c r="AE62"/>
  <c r="AE63"/>
  <c r="AE64"/>
  <c r="AE65"/>
  <c r="AE66"/>
  <c r="AE67"/>
  <c r="AE68"/>
  <c r="AE69"/>
  <c r="AE70"/>
  <c r="D54" i="35"/>
  <c r="D55"/>
  <c r="D56"/>
  <c r="D57"/>
  <c r="D58"/>
  <c r="D59"/>
  <c r="D60"/>
  <c r="D61"/>
  <c r="D62"/>
  <c r="D63"/>
  <c r="D64"/>
  <c r="D65"/>
  <c r="D66"/>
  <c r="D67"/>
  <c r="D68"/>
  <c r="D69"/>
  <c r="D70"/>
  <c r="J27" l="1"/>
  <c r="X70" i="33"/>
  <c r="X69"/>
  <c r="X68"/>
  <c r="X67"/>
  <c r="X66"/>
  <c r="X65"/>
  <c r="X64"/>
  <c r="X63"/>
  <c r="X62"/>
  <c r="X61"/>
  <c r="X60"/>
  <c r="X59"/>
  <c r="X58"/>
  <c r="X57"/>
  <c r="X56"/>
  <c r="X55"/>
  <c r="P70"/>
  <c r="N70"/>
  <c r="P69"/>
  <c r="N69"/>
  <c r="P68"/>
  <c r="N68"/>
  <c r="P67"/>
  <c r="N67"/>
  <c r="P66"/>
  <c r="N66"/>
  <c r="P65"/>
  <c r="N65"/>
  <c r="P64"/>
  <c r="N64"/>
  <c r="P63"/>
  <c r="N63"/>
  <c r="P62"/>
  <c r="N62"/>
  <c r="P61"/>
  <c r="N61"/>
  <c r="P60"/>
  <c r="N60"/>
  <c r="P59"/>
  <c r="N59"/>
  <c r="P58"/>
  <c r="N58"/>
  <c r="P57"/>
  <c r="N57"/>
  <c r="P56"/>
  <c r="N56"/>
  <c r="P55"/>
  <c r="N55"/>
  <c r="D9" i="35"/>
  <c r="D8"/>
  <c r="B62" i="25" l="1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20" i="36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G8" i="35" l="1"/>
  <c r="B69" i="32"/>
  <c r="C1" l="1"/>
  <c r="C1" i="35" l="1"/>
  <c r="C1" i="33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C60" i="35"/>
  <c r="J60" i="33"/>
  <c r="L60"/>
  <c r="V60"/>
  <c r="Z60"/>
  <c r="G60" i="35"/>
  <c r="C61"/>
  <c r="J61" i="33"/>
  <c r="L61"/>
  <c r="V61"/>
  <c r="Z61"/>
  <c r="G61" i="35"/>
  <c r="C62"/>
  <c r="J62" i="33"/>
  <c r="L62"/>
  <c r="V62"/>
  <c r="Z62"/>
  <c r="G62" i="35"/>
  <c r="C63"/>
  <c r="J63" i="33"/>
  <c r="L63"/>
  <c r="V63"/>
  <c r="Z63"/>
  <c r="G63" i="35"/>
  <c r="C64"/>
  <c r="J64" i="33"/>
  <c r="L64"/>
  <c r="V64"/>
  <c r="Z64"/>
  <c r="G64" i="35"/>
  <c r="C65"/>
  <c r="J65" i="33"/>
  <c r="L65"/>
  <c r="V65"/>
  <c r="Z65"/>
  <c r="G65" i="35"/>
  <c r="C66"/>
  <c r="J66" i="33"/>
  <c r="L66"/>
  <c r="V66"/>
  <c r="Z66"/>
  <c r="G66" i="35"/>
  <c r="C67"/>
  <c r="J67" i="33"/>
  <c r="L67"/>
  <c r="V67"/>
  <c r="Z67"/>
  <c r="G67" i="35"/>
  <c r="B10" i="32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D68"/>
  <c r="F68"/>
  <c r="H68"/>
  <c r="L68"/>
  <c r="N68"/>
  <c r="P68"/>
  <c r="T68"/>
  <c r="B15" i="36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G9" i="35"/>
  <c r="G54"/>
  <c r="G55"/>
  <c r="G56"/>
  <c r="G57"/>
  <c r="G58"/>
  <c r="G59"/>
  <c r="G68"/>
  <c r="G69"/>
  <c r="G70"/>
  <c r="V55" i="33"/>
  <c r="Z55"/>
  <c r="V56"/>
  <c r="Z56"/>
  <c r="V57"/>
  <c r="Z57"/>
  <c r="V58"/>
  <c r="Z58"/>
  <c r="V59"/>
  <c r="Z59"/>
  <c r="V68"/>
  <c r="Z68"/>
  <c r="V69"/>
  <c r="Z69"/>
  <c r="V70"/>
  <c r="Z70"/>
  <c r="C54" i="35"/>
  <c r="C55"/>
  <c r="J55" i="33"/>
  <c r="L55"/>
  <c r="C56" i="35"/>
  <c r="J56" i="33"/>
  <c r="L56"/>
  <c r="C57" i="35"/>
  <c r="J57" i="33"/>
  <c r="L57"/>
  <c r="C58" i="35"/>
  <c r="J58" i="33"/>
  <c r="L58"/>
  <c r="C59" i="35"/>
  <c r="J59" i="33"/>
  <c r="L59"/>
  <c r="C68" i="35"/>
  <c r="J68" i="33"/>
  <c r="L68"/>
  <c r="C69" i="35"/>
  <c r="J69" i="33"/>
  <c r="L69"/>
  <c r="C70" i="35"/>
  <c r="J70" i="33"/>
  <c r="L70"/>
  <c r="T50" i="32"/>
  <c r="T51"/>
  <c r="T52"/>
  <c r="T53"/>
  <c r="T54"/>
  <c r="T55"/>
  <c r="T56"/>
  <c r="T57"/>
  <c r="T58"/>
  <c r="T59"/>
  <c r="T60"/>
  <c r="T61"/>
  <c r="T62"/>
  <c r="T63"/>
  <c r="T64"/>
  <c r="T65"/>
  <c r="T66"/>
  <c r="T67"/>
  <c r="T69"/>
  <c r="D18"/>
  <c r="F18"/>
  <c r="H18"/>
  <c r="L18"/>
  <c r="N18"/>
  <c r="P18"/>
  <c r="D19"/>
  <c r="F19"/>
  <c r="H19"/>
  <c r="L19"/>
  <c r="N19"/>
  <c r="P19"/>
  <c r="D20"/>
  <c r="F20"/>
  <c r="H20"/>
  <c r="L20"/>
  <c r="N20"/>
  <c r="P20"/>
  <c r="D21"/>
  <c r="F21"/>
  <c r="H21"/>
  <c r="L21"/>
  <c r="N21"/>
  <c r="P21"/>
  <c r="D22"/>
  <c r="F22"/>
  <c r="H22"/>
  <c r="L22"/>
  <c r="N22"/>
  <c r="P22"/>
  <c r="D23"/>
  <c r="F23"/>
  <c r="H23"/>
  <c r="L23"/>
  <c r="N23"/>
  <c r="P23"/>
  <c r="D24"/>
  <c r="F24"/>
  <c r="H24"/>
  <c r="L24"/>
  <c r="N24"/>
  <c r="P24"/>
  <c r="D25"/>
  <c r="F25"/>
  <c r="H25"/>
  <c r="L25"/>
  <c r="N25"/>
  <c r="P25"/>
  <c r="D26"/>
  <c r="F26"/>
  <c r="H26"/>
  <c r="L26"/>
  <c r="N26"/>
  <c r="P26"/>
  <c r="D27"/>
  <c r="F27"/>
  <c r="H27"/>
  <c r="L27"/>
  <c r="N27"/>
  <c r="P27"/>
  <c r="D28"/>
  <c r="F28"/>
  <c r="H28"/>
  <c r="L28"/>
  <c r="N28"/>
  <c r="P28"/>
  <c r="D29"/>
  <c r="F29"/>
  <c r="H29"/>
  <c r="L29"/>
  <c r="N29"/>
  <c r="P29"/>
  <c r="D30"/>
  <c r="F30"/>
  <c r="H30"/>
  <c r="L30"/>
  <c r="N30"/>
  <c r="P30"/>
  <c r="D31"/>
  <c r="F31"/>
  <c r="H31"/>
  <c r="L31"/>
  <c r="N31"/>
  <c r="P31"/>
  <c r="D32"/>
  <c r="F32"/>
  <c r="H32"/>
  <c r="L32"/>
  <c r="N32"/>
  <c r="P32"/>
  <c r="D33"/>
  <c r="F33"/>
  <c r="H33"/>
  <c r="L33"/>
  <c r="N33"/>
  <c r="P33"/>
  <c r="D34"/>
  <c r="F34"/>
  <c r="H34"/>
  <c r="L34"/>
  <c r="N34"/>
  <c r="P34"/>
  <c r="D35"/>
  <c r="F35"/>
  <c r="H35"/>
  <c r="L35"/>
  <c r="N35"/>
  <c r="P35"/>
  <c r="D36"/>
  <c r="F36"/>
  <c r="H36"/>
  <c r="L36"/>
  <c r="N36"/>
  <c r="P36"/>
  <c r="D37"/>
  <c r="F37"/>
  <c r="H37"/>
  <c r="L37"/>
  <c r="N37"/>
  <c r="P37"/>
  <c r="D38"/>
  <c r="F38"/>
  <c r="H38"/>
  <c r="L38"/>
  <c r="N38"/>
  <c r="P38"/>
  <c r="D39"/>
  <c r="F39"/>
  <c r="H39"/>
  <c r="L39"/>
  <c r="N39"/>
  <c r="P39"/>
  <c r="D40"/>
  <c r="F40"/>
  <c r="H40"/>
  <c r="L40"/>
  <c r="N40"/>
  <c r="P40"/>
  <c r="D41"/>
  <c r="F41"/>
  <c r="H41"/>
  <c r="L41"/>
  <c r="N41"/>
  <c r="P41"/>
  <c r="D42"/>
  <c r="F42"/>
  <c r="H42"/>
  <c r="L42"/>
  <c r="N42"/>
  <c r="P42"/>
  <c r="D43"/>
  <c r="F43"/>
  <c r="H43"/>
  <c r="L43"/>
  <c r="N43"/>
  <c r="P43"/>
  <c r="D44"/>
  <c r="F44"/>
  <c r="H44"/>
  <c r="L44"/>
  <c r="N44"/>
  <c r="P44"/>
  <c r="D45"/>
  <c r="F45"/>
  <c r="H45"/>
  <c r="L45"/>
  <c r="N45"/>
  <c r="P45"/>
  <c r="D46"/>
  <c r="F46"/>
  <c r="H46"/>
  <c r="L46"/>
  <c r="N46"/>
  <c r="P46"/>
  <c r="D47"/>
  <c r="F47"/>
  <c r="H47"/>
  <c r="L47"/>
  <c r="N47"/>
  <c r="P47"/>
  <c r="D48"/>
  <c r="F48"/>
  <c r="H48"/>
  <c r="L48"/>
  <c r="N48"/>
  <c r="P48"/>
  <c r="D49"/>
  <c r="F49"/>
  <c r="H49"/>
  <c r="L49"/>
  <c r="N49"/>
  <c r="P49"/>
  <c r="D50"/>
  <c r="F50"/>
  <c r="H50"/>
  <c r="L50"/>
  <c r="N50"/>
  <c r="P50"/>
  <c r="D51"/>
  <c r="F51"/>
  <c r="H51"/>
  <c r="L51"/>
  <c r="N51"/>
  <c r="P51"/>
  <c r="D52"/>
  <c r="F52"/>
  <c r="H52"/>
  <c r="L52"/>
  <c r="N52"/>
  <c r="P52"/>
  <c r="D53"/>
  <c r="F53"/>
  <c r="H53"/>
  <c r="L53"/>
  <c r="N53"/>
  <c r="P53"/>
  <c r="D54"/>
  <c r="F54"/>
  <c r="H54"/>
  <c r="L54"/>
  <c r="N54"/>
  <c r="P54"/>
  <c r="D55"/>
  <c r="F55"/>
  <c r="H55"/>
  <c r="L55"/>
  <c r="N55"/>
  <c r="P55"/>
  <c r="D56"/>
  <c r="F56"/>
  <c r="H56"/>
  <c r="L56"/>
  <c r="N56"/>
  <c r="P56"/>
  <c r="D57"/>
  <c r="F57"/>
  <c r="H57"/>
  <c r="L57"/>
  <c r="N57"/>
  <c r="P57"/>
  <c r="D58"/>
  <c r="F58"/>
  <c r="H58"/>
  <c r="L58"/>
  <c r="N58"/>
  <c r="P58"/>
  <c r="D59"/>
  <c r="F59"/>
  <c r="H59"/>
  <c r="L59"/>
  <c r="N59"/>
  <c r="P59"/>
  <c r="D60"/>
  <c r="F60"/>
  <c r="H60"/>
  <c r="L60"/>
  <c r="N60"/>
  <c r="P60"/>
  <c r="D61"/>
  <c r="F61"/>
  <c r="H61"/>
  <c r="L61"/>
  <c r="N61"/>
  <c r="P61"/>
  <c r="D62"/>
  <c r="F62"/>
  <c r="H62"/>
  <c r="L62"/>
  <c r="N62"/>
  <c r="P62"/>
  <c r="D63"/>
  <c r="F63"/>
  <c r="H63"/>
  <c r="L63"/>
  <c r="N63"/>
  <c r="P63"/>
  <c r="D64"/>
  <c r="F64"/>
  <c r="H64"/>
  <c r="L64"/>
  <c r="N64"/>
  <c r="P64"/>
  <c r="D65"/>
  <c r="F65"/>
  <c r="H65"/>
  <c r="L65"/>
  <c r="N65"/>
  <c r="P65"/>
  <c r="D66"/>
  <c r="F66"/>
  <c r="H66"/>
  <c r="L66"/>
  <c r="N66"/>
  <c r="P66"/>
  <c r="D67"/>
  <c r="F67"/>
  <c r="H67"/>
  <c r="L67"/>
  <c r="N67"/>
  <c r="P67"/>
  <c r="D69"/>
  <c r="F69"/>
  <c r="H69"/>
  <c r="L69"/>
  <c r="N69"/>
  <c r="P69"/>
  <c r="D9"/>
  <c r="F9"/>
  <c r="H9"/>
  <c r="L9"/>
  <c r="N9"/>
  <c r="P9"/>
  <c r="D10"/>
  <c r="F10"/>
  <c r="H10"/>
  <c r="L10"/>
  <c r="N10"/>
  <c r="P10"/>
  <c r="D11"/>
  <c r="F11"/>
  <c r="H11"/>
  <c r="L11"/>
  <c r="N11"/>
  <c r="P11"/>
  <c r="D12"/>
  <c r="F12"/>
  <c r="H12"/>
  <c r="L12"/>
  <c r="N12"/>
  <c r="P12"/>
  <c r="D13"/>
  <c r="F13"/>
  <c r="H13"/>
  <c r="L13"/>
  <c r="N13"/>
  <c r="P13"/>
  <c r="D14"/>
  <c r="F14"/>
  <c r="H14"/>
  <c r="L14"/>
  <c r="N14"/>
  <c r="P14"/>
  <c r="D15"/>
  <c r="F15"/>
  <c r="H15"/>
  <c r="L15"/>
  <c r="N15"/>
  <c r="P15"/>
  <c r="D16"/>
  <c r="F16"/>
  <c r="H16"/>
  <c r="L16"/>
  <c r="N16"/>
  <c r="P16"/>
  <c r="D17"/>
  <c r="F17"/>
  <c r="H17"/>
  <c r="L17"/>
  <c r="N17"/>
  <c r="P17"/>
  <c r="B9"/>
  <c r="E14" i="36"/>
  <c r="D14"/>
  <c r="C14"/>
  <c r="B14"/>
  <c r="J11"/>
  <c r="D11"/>
  <c r="D10"/>
  <c r="Q69" i="33" l="1"/>
  <c r="Q59"/>
  <c r="Q57"/>
  <c r="Q55"/>
  <c r="Q70"/>
  <c r="Q68"/>
  <c r="Q58"/>
  <c r="Q56"/>
  <c r="Q67"/>
  <c r="Q66"/>
  <c r="Q65"/>
  <c r="Q64"/>
  <c r="Q63"/>
  <c r="Q62"/>
  <c r="Q61"/>
  <c r="Q60"/>
  <c r="E9" i="35"/>
  <c r="C9"/>
  <c r="F9"/>
  <c r="I16" i="32"/>
  <c r="J16" s="1"/>
  <c r="I14"/>
  <c r="J14" s="1"/>
  <c r="I11"/>
  <c r="J11" s="1"/>
  <c r="I68"/>
  <c r="J68" s="1"/>
  <c r="Q54"/>
  <c r="R54" s="1"/>
  <c r="AA67" i="33"/>
  <c r="AA58"/>
  <c r="AA56"/>
  <c r="AA64"/>
  <c r="AA63"/>
  <c r="AA60"/>
  <c r="AA70"/>
  <c r="AA66"/>
  <c r="AB66" s="1"/>
  <c r="AA65"/>
  <c r="AA62"/>
  <c r="AB62" s="1"/>
  <c r="AA61"/>
  <c r="Q32" i="32"/>
  <c r="R32" s="1"/>
  <c r="Q68"/>
  <c r="R68" s="1"/>
  <c r="Q45"/>
  <c r="R45" s="1"/>
  <c r="I15"/>
  <c r="J15" s="1"/>
  <c r="I13"/>
  <c r="J13" s="1"/>
  <c r="I12"/>
  <c r="J12" s="1"/>
  <c r="I54"/>
  <c r="J54" s="1"/>
  <c r="I53"/>
  <c r="J53" s="1"/>
  <c r="I45"/>
  <c r="J45" s="1"/>
  <c r="I44"/>
  <c r="J44" s="1"/>
  <c r="I42"/>
  <c r="J42" s="1"/>
  <c r="I41"/>
  <c r="J41" s="1"/>
  <c r="I40"/>
  <c r="J40" s="1"/>
  <c r="I39"/>
  <c r="J39" s="1"/>
  <c r="Q60"/>
  <c r="R60" s="1"/>
  <c r="Q58"/>
  <c r="R58" s="1"/>
  <c r="Q30"/>
  <c r="R30" s="1"/>
  <c r="Q27"/>
  <c r="R27" s="1"/>
  <c r="Q23"/>
  <c r="R23" s="1"/>
  <c r="Q21"/>
  <c r="R21" s="1"/>
  <c r="I17"/>
  <c r="J17" s="1"/>
  <c r="I10"/>
  <c r="J10" s="1"/>
  <c r="I9"/>
  <c r="J9" s="1"/>
  <c r="I69"/>
  <c r="J69" s="1"/>
  <c r="Q66"/>
  <c r="R66" s="1"/>
  <c r="I66"/>
  <c r="J66" s="1"/>
  <c r="I65"/>
  <c r="J65" s="1"/>
  <c r="I64"/>
  <c r="J64" s="1"/>
  <c r="I63"/>
  <c r="J63" s="1"/>
  <c r="I62"/>
  <c r="J62" s="1"/>
  <c r="I61"/>
  <c r="J61" s="1"/>
  <c r="Q52"/>
  <c r="R52" s="1"/>
  <c r="Q46"/>
  <c r="R46" s="1"/>
  <c r="Q42"/>
  <c r="R42" s="1"/>
  <c r="Q38"/>
  <c r="R38" s="1"/>
  <c r="Q35"/>
  <c r="R35" s="1"/>
  <c r="I32"/>
  <c r="J32" s="1"/>
  <c r="I31"/>
  <c r="J31" s="1"/>
  <c r="Q26"/>
  <c r="R26" s="1"/>
  <c r="I26"/>
  <c r="J26" s="1"/>
  <c r="I25"/>
  <c r="J25" s="1"/>
  <c r="I24"/>
  <c r="J24" s="1"/>
  <c r="I21"/>
  <c r="J21" s="1"/>
  <c r="I20"/>
  <c r="J20" s="1"/>
  <c r="I19"/>
  <c r="J19" s="1"/>
  <c r="I18"/>
  <c r="J18" s="1"/>
  <c r="Q15"/>
  <c r="R15" s="1"/>
  <c r="Q12"/>
  <c r="R12" s="1"/>
  <c r="Q67"/>
  <c r="R67" s="1"/>
  <c r="Q59"/>
  <c r="R59" s="1"/>
  <c r="Q34"/>
  <c r="R34" s="1"/>
  <c r="Q33"/>
  <c r="R33" s="1"/>
  <c r="Q16"/>
  <c r="R16" s="1"/>
  <c r="Q14"/>
  <c r="R14" s="1"/>
  <c r="Q13"/>
  <c r="R13" s="1"/>
  <c r="Q11"/>
  <c r="R11" s="1"/>
  <c r="Q9"/>
  <c r="R9" s="1"/>
  <c r="I67"/>
  <c r="J67" s="1"/>
  <c r="Q65"/>
  <c r="R65" s="1"/>
  <c r="Q64"/>
  <c r="R64" s="1"/>
  <c r="Q63"/>
  <c r="R63" s="1"/>
  <c r="Q62"/>
  <c r="R62" s="1"/>
  <c r="Q61"/>
  <c r="R61" s="1"/>
  <c r="I60"/>
  <c r="J60" s="1"/>
  <c r="I59"/>
  <c r="J59" s="1"/>
  <c r="I58"/>
  <c r="J58" s="1"/>
  <c r="I57"/>
  <c r="J57" s="1"/>
  <c r="I56"/>
  <c r="J56" s="1"/>
  <c r="I55"/>
  <c r="J55" s="1"/>
  <c r="Q53"/>
  <c r="R53" s="1"/>
  <c r="I52"/>
  <c r="J52" s="1"/>
  <c r="I51"/>
  <c r="J51" s="1"/>
  <c r="I50"/>
  <c r="J50" s="1"/>
  <c r="I49"/>
  <c r="J49" s="1"/>
  <c r="I48"/>
  <c r="J48" s="1"/>
  <c r="I47"/>
  <c r="J47" s="1"/>
  <c r="I46"/>
  <c r="J46" s="1"/>
  <c r="Q44"/>
  <c r="R44" s="1"/>
  <c r="I43"/>
  <c r="J43" s="1"/>
  <c r="Q41"/>
  <c r="R41" s="1"/>
  <c r="Q40"/>
  <c r="R40" s="1"/>
  <c r="Q39"/>
  <c r="R39" s="1"/>
  <c r="I38"/>
  <c r="J38" s="1"/>
  <c r="I37"/>
  <c r="J37" s="1"/>
  <c r="I36"/>
  <c r="J36" s="1"/>
  <c r="I35"/>
  <c r="J35" s="1"/>
  <c r="I34"/>
  <c r="J34" s="1"/>
  <c r="I33"/>
  <c r="J33" s="1"/>
  <c r="Q31"/>
  <c r="R31" s="1"/>
  <c r="I30"/>
  <c r="J30" s="1"/>
  <c r="I29"/>
  <c r="J29" s="1"/>
  <c r="I28"/>
  <c r="J28" s="1"/>
  <c r="I27"/>
  <c r="J27" s="1"/>
  <c r="Q25"/>
  <c r="R25" s="1"/>
  <c r="Q24"/>
  <c r="R24" s="1"/>
  <c r="I23"/>
  <c r="J23" s="1"/>
  <c r="I22"/>
  <c r="J22" s="1"/>
  <c r="Q20"/>
  <c r="R20" s="1"/>
  <c r="Q19"/>
  <c r="R19" s="1"/>
  <c r="Q18"/>
  <c r="R18" s="1"/>
  <c r="Q17"/>
  <c r="R17" s="1"/>
  <c r="Q10"/>
  <c r="R10" s="1"/>
  <c r="Q57"/>
  <c r="R57" s="1"/>
  <c r="Q56"/>
  <c r="R56" s="1"/>
  <c r="Q55"/>
  <c r="R55" s="1"/>
  <c r="Q51"/>
  <c r="R51" s="1"/>
  <c r="Q50"/>
  <c r="R50" s="1"/>
  <c r="Q49"/>
  <c r="R49" s="1"/>
  <c r="Q48"/>
  <c r="R48" s="1"/>
  <c r="Q47"/>
  <c r="R47" s="1"/>
  <c r="Q43"/>
  <c r="R43" s="1"/>
  <c r="Q37"/>
  <c r="R37" s="1"/>
  <c r="Q36"/>
  <c r="R36" s="1"/>
  <c r="Q29"/>
  <c r="R29" s="1"/>
  <c r="Q28"/>
  <c r="R28" s="1"/>
  <c r="Q22"/>
  <c r="R22" s="1"/>
  <c r="AA69" i="33"/>
  <c r="AA68"/>
  <c r="AA59"/>
  <c r="AA57"/>
  <c r="AA55"/>
  <c r="U63" i="32"/>
  <c r="V63" s="1"/>
  <c r="X63" s="1"/>
  <c r="Y63" s="1"/>
  <c r="Q69"/>
  <c r="R69" s="1"/>
  <c r="U50"/>
  <c r="V50" s="1"/>
  <c r="X50" s="1"/>
  <c r="B8" i="35"/>
  <c r="D75"/>
  <c r="B75"/>
  <c r="AH36" i="33" l="1"/>
  <c r="AH15"/>
  <c r="AI23"/>
  <c r="AI30"/>
  <c r="AI10"/>
  <c r="AI26"/>
  <c r="AI11"/>
  <c r="AI19"/>
  <c r="AI14"/>
  <c r="AH20"/>
  <c r="AH31"/>
  <c r="AH39"/>
  <c r="AI41"/>
  <c r="AH42"/>
  <c r="AH9"/>
  <c r="AH13"/>
  <c r="AI17"/>
  <c r="AI21"/>
  <c r="AH28"/>
  <c r="AH32"/>
  <c r="AH38"/>
  <c r="AI12"/>
  <c r="AI16"/>
  <c r="AH18"/>
  <c r="AH24"/>
  <c r="AI29"/>
  <c r="AI33"/>
  <c r="AH37"/>
  <c r="AI43"/>
  <c r="AH45"/>
  <c r="AH40"/>
  <c r="AH44"/>
  <c r="AH47"/>
  <c r="R57"/>
  <c r="E57" i="35" s="1"/>
  <c r="R68" i="33"/>
  <c r="E68" i="35" s="1"/>
  <c r="AB55" i="33"/>
  <c r="F55" i="35" s="1"/>
  <c r="AB59" i="33"/>
  <c r="F59" i="35" s="1"/>
  <c r="AB69" i="33"/>
  <c r="F69" i="35" s="1"/>
  <c r="R63" i="33"/>
  <c r="E63" i="35" s="1"/>
  <c r="R70" i="33"/>
  <c r="E70" i="35" s="1"/>
  <c r="R61" i="33"/>
  <c r="E61" i="35" s="1"/>
  <c r="AB63" i="33"/>
  <c r="F63" i="35" s="1"/>
  <c r="F54"/>
  <c r="AB58" i="33"/>
  <c r="F58" i="35" s="1"/>
  <c r="R65" i="33"/>
  <c r="E65" i="35" s="1"/>
  <c r="R64" i="33"/>
  <c r="E64" i="35" s="1"/>
  <c r="R56" i="33"/>
  <c r="E56" i="35" s="1"/>
  <c r="R55" i="33"/>
  <c r="E55" i="35" s="1"/>
  <c r="R59" i="33"/>
  <c r="E59" i="35" s="1"/>
  <c r="R69" i="33"/>
  <c r="E69" i="35" s="1"/>
  <c r="AB57" i="33"/>
  <c r="F57" i="35" s="1"/>
  <c r="AB68" i="33"/>
  <c r="F68" i="35" s="1"/>
  <c r="R67" i="33"/>
  <c r="E67" i="35" s="1"/>
  <c r="E54"/>
  <c r="AB61" i="33"/>
  <c r="F61" i="35" s="1"/>
  <c r="AB65" i="33"/>
  <c r="F65" i="35" s="1"/>
  <c r="AB70" i="33"/>
  <c r="F70" i="35" s="1"/>
  <c r="AB60" i="33"/>
  <c r="F60" i="35" s="1"/>
  <c r="AB64" i="33"/>
  <c r="F64" i="35" s="1"/>
  <c r="AB56" i="33"/>
  <c r="F56" i="35" s="1"/>
  <c r="R60" i="33"/>
  <c r="E60" i="35" s="1"/>
  <c r="AB67" i="33"/>
  <c r="F67" i="35" s="1"/>
  <c r="R62" i="33"/>
  <c r="E62" i="35" s="1"/>
  <c r="R66" i="33"/>
  <c r="E66" i="35" s="1"/>
  <c r="R58" i="33"/>
  <c r="E58" i="35" s="1"/>
  <c r="F62"/>
  <c r="F66"/>
  <c r="AI46" i="33"/>
  <c r="U54" i="32"/>
  <c r="V54" s="1"/>
  <c r="X54" s="1"/>
  <c r="Y54" s="1"/>
  <c r="U68"/>
  <c r="V68" s="1"/>
  <c r="X68" s="1"/>
  <c r="Y68" s="1"/>
  <c r="U56"/>
  <c r="V56" s="1"/>
  <c r="X56" s="1"/>
  <c r="Y56" s="1"/>
  <c r="U55"/>
  <c r="V55" s="1"/>
  <c r="X55" s="1"/>
  <c r="Y55" s="1"/>
  <c r="U61"/>
  <c r="V61" s="1"/>
  <c r="X61" s="1"/>
  <c r="Y61" s="1"/>
  <c r="U66"/>
  <c r="V66" s="1"/>
  <c r="X66" s="1"/>
  <c r="Y66" s="1"/>
  <c r="AI34" i="33"/>
  <c r="AI22"/>
  <c r="U60" i="32"/>
  <c r="V60" s="1"/>
  <c r="X60" s="1"/>
  <c r="Y60" s="1"/>
  <c r="U52"/>
  <c r="W52" s="1"/>
  <c r="U57"/>
  <c r="V57" s="1"/>
  <c r="X57" s="1"/>
  <c r="Y57" s="1"/>
  <c r="W63"/>
  <c r="U65"/>
  <c r="V65" s="1"/>
  <c r="X65" s="1"/>
  <c r="Y65" s="1"/>
  <c r="U58"/>
  <c r="V58" s="1"/>
  <c r="X58" s="1"/>
  <c r="Y58" s="1"/>
  <c r="AI35" i="33"/>
  <c r="AI25"/>
  <c r="U62" i="32"/>
  <c r="V62" s="1"/>
  <c r="X62" s="1"/>
  <c r="Y62" s="1"/>
  <c r="U69"/>
  <c r="U51"/>
  <c r="V51" s="1"/>
  <c r="X51" s="1"/>
  <c r="Y51" s="1"/>
  <c r="U64"/>
  <c r="V64" s="1"/>
  <c r="X64" s="1"/>
  <c r="Y64" s="1"/>
  <c r="U59"/>
  <c r="V59" s="1"/>
  <c r="X59" s="1"/>
  <c r="Y59" s="1"/>
  <c r="W50"/>
  <c r="U53"/>
  <c r="U67"/>
  <c r="C8" i="35"/>
  <c r="B8" i="33"/>
  <c r="F4"/>
  <c r="F3"/>
  <c r="F2"/>
  <c r="E4" i="32"/>
  <c r="E3"/>
  <c r="E2"/>
  <c r="P8"/>
  <c r="N8"/>
  <c r="L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8"/>
  <c r="D8"/>
  <c r="H8"/>
  <c r="F8"/>
  <c r="B8"/>
  <c r="I25" i="35" l="1"/>
  <c r="F33" i="25" s="1"/>
  <c r="H33" s="1"/>
  <c r="G33" s="1"/>
  <c r="I22" i="35"/>
  <c r="F30" i="25" s="1"/>
  <c r="H30" s="1"/>
  <c r="G30" s="1"/>
  <c r="I46" i="35"/>
  <c r="F54" i="25" s="1"/>
  <c r="H54" s="1"/>
  <c r="G54" s="1"/>
  <c r="H44" i="35"/>
  <c r="H45"/>
  <c r="H37"/>
  <c r="I29"/>
  <c r="F37" i="25" s="1"/>
  <c r="H37" s="1"/>
  <c r="G37" s="1"/>
  <c r="H18" i="35"/>
  <c r="I12"/>
  <c r="F20" i="25" s="1"/>
  <c r="H20" s="1"/>
  <c r="G20" s="1"/>
  <c r="H32" i="35"/>
  <c r="I21"/>
  <c r="F29" i="25" s="1"/>
  <c r="H29" s="1"/>
  <c r="G29" s="1"/>
  <c r="H13" i="35"/>
  <c r="H42"/>
  <c r="H39"/>
  <c r="H20"/>
  <c r="I19"/>
  <c r="F27" i="25" s="1"/>
  <c r="H27" s="1"/>
  <c r="G27" s="1"/>
  <c r="I26" i="35"/>
  <c r="F34" i="25" s="1"/>
  <c r="H34" s="1"/>
  <c r="G34" s="1"/>
  <c r="I30" i="35"/>
  <c r="F38" i="25" s="1"/>
  <c r="H38" s="1"/>
  <c r="G38" s="1"/>
  <c r="H15" i="35"/>
  <c r="I35"/>
  <c r="F43" i="25" s="1"/>
  <c r="H43" s="1"/>
  <c r="G43" s="1"/>
  <c r="I34" i="35"/>
  <c r="F42" i="25" s="1"/>
  <c r="H42" s="1"/>
  <c r="G42" s="1"/>
  <c r="H47" i="35"/>
  <c r="H40"/>
  <c r="I43"/>
  <c r="F51" i="25" s="1"/>
  <c r="H51" s="1"/>
  <c r="G51" s="1"/>
  <c r="I33" i="35"/>
  <c r="F41" i="25" s="1"/>
  <c r="H41" s="1"/>
  <c r="G41" s="1"/>
  <c r="H24" i="35"/>
  <c r="I16"/>
  <c r="F24" i="25" s="1"/>
  <c r="H24" s="1"/>
  <c r="G24" s="1"/>
  <c r="H38" i="35"/>
  <c r="H28"/>
  <c r="I17"/>
  <c r="F25" i="25" s="1"/>
  <c r="H25" s="1"/>
  <c r="G25" s="1"/>
  <c r="H9" i="35"/>
  <c r="I41"/>
  <c r="F49" i="25" s="1"/>
  <c r="H49" s="1"/>
  <c r="G49" s="1"/>
  <c r="H31" i="35"/>
  <c r="I14"/>
  <c r="F22" i="25" s="1"/>
  <c r="H22" s="1"/>
  <c r="G22" s="1"/>
  <c r="I11" i="35"/>
  <c r="F19" i="25" s="1"/>
  <c r="H19" s="1"/>
  <c r="G19" s="1"/>
  <c r="I10" i="35"/>
  <c r="F18" i="25" s="1"/>
  <c r="H18" s="1"/>
  <c r="G18" s="1"/>
  <c r="I23" i="35"/>
  <c r="F31" i="25" s="1"/>
  <c r="H31" s="1"/>
  <c r="G31" s="1"/>
  <c r="H36" i="35"/>
  <c r="AF58" i="33"/>
  <c r="AG58" s="1"/>
  <c r="AI58" s="1"/>
  <c r="AF57"/>
  <c r="AH57" s="1"/>
  <c r="H57" i="35" s="1"/>
  <c r="AI44" i="33"/>
  <c r="AI40"/>
  <c r="AF56"/>
  <c r="AH56" s="1"/>
  <c r="H56" i="35" s="1"/>
  <c r="AI48" i="33"/>
  <c r="AF55"/>
  <c r="AH55" s="1"/>
  <c r="H55" i="35" s="1"/>
  <c r="AF65" i="33"/>
  <c r="AH65" s="1"/>
  <c r="H65" i="35" s="1"/>
  <c r="AF69" i="33"/>
  <c r="AG69" s="1"/>
  <c r="AI69" s="1"/>
  <c r="AF64"/>
  <c r="AH64" s="1"/>
  <c r="H64" i="35" s="1"/>
  <c r="AF63" i="33"/>
  <c r="AH63" s="1"/>
  <c r="H63" i="35" s="1"/>
  <c r="AF67" i="33"/>
  <c r="AG67" s="1"/>
  <c r="AI67" s="1"/>
  <c r="I67" i="35" s="1"/>
  <c r="AF59" i="33"/>
  <c r="AH59" s="1"/>
  <c r="H59" i="35" s="1"/>
  <c r="AH51" i="33"/>
  <c r="AF68"/>
  <c r="AH68" s="1"/>
  <c r="H68" i="35" s="1"/>
  <c r="AH53" i="33"/>
  <c r="AF70"/>
  <c r="AG70" s="1"/>
  <c r="AI70" s="1"/>
  <c r="I70" i="35" s="1"/>
  <c r="AF61" i="33"/>
  <c r="AG61" s="1"/>
  <c r="AI61" s="1"/>
  <c r="AI54"/>
  <c r="AF60"/>
  <c r="AH60" s="1"/>
  <c r="H60" i="35" s="1"/>
  <c r="AF66" i="33"/>
  <c r="AF62"/>
  <c r="AH52"/>
  <c r="AI49"/>
  <c r="AI52"/>
  <c r="AG57"/>
  <c r="AI57" s="1"/>
  <c r="AH58"/>
  <c r="H58" i="35" s="1"/>
  <c r="AH50" i="33"/>
  <c r="AJ41"/>
  <c r="AJ33"/>
  <c r="AJ25"/>
  <c r="AJ17"/>
  <c r="AJ23"/>
  <c r="AJ16"/>
  <c r="AJ29"/>
  <c r="AJ21"/>
  <c r="AJ10"/>
  <c r="AJ43"/>
  <c r="AJ35"/>
  <c r="AJ26"/>
  <c r="AJ19"/>
  <c r="AJ12"/>
  <c r="AJ22"/>
  <c r="AJ11"/>
  <c r="AJ34"/>
  <c r="AJ14"/>
  <c r="AJ30"/>
  <c r="AJ46"/>
  <c r="F8" i="35"/>
  <c r="E8"/>
  <c r="AI36" i="33"/>
  <c r="AH16"/>
  <c r="AI32"/>
  <c r="AI50"/>
  <c r="AI38"/>
  <c r="AH30"/>
  <c r="W61" i="32"/>
  <c r="W68"/>
  <c r="W54"/>
  <c r="W56"/>
  <c r="AI13" i="33"/>
  <c r="AI47"/>
  <c r="AI42"/>
  <c r="AI28"/>
  <c r="AI15"/>
  <c r="AI9"/>
  <c r="AH14"/>
  <c r="AI20"/>
  <c r="AI24"/>
  <c r="W55" i="32"/>
  <c r="W66"/>
  <c r="AI18" i="33"/>
  <c r="AH11"/>
  <c r="AH22"/>
  <c r="AH34"/>
  <c r="AH46"/>
  <c r="AI31"/>
  <c r="AI45"/>
  <c r="W60" i="32"/>
  <c r="W57"/>
  <c r="V52"/>
  <c r="X52" s="1"/>
  <c r="Y52" s="1"/>
  <c r="W65"/>
  <c r="AH25" i="33"/>
  <c r="AH12"/>
  <c r="AH23"/>
  <c r="AI39"/>
  <c r="AH41"/>
  <c r="W51" i="32"/>
  <c r="W58"/>
  <c r="W64"/>
  <c r="AH29" i="33"/>
  <c r="AI37"/>
  <c r="AH21"/>
  <c r="AH35"/>
  <c r="AH19"/>
  <c r="W62" i="32"/>
  <c r="W59"/>
  <c r="AH26" i="33"/>
  <c r="AH10"/>
  <c r="AH43"/>
  <c r="AH33"/>
  <c r="AH17"/>
  <c r="V69" i="32"/>
  <c r="X69" s="1"/>
  <c r="Y69" s="1"/>
  <c r="W69"/>
  <c r="V53"/>
  <c r="X53" s="1"/>
  <c r="Y53" s="1"/>
  <c r="W53"/>
  <c r="U45"/>
  <c r="V45" s="1"/>
  <c r="X45" s="1"/>
  <c r="Y45" s="1"/>
  <c r="U42"/>
  <c r="V42" s="1"/>
  <c r="X42" s="1"/>
  <c r="Y42" s="1"/>
  <c r="U38"/>
  <c r="V38" s="1"/>
  <c r="X38" s="1"/>
  <c r="Y38" s="1"/>
  <c r="U32"/>
  <c r="V32" s="1"/>
  <c r="X32" s="1"/>
  <c r="Y32" s="1"/>
  <c r="U30"/>
  <c r="V30" s="1"/>
  <c r="X30" s="1"/>
  <c r="Y30" s="1"/>
  <c r="U26"/>
  <c r="V26" s="1"/>
  <c r="X26" s="1"/>
  <c r="Y26" s="1"/>
  <c r="U23"/>
  <c r="V23" s="1"/>
  <c r="X23" s="1"/>
  <c r="Y23" s="1"/>
  <c r="U21"/>
  <c r="V21" s="1"/>
  <c r="X21" s="1"/>
  <c r="Y21" s="1"/>
  <c r="Q8"/>
  <c r="R8" s="1"/>
  <c r="U15"/>
  <c r="V15" s="1"/>
  <c r="X15" s="1"/>
  <c r="Y15" s="1"/>
  <c r="U16"/>
  <c r="V16" s="1"/>
  <c r="X16" s="1"/>
  <c r="Y16" s="1"/>
  <c r="U9"/>
  <c r="V9" s="1"/>
  <c r="X9" s="1"/>
  <c r="Y9" s="1"/>
  <c r="U40"/>
  <c r="V40" s="1"/>
  <c r="X40" s="1"/>
  <c r="Y40" s="1"/>
  <c r="U25"/>
  <c r="V25" s="1"/>
  <c r="X25" s="1"/>
  <c r="Y25" s="1"/>
  <c r="U18"/>
  <c r="V18" s="1"/>
  <c r="X18" s="1"/>
  <c r="Y18" s="1"/>
  <c r="U10"/>
  <c r="V10" s="1"/>
  <c r="X10" s="1"/>
  <c r="Y10" s="1"/>
  <c r="U43"/>
  <c r="V43" s="1"/>
  <c r="X43" s="1"/>
  <c r="Y43" s="1"/>
  <c r="U28"/>
  <c r="V28" s="1"/>
  <c r="X28" s="1"/>
  <c r="Y28" s="1"/>
  <c r="U14"/>
  <c r="V14" s="1"/>
  <c r="X14" s="1"/>
  <c r="Y14" s="1"/>
  <c r="U39"/>
  <c r="V39" s="1"/>
  <c r="X39" s="1"/>
  <c r="Y39" s="1"/>
  <c r="U24"/>
  <c r="V24" s="1"/>
  <c r="X24" s="1"/>
  <c r="Y24" s="1"/>
  <c r="U37"/>
  <c r="V37" s="1"/>
  <c r="X37" s="1"/>
  <c r="Y37" s="1"/>
  <c r="U22"/>
  <c r="V22" s="1"/>
  <c r="X22" s="1"/>
  <c r="Y22" s="1"/>
  <c r="U49"/>
  <c r="V49" s="1"/>
  <c r="U46"/>
  <c r="V46" s="1"/>
  <c r="X46" s="1"/>
  <c r="Y46" s="1"/>
  <c r="U35"/>
  <c r="V35" s="1"/>
  <c r="X35" s="1"/>
  <c r="Y35" s="1"/>
  <c r="U27"/>
  <c r="V27" s="1"/>
  <c r="X27" s="1"/>
  <c r="Y27" s="1"/>
  <c r="V67"/>
  <c r="X67" s="1"/>
  <c r="Y67" s="1"/>
  <c r="W67"/>
  <c r="U33"/>
  <c r="V33" s="1"/>
  <c r="X33" s="1"/>
  <c r="Y33" s="1"/>
  <c r="U13"/>
  <c r="V13" s="1"/>
  <c r="X13" s="1"/>
  <c r="Y13" s="1"/>
  <c r="U44"/>
  <c r="V44" s="1"/>
  <c r="X44" s="1"/>
  <c r="Y44" s="1"/>
  <c r="U31"/>
  <c r="V31" s="1"/>
  <c r="X31" s="1"/>
  <c r="Y31" s="1"/>
  <c r="U20"/>
  <c r="V20" s="1"/>
  <c r="X20" s="1"/>
  <c r="Y20" s="1"/>
  <c r="U17"/>
  <c r="V17" s="1"/>
  <c r="X17" s="1"/>
  <c r="Y17" s="1"/>
  <c r="U48"/>
  <c r="V48" s="1"/>
  <c r="X48" s="1"/>
  <c r="Y48" s="1"/>
  <c r="U36"/>
  <c r="V36" s="1"/>
  <c r="X36" s="1"/>
  <c r="Y36" s="1"/>
  <c r="U12"/>
  <c r="V12" s="1"/>
  <c r="X12" s="1"/>
  <c r="Y12" s="1"/>
  <c r="U34"/>
  <c r="V34" s="1"/>
  <c r="X34" s="1"/>
  <c r="Y34" s="1"/>
  <c r="U11"/>
  <c r="V11" s="1"/>
  <c r="X11" s="1"/>
  <c r="Y11" s="1"/>
  <c r="U41"/>
  <c r="V41" s="1"/>
  <c r="X41" s="1"/>
  <c r="Y41" s="1"/>
  <c r="U19"/>
  <c r="V19" s="1"/>
  <c r="X19" s="1"/>
  <c r="Y19" s="1"/>
  <c r="U47"/>
  <c r="V47" s="1"/>
  <c r="X47" s="1"/>
  <c r="Y47" s="1"/>
  <c r="U29"/>
  <c r="V29" s="1"/>
  <c r="X29" s="1"/>
  <c r="Y29" s="1"/>
  <c r="Y50"/>
  <c r="X49"/>
  <c r="Y49" s="1"/>
  <c r="I8"/>
  <c r="J8" s="1"/>
  <c r="AG55" i="33" l="1"/>
  <c r="AI55" s="1"/>
  <c r="AJ55" s="1"/>
  <c r="J55" i="35" s="1"/>
  <c r="H33"/>
  <c r="H10"/>
  <c r="H19"/>
  <c r="H21"/>
  <c r="H29"/>
  <c r="H41"/>
  <c r="H23"/>
  <c r="H25"/>
  <c r="I31"/>
  <c r="F39" i="25" s="1"/>
  <c r="H39" s="1"/>
  <c r="G39" s="1"/>
  <c r="H34" i="35"/>
  <c r="H11"/>
  <c r="I24"/>
  <c r="F32" i="25" s="1"/>
  <c r="H32" s="1"/>
  <c r="G32" s="1"/>
  <c r="H14" i="35"/>
  <c r="I15"/>
  <c r="F23" i="25" s="1"/>
  <c r="H23" s="1"/>
  <c r="G23" s="1"/>
  <c r="I42" i="35"/>
  <c r="F50" i="25" s="1"/>
  <c r="H50" s="1"/>
  <c r="G50" s="1"/>
  <c r="I13" i="35"/>
  <c r="F21" i="25" s="1"/>
  <c r="H21" s="1"/>
  <c r="G21" s="1"/>
  <c r="I38" i="35"/>
  <c r="F46" i="25" s="1"/>
  <c r="H46" s="1"/>
  <c r="G46" s="1"/>
  <c r="I32" i="35"/>
  <c r="F40" i="25" s="1"/>
  <c r="H40" s="1"/>
  <c r="G40" s="1"/>
  <c r="H16" i="35"/>
  <c r="J46"/>
  <c r="J14"/>
  <c r="J11"/>
  <c r="J12"/>
  <c r="J26"/>
  <c r="J43"/>
  <c r="J21"/>
  <c r="J16"/>
  <c r="J17"/>
  <c r="J33"/>
  <c r="H50"/>
  <c r="H52"/>
  <c r="I44"/>
  <c r="F52" i="25" s="1"/>
  <c r="H52" s="1"/>
  <c r="G52" s="1"/>
  <c r="H17" i="35"/>
  <c r="H43"/>
  <c r="H26"/>
  <c r="H35"/>
  <c r="I37"/>
  <c r="F45" i="25" s="1"/>
  <c r="H45" s="1"/>
  <c r="G45" s="1"/>
  <c r="I39" i="35"/>
  <c r="F47" i="25" s="1"/>
  <c r="H47" s="1"/>
  <c r="G47" s="1"/>
  <c r="H12" i="35"/>
  <c r="I45"/>
  <c r="F53" i="25" s="1"/>
  <c r="H53" s="1"/>
  <c r="G53" s="1"/>
  <c r="H46" i="35"/>
  <c r="H22"/>
  <c r="I18"/>
  <c r="F26" i="25" s="1"/>
  <c r="H26" s="1"/>
  <c r="G26" s="1"/>
  <c r="I20" i="35"/>
  <c r="F28" i="25" s="1"/>
  <c r="H28" s="1"/>
  <c r="G28" s="1"/>
  <c r="I28" i="35"/>
  <c r="F36" i="25" s="1"/>
  <c r="H36" s="1"/>
  <c r="G36" s="1"/>
  <c r="H30" i="35"/>
  <c r="I36"/>
  <c r="F44" i="25" s="1"/>
  <c r="H44" s="1"/>
  <c r="G44" s="1"/>
  <c r="J30" i="35"/>
  <c r="J34"/>
  <c r="J22"/>
  <c r="J19"/>
  <c r="J35"/>
  <c r="J10"/>
  <c r="J29"/>
  <c r="J23"/>
  <c r="J25"/>
  <c r="J41"/>
  <c r="H53"/>
  <c r="H51"/>
  <c r="AJ44" i="33"/>
  <c r="AJ50"/>
  <c r="I50" i="35"/>
  <c r="F58" i="25" s="1"/>
  <c r="H58" s="1"/>
  <c r="G58" s="1"/>
  <c r="AJ58" i="33"/>
  <c r="J58" i="35" s="1"/>
  <c r="I58"/>
  <c r="F65" i="25" s="1"/>
  <c r="H65" s="1"/>
  <c r="G65" s="1"/>
  <c r="AJ57" i="33"/>
  <c r="J57" i="35" s="1"/>
  <c r="I57"/>
  <c r="F64" i="25" s="1"/>
  <c r="H64" s="1"/>
  <c r="G64" s="1"/>
  <c r="AJ49" i="33"/>
  <c r="I49" i="35"/>
  <c r="F57" i="25" s="1"/>
  <c r="H57" s="1"/>
  <c r="G57" s="1"/>
  <c r="AJ61" i="33"/>
  <c r="J61" i="35" s="1"/>
  <c r="I61"/>
  <c r="F68" i="25" s="1"/>
  <c r="H68" s="1"/>
  <c r="G68" s="1"/>
  <c r="AJ48" i="33"/>
  <c r="I48" i="35"/>
  <c r="F56" i="25" s="1"/>
  <c r="H56" s="1"/>
  <c r="G56" s="1"/>
  <c r="AJ54" i="33"/>
  <c r="I54" i="35"/>
  <c r="AJ69" i="33"/>
  <c r="J69" i="35" s="1"/>
  <c r="I69"/>
  <c r="F76" i="25" s="1"/>
  <c r="H76" s="1"/>
  <c r="G76" s="1"/>
  <c r="AJ47" i="33"/>
  <c r="I47" i="35"/>
  <c r="F55" i="25" s="1"/>
  <c r="H55" s="1"/>
  <c r="G55" s="1"/>
  <c r="AJ52" i="33"/>
  <c r="I52" i="35"/>
  <c r="F60" i="25" s="1"/>
  <c r="H60" s="1"/>
  <c r="G60" s="1"/>
  <c r="AJ40" i="33"/>
  <c r="I40" i="35"/>
  <c r="F48" i="25" s="1"/>
  <c r="H48" s="1"/>
  <c r="G48" s="1"/>
  <c r="AG68" i="33"/>
  <c r="AI68" s="1"/>
  <c r="AG63"/>
  <c r="AI63" s="1"/>
  <c r="AG56"/>
  <c r="AI56" s="1"/>
  <c r="AH54"/>
  <c r="H54" i="35" s="1"/>
  <c r="AH69" i="33"/>
  <c r="H69" i="35" s="1"/>
  <c r="AH48" i="33"/>
  <c r="AG65"/>
  <c r="AI65" s="1"/>
  <c r="AI53"/>
  <c r="AH61"/>
  <c r="H61" i="35" s="1"/>
  <c r="AG60" i="33"/>
  <c r="AI60" s="1"/>
  <c r="AG64"/>
  <c r="AI64" s="1"/>
  <c r="AH67"/>
  <c r="H67" i="35" s="1"/>
  <c r="AJ67" i="33"/>
  <c r="J67" i="35" s="1"/>
  <c r="F74" i="25"/>
  <c r="H74" s="1"/>
  <c r="G74" s="1"/>
  <c r="AI51" i="33"/>
  <c r="AH49"/>
  <c r="AG59"/>
  <c r="AI59" s="1"/>
  <c r="AH70"/>
  <c r="H70" i="35" s="1"/>
  <c r="AJ70" i="33"/>
  <c r="J70" i="35" s="1"/>
  <c r="F77" i="25"/>
  <c r="H77" s="1"/>
  <c r="G77" s="1"/>
  <c r="AH62" i="33"/>
  <c r="H62" i="35" s="1"/>
  <c r="AG62" i="33"/>
  <c r="AI62" s="1"/>
  <c r="I62" i="35" s="1"/>
  <c r="AH66" i="33"/>
  <c r="H66" i="35" s="1"/>
  <c r="AG66" i="33"/>
  <c r="AI66" s="1"/>
  <c r="I66" i="35" s="1"/>
  <c r="AJ37" i="33"/>
  <c r="AJ45"/>
  <c r="AJ24"/>
  <c r="AJ28"/>
  <c r="AJ38"/>
  <c r="AJ32"/>
  <c r="AJ36"/>
  <c r="AJ39"/>
  <c r="AJ31"/>
  <c r="AJ18"/>
  <c r="AJ20"/>
  <c r="AJ9"/>
  <c r="I9" i="35"/>
  <c r="F17" i="25" s="1"/>
  <c r="H17" s="1"/>
  <c r="G17" s="1"/>
  <c r="AJ15" i="33"/>
  <c r="AJ42"/>
  <c r="AJ13"/>
  <c r="J54" i="35"/>
  <c r="AI8" i="33"/>
  <c r="W26" i="32"/>
  <c r="W16"/>
  <c r="W18"/>
  <c r="W24"/>
  <c r="W48"/>
  <c r="W46"/>
  <c r="W39"/>
  <c r="W37"/>
  <c r="W19"/>
  <c r="W30"/>
  <c r="W36"/>
  <c r="W13"/>
  <c r="W22"/>
  <c r="W41"/>
  <c r="W12"/>
  <c r="W15"/>
  <c r="W23"/>
  <c r="W25"/>
  <c r="W28"/>
  <c r="W38"/>
  <c r="W42"/>
  <c r="W45"/>
  <c r="W47"/>
  <c r="W9"/>
  <c r="W31"/>
  <c r="W10"/>
  <c r="W11"/>
  <c r="W49"/>
  <c r="U8"/>
  <c r="V8" s="1"/>
  <c r="X8" s="1"/>
  <c r="Y8" s="1"/>
  <c r="W21"/>
  <c r="W32"/>
  <c r="W34"/>
  <c r="W40"/>
  <c r="W14"/>
  <c r="W29"/>
  <c r="W33"/>
  <c r="W44"/>
  <c r="W20"/>
  <c r="W27"/>
  <c r="W35"/>
  <c r="W43"/>
  <c r="W17"/>
  <c r="D83" i="22"/>
  <c r="B81" i="25"/>
  <c r="F81"/>
  <c r="E9"/>
  <c r="E10"/>
  <c r="E11"/>
  <c r="E12"/>
  <c r="E13"/>
  <c r="B16"/>
  <c r="C16"/>
  <c r="D16"/>
  <c r="E16"/>
  <c r="E9" i="31"/>
  <c r="E10"/>
  <c r="E11"/>
  <c r="E12"/>
  <c r="E13"/>
  <c r="B16"/>
  <c r="C16"/>
  <c r="D16"/>
  <c r="E16"/>
  <c r="H16"/>
  <c r="B17"/>
  <c r="C17"/>
  <c r="D17"/>
  <c r="E17"/>
  <c r="H17"/>
  <c r="B18"/>
  <c r="C18"/>
  <c r="D18"/>
  <c r="E18"/>
  <c r="H18"/>
  <c r="B19"/>
  <c r="C19"/>
  <c r="D19"/>
  <c r="E19"/>
  <c r="H19"/>
  <c r="B20"/>
  <c r="C20"/>
  <c r="D20"/>
  <c r="E20"/>
  <c r="H20"/>
  <c r="B21"/>
  <c r="C21"/>
  <c r="D21"/>
  <c r="E21"/>
  <c r="H21"/>
  <c r="B22"/>
  <c r="C22"/>
  <c r="D22"/>
  <c r="E22"/>
  <c r="H22"/>
  <c r="B23"/>
  <c r="C23"/>
  <c r="D23"/>
  <c r="E23"/>
  <c r="H23"/>
  <c r="B24"/>
  <c r="C24"/>
  <c r="D24"/>
  <c r="E24"/>
  <c r="H24"/>
  <c r="B25"/>
  <c r="C25"/>
  <c r="D25"/>
  <c r="E25"/>
  <c r="H25"/>
  <c r="B26"/>
  <c r="C26"/>
  <c r="D26"/>
  <c r="E26"/>
  <c r="H26"/>
  <c r="B27"/>
  <c r="C27"/>
  <c r="D27"/>
  <c r="E27"/>
  <c r="H27"/>
  <c r="B28"/>
  <c r="C28"/>
  <c r="D28"/>
  <c r="E28"/>
  <c r="H28"/>
  <c r="B29"/>
  <c r="C29"/>
  <c r="D29"/>
  <c r="E29"/>
  <c r="H29"/>
  <c r="B30"/>
  <c r="C30"/>
  <c r="D30"/>
  <c r="E30"/>
  <c r="H30"/>
  <c r="B31"/>
  <c r="C31"/>
  <c r="D31"/>
  <c r="E31"/>
  <c r="H31"/>
  <c r="B32"/>
  <c r="C32"/>
  <c r="D32"/>
  <c r="E32"/>
  <c r="H32"/>
  <c r="B33"/>
  <c r="C33"/>
  <c r="D33"/>
  <c r="E33"/>
  <c r="H33"/>
  <c r="B34"/>
  <c r="C34"/>
  <c r="D34"/>
  <c r="E34"/>
  <c r="H34"/>
  <c r="B35"/>
  <c r="C35"/>
  <c r="D35"/>
  <c r="E35"/>
  <c r="H35"/>
  <c r="B36"/>
  <c r="C36"/>
  <c r="D36"/>
  <c r="E36"/>
  <c r="H36"/>
  <c r="B37"/>
  <c r="C37"/>
  <c r="D37"/>
  <c r="E37"/>
  <c r="H37"/>
  <c r="B38"/>
  <c r="C38"/>
  <c r="D38"/>
  <c r="E38"/>
  <c r="H38"/>
  <c r="B39"/>
  <c r="C39"/>
  <c r="D39"/>
  <c r="E39"/>
  <c r="H39"/>
  <c r="B40"/>
  <c r="C40"/>
  <c r="D40"/>
  <c r="E40"/>
  <c r="H40"/>
  <c r="B41"/>
  <c r="C41"/>
  <c r="D41"/>
  <c r="E41"/>
  <c r="H41"/>
  <c r="B42"/>
  <c r="C42"/>
  <c r="D42"/>
  <c r="E42"/>
  <c r="H42"/>
  <c r="B43"/>
  <c r="C43"/>
  <c r="D43"/>
  <c r="E43"/>
  <c r="H43"/>
  <c r="B44"/>
  <c r="C44"/>
  <c r="D44"/>
  <c r="E44"/>
  <c r="H44"/>
  <c r="B45"/>
  <c r="C45"/>
  <c r="D45"/>
  <c r="E45"/>
  <c r="H45"/>
  <c r="B46"/>
  <c r="C46"/>
  <c r="D46"/>
  <c r="E46"/>
  <c r="H46"/>
  <c r="B47"/>
  <c r="C47"/>
  <c r="D47"/>
  <c r="E47"/>
  <c r="H47"/>
  <c r="B48"/>
  <c r="C48"/>
  <c r="D48"/>
  <c r="E48"/>
  <c r="H48"/>
  <c r="B49"/>
  <c r="C49"/>
  <c r="D49"/>
  <c r="E49"/>
  <c r="H49"/>
  <c r="B50"/>
  <c r="C50"/>
  <c r="D50"/>
  <c r="E50"/>
  <c r="H50"/>
  <c r="B51"/>
  <c r="C51"/>
  <c r="D51"/>
  <c r="E51"/>
  <c r="H51"/>
  <c r="B52"/>
  <c r="C52"/>
  <c r="D52"/>
  <c r="E52"/>
  <c r="H52"/>
  <c r="B53"/>
  <c r="C53"/>
  <c r="D53"/>
  <c r="E53"/>
  <c r="H53"/>
  <c r="B54"/>
  <c r="C54"/>
  <c r="D54"/>
  <c r="E54"/>
  <c r="H54"/>
  <c r="B55"/>
  <c r="C55"/>
  <c r="D55"/>
  <c r="E55"/>
  <c r="H55"/>
  <c r="AC16" i="30"/>
  <c r="AO16"/>
  <c r="AT16"/>
  <c r="AY16"/>
  <c r="AC17"/>
  <c r="AD17"/>
  <c r="AT17"/>
  <c r="AU17"/>
  <c r="AC18"/>
  <c r="AD18"/>
  <c r="AT18"/>
  <c r="AU18"/>
  <c r="AC19"/>
  <c r="AD19"/>
  <c r="AT19"/>
  <c r="AU19"/>
  <c r="AC20"/>
  <c r="AD20" s="1"/>
  <c r="AO20"/>
  <c r="AP20" s="1"/>
  <c r="AT20"/>
  <c r="AU20" s="1"/>
  <c r="AV20"/>
  <c r="AW20" s="1"/>
  <c r="AC21"/>
  <c r="AD21" s="1"/>
  <c r="AO21"/>
  <c r="AP21" s="1"/>
  <c r="AT21"/>
  <c r="AU21" s="1"/>
  <c r="AV21"/>
  <c r="AW21" s="1"/>
  <c r="AC22"/>
  <c r="AD22"/>
  <c r="AT22"/>
  <c r="AU22"/>
  <c r="AC23"/>
  <c r="AD23"/>
  <c r="AT23"/>
  <c r="AU23"/>
  <c r="AC24"/>
  <c r="AD24" s="1"/>
  <c r="AT24"/>
  <c r="AU24" s="1"/>
  <c r="AY24"/>
  <c r="AZ24" s="1"/>
  <c r="AC25"/>
  <c r="AD25" s="1"/>
  <c r="AT25"/>
  <c r="AU25" s="1"/>
  <c r="AY25"/>
  <c r="AZ25" s="1"/>
  <c r="AC26"/>
  <c r="AD26"/>
  <c r="AT26"/>
  <c r="AU26"/>
  <c r="AC27"/>
  <c r="AD27"/>
  <c r="AT27"/>
  <c r="AU27"/>
  <c r="AC28"/>
  <c r="AD28" s="1"/>
  <c r="AO28"/>
  <c r="AP28" s="1"/>
  <c r="AT28"/>
  <c r="AU28" s="1"/>
  <c r="AV28"/>
  <c r="AW28" s="1"/>
  <c r="AC29"/>
  <c r="AD29" s="1"/>
  <c r="AO29"/>
  <c r="AP29" s="1"/>
  <c r="AT29"/>
  <c r="AU29" s="1"/>
  <c r="AV29"/>
  <c r="AW29" s="1"/>
  <c r="AC30"/>
  <c r="AD30"/>
  <c r="AT30"/>
  <c r="AU30"/>
  <c r="AC31"/>
  <c r="AD31"/>
  <c r="AT31"/>
  <c r="AU31"/>
  <c r="AC32"/>
  <c r="AD32" s="1"/>
  <c r="AT32"/>
  <c r="AU32" s="1"/>
  <c r="AY32"/>
  <c r="AZ32" s="1"/>
  <c r="AC33"/>
  <c r="AD33" s="1"/>
  <c r="AT33"/>
  <c r="AU33" s="1"/>
  <c r="AY33"/>
  <c r="AZ33" s="1"/>
  <c r="AC34"/>
  <c r="AD34"/>
  <c r="AT34"/>
  <c r="AU34"/>
  <c r="AC35"/>
  <c r="AD35"/>
  <c r="AT35"/>
  <c r="AU35"/>
  <c r="AC36"/>
  <c r="AD36" s="1"/>
  <c r="AO36"/>
  <c r="AP36" s="1"/>
  <c r="AT36"/>
  <c r="AU36" s="1"/>
  <c r="AV36"/>
  <c r="AW36" s="1"/>
  <c r="AC37"/>
  <c r="AD37" s="1"/>
  <c r="AO37"/>
  <c r="AP37" s="1"/>
  <c r="AT37"/>
  <c r="AU37" s="1"/>
  <c r="AV37"/>
  <c r="AW37" s="1"/>
  <c r="AC38"/>
  <c r="AD38"/>
  <c r="AT38"/>
  <c r="AU38"/>
  <c r="AC39"/>
  <c r="AD39"/>
  <c r="AT39"/>
  <c r="AU39"/>
  <c r="AC40"/>
  <c r="AD40" s="1"/>
  <c r="AT40"/>
  <c r="AU40" s="1"/>
  <c r="AY40"/>
  <c r="AZ40" s="1"/>
  <c r="AC41"/>
  <c r="AD41" s="1"/>
  <c r="AT41"/>
  <c r="AU41" s="1"/>
  <c r="AY41"/>
  <c r="AZ41" s="1"/>
  <c r="AC42"/>
  <c r="AD42"/>
  <c r="AT42"/>
  <c r="AU42"/>
  <c r="AC43"/>
  <c r="AD43"/>
  <c r="AT43"/>
  <c r="AU43"/>
  <c r="AC44"/>
  <c r="AD44"/>
  <c r="AT44"/>
  <c r="AU44"/>
  <c r="AC45"/>
  <c r="AD45"/>
  <c r="AT45"/>
  <c r="AU45"/>
  <c r="AC46"/>
  <c r="AD46" s="1"/>
  <c r="AO46"/>
  <c r="AP46" s="1"/>
  <c r="AT46"/>
  <c r="AU46" s="1"/>
  <c r="AV46"/>
  <c r="AW46" s="1"/>
  <c r="AC47"/>
  <c r="AD47" s="1"/>
  <c r="AO47"/>
  <c r="AP47" s="1"/>
  <c r="AT47"/>
  <c r="AU47" s="1"/>
  <c r="AV47"/>
  <c r="AW47" s="1"/>
  <c r="AC48"/>
  <c r="AD48"/>
  <c r="AT48"/>
  <c r="AU48"/>
  <c r="AC49"/>
  <c r="AD49"/>
  <c r="AT49"/>
  <c r="AU49"/>
  <c r="AC50"/>
  <c r="AD50"/>
  <c r="AT50"/>
  <c r="AU50"/>
  <c r="AC51"/>
  <c r="AD51"/>
  <c r="AT51"/>
  <c r="AU51"/>
  <c r="AC52"/>
  <c r="AD52" s="1"/>
  <c r="AO52"/>
  <c r="AP52" s="1"/>
  <c r="AT52"/>
  <c r="AU52" s="1"/>
  <c r="AY52"/>
  <c r="AZ52" s="1"/>
  <c r="AC53"/>
  <c r="AD53" s="1"/>
  <c r="AO53"/>
  <c r="AP53" s="1"/>
  <c r="AT53"/>
  <c r="AU53" s="1"/>
  <c r="AY53"/>
  <c r="AZ53" s="1"/>
  <c r="AC54"/>
  <c r="AD54" s="1"/>
  <c r="AO54"/>
  <c r="AP54" s="1"/>
  <c r="AT54"/>
  <c r="AU54" s="1"/>
  <c r="AY54"/>
  <c r="AZ54" s="1"/>
  <c r="AC55"/>
  <c r="AD55"/>
  <c r="AT55"/>
  <c r="AU55"/>
  <c r="AC56"/>
  <c r="AD56"/>
  <c r="AT56"/>
  <c r="AU56"/>
  <c r="I55" i="35" l="1"/>
  <c r="F62" i="25" s="1"/>
  <c r="H62" s="1"/>
  <c r="G62" s="1"/>
  <c r="J42" i="35"/>
  <c r="J20"/>
  <c r="J31"/>
  <c r="J36"/>
  <c r="J38"/>
  <c r="J24"/>
  <c r="J37"/>
  <c r="H49"/>
  <c r="H48"/>
  <c r="J40"/>
  <c r="J52"/>
  <c r="J47"/>
  <c r="J48"/>
  <c r="J49"/>
  <c r="J50"/>
  <c r="J13"/>
  <c r="J15"/>
  <c r="J9"/>
  <c r="J18"/>
  <c r="J39"/>
  <c r="J32"/>
  <c r="J28"/>
  <c r="J45"/>
  <c r="J44"/>
  <c r="AJ60" i="33"/>
  <c r="J60" i="35" s="1"/>
  <c r="I60"/>
  <c r="F67" i="25" s="1"/>
  <c r="H67" s="1"/>
  <c r="G67" s="1"/>
  <c r="AJ53" i="33"/>
  <c r="I53" i="35"/>
  <c r="F61" i="25" s="1"/>
  <c r="H61" s="1"/>
  <c r="G61" s="1"/>
  <c r="AJ63" i="33"/>
  <c r="J63" i="35" s="1"/>
  <c r="I63"/>
  <c r="F70" i="25" s="1"/>
  <c r="H70" s="1"/>
  <c r="G70" s="1"/>
  <c r="AJ59" i="33"/>
  <c r="J59" i="35" s="1"/>
  <c r="I59"/>
  <c r="F66" i="25" s="1"/>
  <c r="H66" s="1"/>
  <c r="G66" s="1"/>
  <c r="AJ64" i="33"/>
  <c r="J64" i="35" s="1"/>
  <c r="I64"/>
  <c r="F71" i="25" s="1"/>
  <c r="H71" s="1"/>
  <c r="G71" s="1"/>
  <c r="AJ65" i="33"/>
  <c r="J65" i="35" s="1"/>
  <c r="I65"/>
  <c r="F72" i="25" s="1"/>
  <c r="H72" s="1"/>
  <c r="G72" s="1"/>
  <c r="AJ56" i="33"/>
  <c r="J56" i="35" s="1"/>
  <c r="I56"/>
  <c r="F63" i="25" s="1"/>
  <c r="H63" s="1"/>
  <c r="G63" s="1"/>
  <c r="AJ68" i="33"/>
  <c r="J68" i="35" s="1"/>
  <c r="I68"/>
  <c r="F75" i="25" s="1"/>
  <c r="H75" s="1"/>
  <c r="G75" s="1"/>
  <c r="AJ51" i="33"/>
  <c r="I51" i="35"/>
  <c r="F59" i="25" s="1"/>
  <c r="AJ66" i="33"/>
  <c r="J66" i="35" s="1"/>
  <c r="F73" i="25"/>
  <c r="H73" s="1"/>
  <c r="G73" s="1"/>
  <c r="AJ62" i="33"/>
  <c r="J62" i="35" s="1"/>
  <c r="F69" i="25"/>
  <c r="H69" s="1"/>
  <c r="G69" s="1"/>
  <c r="AJ8" i="33"/>
  <c r="I8" i="35"/>
  <c r="AH8" i="33"/>
  <c r="W8" i="32"/>
  <c r="AV33" i="30"/>
  <c r="AW33" s="1"/>
  <c r="BA33" s="1"/>
  <c r="BB33" s="1"/>
  <c r="AV54"/>
  <c r="AW54" s="1"/>
  <c r="BA54" s="1"/>
  <c r="BB54" s="1"/>
  <c r="AV53"/>
  <c r="AW53" s="1"/>
  <c r="BA53" s="1"/>
  <c r="BB53" s="1"/>
  <c r="AV52"/>
  <c r="AW52" s="1"/>
  <c r="BA52" s="1"/>
  <c r="BB52" s="1"/>
  <c r="F51" i="31" s="1"/>
  <c r="AY17" i="30"/>
  <c r="AZ17" s="1"/>
  <c r="AY18"/>
  <c r="AZ18" s="1"/>
  <c r="AY19"/>
  <c r="AZ19" s="1"/>
  <c r="AY22"/>
  <c r="AZ22" s="1"/>
  <c r="AY23"/>
  <c r="AZ23" s="1"/>
  <c r="AY26"/>
  <c r="AZ26" s="1"/>
  <c r="AY27"/>
  <c r="AZ27" s="1"/>
  <c r="AY30"/>
  <c r="AZ30" s="1"/>
  <c r="AY31"/>
  <c r="AZ31" s="1"/>
  <c r="AY34"/>
  <c r="AZ34" s="1"/>
  <c r="AY35"/>
  <c r="AZ35" s="1"/>
  <c r="AY38"/>
  <c r="AZ38" s="1"/>
  <c r="AY39"/>
  <c r="AZ39" s="1"/>
  <c r="AY42"/>
  <c r="AZ42" s="1"/>
  <c r="AY43"/>
  <c r="AZ43" s="1"/>
  <c r="AY44"/>
  <c r="AZ44" s="1"/>
  <c r="AY45"/>
  <c r="AZ45" s="1"/>
  <c r="AY48"/>
  <c r="AZ48" s="1"/>
  <c r="AY49"/>
  <c r="AZ49" s="1"/>
  <c r="AO17"/>
  <c r="AP17" s="1"/>
  <c r="AV17" s="1"/>
  <c r="AW17" s="1"/>
  <c r="BA17" s="1"/>
  <c r="BB17" s="1"/>
  <c r="AO18"/>
  <c r="AP18" s="1"/>
  <c r="AV18" s="1"/>
  <c r="AW18" s="1"/>
  <c r="BA18" s="1"/>
  <c r="BB18" s="1"/>
  <c r="AO19"/>
  <c r="AP19" s="1"/>
  <c r="AV19" s="1"/>
  <c r="AW19" s="1"/>
  <c r="BA19" s="1"/>
  <c r="BB19" s="1"/>
  <c r="AO22"/>
  <c r="AP22" s="1"/>
  <c r="AO23"/>
  <c r="AP23" s="1"/>
  <c r="AV23" s="1"/>
  <c r="AW23" s="1"/>
  <c r="BA23" s="1"/>
  <c r="BB23" s="1"/>
  <c r="AO26"/>
  <c r="AP26" s="1"/>
  <c r="AV26" s="1"/>
  <c r="AW26" s="1"/>
  <c r="BA26" s="1"/>
  <c r="BB26" s="1"/>
  <c r="AO27"/>
  <c r="AP27" s="1"/>
  <c r="AV27" s="1"/>
  <c r="AW27" s="1"/>
  <c r="BA27" s="1"/>
  <c r="BB27" s="1"/>
  <c r="AO30"/>
  <c r="AP30" s="1"/>
  <c r="AO31"/>
  <c r="AP31" s="1"/>
  <c r="AV31" s="1"/>
  <c r="AW31" s="1"/>
  <c r="BA31" s="1"/>
  <c r="BB31" s="1"/>
  <c r="AO34"/>
  <c r="AP34" s="1"/>
  <c r="AV34" s="1"/>
  <c r="AW34" s="1"/>
  <c r="BA34" s="1"/>
  <c r="BB34" s="1"/>
  <c r="AO35"/>
  <c r="AP35" s="1"/>
  <c r="AV35" s="1"/>
  <c r="AW35" s="1"/>
  <c r="BA35" s="1"/>
  <c r="BB35" s="1"/>
  <c r="AO38"/>
  <c r="AP38" s="1"/>
  <c r="AO39"/>
  <c r="AP39" s="1"/>
  <c r="AV39" s="1"/>
  <c r="AW39" s="1"/>
  <c r="BA39" s="1"/>
  <c r="BB39" s="1"/>
  <c r="AO42"/>
  <c r="AP42" s="1"/>
  <c r="AV42" s="1"/>
  <c r="AW42" s="1"/>
  <c r="BA42" s="1"/>
  <c r="BB42" s="1"/>
  <c r="AO43"/>
  <c r="AP43" s="1"/>
  <c r="AV43" s="1"/>
  <c r="AW43" s="1"/>
  <c r="BA43" s="1"/>
  <c r="BB43" s="1"/>
  <c r="AO44"/>
  <c r="AP44" s="1"/>
  <c r="AV44" s="1"/>
  <c r="AW44" s="1"/>
  <c r="BA44" s="1"/>
  <c r="BB44" s="1"/>
  <c r="AO45"/>
  <c r="AP45" s="1"/>
  <c r="AV45" s="1"/>
  <c r="AW45" s="1"/>
  <c r="BA45" s="1"/>
  <c r="BB45" s="1"/>
  <c r="AO48"/>
  <c r="AP48" s="1"/>
  <c r="AO49"/>
  <c r="AP49" s="1"/>
  <c r="AV49" s="1"/>
  <c r="AW49" s="1"/>
  <c r="BA49" s="1"/>
  <c r="BB49" s="1"/>
  <c r="AY56"/>
  <c r="AZ56" s="1"/>
  <c r="AO56"/>
  <c r="AP56" s="1"/>
  <c r="AV56" s="1"/>
  <c r="AW56" s="1"/>
  <c r="BA56" s="1"/>
  <c r="BB56" s="1"/>
  <c r="AY55"/>
  <c r="AZ55" s="1"/>
  <c r="AO55"/>
  <c r="AP55" s="1"/>
  <c r="AV55" s="1"/>
  <c r="AW55" s="1"/>
  <c r="BA55" s="1"/>
  <c r="BB55" s="1"/>
  <c r="AY51"/>
  <c r="AZ51" s="1"/>
  <c r="AO51"/>
  <c r="AP51" s="1"/>
  <c r="AV51" s="1"/>
  <c r="AW51" s="1"/>
  <c r="BA51" s="1"/>
  <c r="BB51" s="1"/>
  <c r="AY50"/>
  <c r="AZ50" s="1"/>
  <c r="AO50"/>
  <c r="AP50" s="1"/>
  <c r="AV50" s="1"/>
  <c r="AW50" s="1"/>
  <c r="BA50" s="1"/>
  <c r="BB50" s="1"/>
  <c r="AV48"/>
  <c r="AW48" s="1"/>
  <c r="BA48" s="1"/>
  <c r="BB48" s="1"/>
  <c r="F47" i="31" s="1"/>
  <c r="AY47" i="30"/>
  <c r="AZ47" s="1"/>
  <c r="BA47" s="1"/>
  <c r="BB47" s="1"/>
  <c r="AY46"/>
  <c r="AZ46" s="1"/>
  <c r="BA46" s="1"/>
  <c r="BB46" s="1"/>
  <c r="AO41"/>
  <c r="AP41" s="1"/>
  <c r="AV41" s="1"/>
  <c r="AW41" s="1"/>
  <c r="BA41" s="1"/>
  <c r="BB41" s="1"/>
  <c r="AO40"/>
  <c r="AP40" s="1"/>
  <c r="AV40" s="1"/>
  <c r="AW40" s="1"/>
  <c r="BA40" s="1"/>
  <c r="BB40" s="1"/>
  <c r="AV38"/>
  <c r="AW38" s="1"/>
  <c r="BA38" s="1"/>
  <c r="BB38" s="1"/>
  <c r="AY37"/>
  <c r="AZ37" s="1"/>
  <c r="BA37" s="1"/>
  <c r="BB37" s="1"/>
  <c r="AY36"/>
  <c r="AZ36" s="1"/>
  <c r="BA36" s="1"/>
  <c r="BB36" s="1"/>
  <c r="AO33"/>
  <c r="AP33" s="1"/>
  <c r="AO32"/>
  <c r="AP32" s="1"/>
  <c r="AV32" s="1"/>
  <c r="AW32" s="1"/>
  <c r="BA32" s="1"/>
  <c r="BB32" s="1"/>
  <c r="AV30"/>
  <c r="AW30" s="1"/>
  <c r="BA30" s="1"/>
  <c r="BB30" s="1"/>
  <c r="AY29"/>
  <c r="AZ29" s="1"/>
  <c r="BA29" s="1"/>
  <c r="BB29" s="1"/>
  <c r="AY28"/>
  <c r="AZ28" s="1"/>
  <c r="BA28" s="1"/>
  <c r="BB28" s="1"/>
  <c r="AO25"/>
  <c r="AP25" s="1"/>
  <c r="AV25" s="1"/>
  <c r="AW25" s="1"/>
  <c r="BA25" s="1"/>
  <c r="BB25" s="1"/>
  <c r="AO24"/>
  <c r="AP24" s="1"/>
  <c r="AV24" s="1"/>
  <c r="AW24" s="1"/>
  <c r="BA24" s="1"/>
  <c r="BB24" s="1"/>
  <c r="AV22"/>
  <c r="AW22" s="1"/>
  <c r="BA22" s="1"/>
  <c r="BB22" s="1"/>
  <c r="AY21"/>
  <c r="AZ21" s="1"/>
  <c r="BA21" s="1"/>
  <c r="BB21" s="1"/>
  <c r="AY20"/>
  <c r="AZ20" s="1"/>
  <c r="BA20" s="1"/>
  <c r="BB20" s="1"/>
  <c r="J51" i="31"/>
  <c r="K51" s="1"/>
  <c r="I51"/>
  <c r="G51" s="1"/>
  <c r="I47"/>
  <c r="G47" s="1"/>
  <c r="J47"/>
  <c r="BC48" i="30"/>
  <c r="BC52"/>
  <c r="H8" i="35" l="1"/>
  <c r="J8"/>
  <c r="J51"/>
  <c r="J53"/>
  <c r="H59" i="25"/>
  <c r="G59" s="1"/>
  <c r="F16"/>
  <c r="F97" s="1"/>
  <c r="F31" i="31"/>
  <c r="BC32" i="30"/>
  <c r="F49" i="31"/>
  <c r="BC50" i="30"/>
  <c r="F54" i="31"/>
  <c r="BC55" i="30"/>
  <c r="F48" i="31"/>
  <c r="BC49" i="30"/>
  <c r="F42" i="31"/>
  <c r="BC43" i="30"/>
  <c r="F34" i="31"/>
  <c r="BC35" i="30"/>
  <c r="F26" i="31"/>
  <c r="BC27" i="30"/>
  <c r="F18" i="31"/>
  <c r="BC19" i="30"/>
  <c r="F24" i="31"/>
  <c r="BC25" i="30"/>
  <c r="F40" i="31"/>
  <c r="BC41" i="30"/>
  <c r="F50" i="31"/>
  <c r="BC51" i="30"/>
  <c r="BC56"/>
  <c r="F55" i="31"/>
  <c r="F44"/>
  <c r="BC45" i="30"/>
  <c r="F38" i="31"/>
  <c r="BC39" i="30"/>
  <c r="F30" i="31"/>
  <c r="BC31" i="30"/>
  <c r="F22" i="31"/>
  <c r="BC23" i="30"/>
  <c r="F16" i="31"/>
  <c r="BC17" i="30"/>
  <c r="F23" i="31"/>
  <c r="BC24" i="30"/>
  <c r="F39" i="31"/>
  <c r="BC40" i="30"/>
  <c r="F43" i="31"/>
  <c r="BC44" i="30"/>
  <c r="F41" i="31"/>
  <c r="BC42" i="30"/>
  <c r="F33" i="31"/>
  <c r="BC34" i="30"/>
  <c r="F25" i="31"/>
  <c r="BC26" i="30"/>
  <c r="F17" i="31"/>
  <c r="BC18" i="30"/>
  <c r="F19" i="31"/>
  <c r="BC20" i="30"/>
  <c r="F21" i="31"/>
  <c r="BC22" i="30"/>
  <c r="F27" i="31"/>
  <c r="BC28" i="30"/>
  <c r="F29" i="31"/>
  <c r="BC30" i="30"/>
  <c r="F35" i="31"/>
  <c r="BC36" i="30"/>
  <c r="F37" i="31"/>
  <c r="BC38" i="30"/>
  <c r="F45" i="31"/>
  <c r="BC46" i="30"/>
  <c r="BC54"/>
  <c r="F53" i="31"/>
  <c r="F32"/>
  <c r="BC33" i="30"/>
  <c r="F20" i="31"/>
  <c r="BC21" i="30"/>
  <c r="F28" i="31"/>
  <c r="BC29" i="30"/>
  <c r="F36" i="31"/>
  <c r="BC37" i="30"/>
  <c r="F46" i="31"/>
  <c r="BC47" i="30"/>
  <c r="BC53"/>
  <c r="F52" i="31"/>
  <c r="K47"/>
  <c r="F100" i="25" l="1"/>
  <c r="F102"/>
  <c r="F99"/>
  <c r="F96"/>
  <c r="F98"/>
  <c r="F101"/>
  <c r="I52" i="31"/>
  <c r="G52" s="1"/>
  <c r="J52"/>
  <c r="K52" s="1"/>
  <c r="I53"/>
  <c r="G53" s="1"/>
  <c r="J53"/>
  <c r="K53" s="1"/>
  <c r="J55"/>
  <c r="I55"/>
  <c r="G55" s="1"/>
  <c r="J46"/>
  <c r="I46"/>
  <c r="G46" s="1"/>
  <c r="I36"/>
  <c r="G36" s="1"/>
  <c r="J36"/>
  <c r="K36" s="1"/>
  <c r="I28"/>
  <c r="G28" s="1"/>
  <c r="J28"/>
  <c r="K28" s="1"/>
  <c r="J20"/>
  <c r="I20"/>
  <c r="G20" s="1"/>
  <c r="I32"/>
  <c r="G32" s="1"/>
  <c r="J32"/>
  <c r="K32" s="1"/>
  <c r="J45"/>
  <c r="I45"/>
  <c r="G45" s="1"/>
  <c r="I37"/>
  <c r="G37" s="1"/>
  <c r="J37"/>
  <c r="K37" s="1"/>
  <c r="J35"/>
  <c r="I35"/>
  <c r="G35" s="1"/>
  <c r="J29"/>
  <c r="I29"/>
  <c r="G29" s="1"/>
  <c r="I27"/>
  <c r="G27" s="1"/>
  <c r="J27"/>
  <c r="K27" s="1"/>
  <c r="J21"/>
  <c r="I21"/>
  <c r="G21" s="1"/>
  <c r="I19"/>
  <c r="G19" s="1"/>
  <c r="J19"/>
  <c r="K19" s="1"/>
  <c r="J17"/>
  <c r="I17"/>
  <c r="G17" s="1"/>
  <c r="F76"/>
  <c r="F78"/>
  <c r="J25"/>
  <c r="I25"/>
  <c r="G25" s="1"/>
  <c r="J33"/>
  <c r="I33"/>
  <c r="G33" s="1"/>
  <c r="J41"/>
  <c r="I41"/>
  <c r="G41" s="1"/>
  <c r="J43"/>
  <c r="I43"/>
  <c r="G43" s="1"/>
  <c r="I39"/>
  <c r="G39" s="1"/>
  <c r="J39"/>
  <c r="K39" s="1"/>
  <c r="J23"/>
  <c r="I23"/>
  <c r="G23" s="1"/>
  <c r="J16"/>
  <c r="F74"/>
  <c r="F73"/>
  <c r="I16"/>
  <c r="G16" s="1"/>
  <c r="F77"/>
  <c r="F75"/>
  <c r="J22"/>
  <c r="I22"/>
  <c r="G22" s="1"/>
  <c r="I30"/>
  <c r="G30" s="1"/>
  <c r="J30"/>
  <c r="K30" s="1"/>
  <c r="J38"/>
  <c r="I38"/>
  <c r="G38" s="1"/>
  <c r="I44"/>
  <c r="G44" s="1"/>
  <c r="J44"/>
  <c r="K44" s="1"/>
  <c r="I50"/>
  <c r="G50" s="1"/>
  <c r="J50"/>
  <c r="K50" s="1"/>
  <c r="I40"/>
  <c r="G40" s="1"/>
  <c r="J40"/>
  <c r="K40" s="1"/>
  <c r="I24"/>
  <c r="G24" s="1"/>
  <c r="J24"/>
  <c r="K24" s="1"/>
  <c r="J18"/>
  <c r="F79"/>
  <c r="I18"/>
  <c r="G18" s="1"/>
  <c r="I26"/>
  <c r="G26" s="1"/>
  <c r="J26"/>
  <c r="J34"/>
  <c r="K34" s="1"/>
  <c r="I34"/>
  <c r="G34" s="1"/>
  <c r="I42"/>
  <c r="G42" s="1"/>
  <c r="J42"/>
  <c r="I48"/>
  <c r="G48" s="1"/>
  <c r="J48"/>
  <c r="I54"/>
  <c r="G54" s="1"/>
  <c r="J54"/>
  <c r="J49"/>
  <c r="K49" s="1"/>
  <c r="I49"/>
  <c r="G49" s="1"/>
  <c r="J31"/>
  <c r="K31" s="1"/>
  <c r="I31"/>
  <c r="G31" s="1"/>
  <c r="I17" i="25"/>
  <c r="I54"/>
  <c r="I24"/>
  <c r="I26"/>
  <c r="J17"/>
  <c r="K54" i="31" l="1"/>
  <c r="K48"/>
  <c r="K42"/>
  <c r="K26"/>
  <c r="K18"/>
  <c r="K38"/>
  <c r="K22"/>
  <c r="F80"/>
  <c r="K16"/>
  <c r="K23"/>
  <c r="K43"/>
  <c r="K41"/>
  <c r="K33"/>
  <c r="K25"/>
  <c r="K17"/>
  <c r="K21"/>
  <c r="K29"/>
  <c r="K35"/>
  <c r="K45"/>
  <c r="K20"/>
  <c r="K46"/>
  <c r="K55"/>
  <c r="J54" i="25"/>
  <c r="I46"/>
  <c r="I23"/>
  <c r="I52"/>
  <c r="I35"/>
  <c r="I38"/>
  <c r="I74"/>
  <c r="I47"/>
  <c r="I39"/>
  <c r="I20"/>
  <c r="I27"/>
  <c r="I36"/>
  <c r="I45"/>
  <c r="I53"/>
  <c r="I56"/>
  <c r="I19"/>
  <c r="I33"/>
  <c r="I43"/>
  <c r="I21"/>
  <c r="I40"/>
  <c r="I28"/>
  <c r="I51"/>
  <c r="I32"/>
  <c r="J24"/>
  <c r="I49"/>
  <c r="I30"/>
  <c r="H16"/>
  <c r="G16" s="1"/>
  <c r="I37"/>
  <c r="J37"/>
  <c r="I31"/>
  <c r="J31"/>
  <c r="J35"/>
  <c r="I48"/>
  <c r="J44"/>
  <c r="I44"/>
  <c r="I22"/>
  <c r="I77"/>
  <c r="I41"/>
  <c r="J46"/>
  <c r="I18"/>
  <c r="I25"/>
  <c r="I55"/>
  <c r="I29"/>
  <c r="J29"/>
  <c r="I50"/>
  <c r="J50"/>
  <c r="I34"/>
  <c r="J34"/>
  <c r="I42"/>
  <c r="J42"/>
  <c r="H80" i="31" l="1"/>
  <c r="H78"/>
  <c r="H73"/>
  <c r="H76"/>
  <c r="H77"/>
  <c r="H79"/>
  <c r="H75"/>
  <c r="H74"/>
  <c r="J36" i="25"/>
  <c r="J52"/>
  <c r="J56"/>
  <c r="J74"/>
  <c r="J20"/>
  <c r="J45"/>
  <c r="J27"/>
  <c r="J23"/>
  <c r="J19"/>
  <c r="J38"/>
  <c r="J53"/>
  <c r="J33"/>
  <c r="J21"/>
  <c r="J26"/>
  <c r="J22"/>
  <c r="J41"/>
  <c r="J48"/>
  <c r="J49"/>
  <c r="J77"/>
  <c r="J30"/>
  <c r="J18"/>
  <c r="J25"/>
  <c r="J55"/>
  <c r="J32"/>
  <c r="J51"/>
  <c r="J28"/>
  <c r="J40"/>
  <c r="J43"/>
  <c r="J39"/>
  <c r="J47"/>
  <c r="J16"/>
  <c r="I16"/>
  <c r="F103" l="1"/>
  <c r="H103" l="1"/>
  <c r="H100"/>
  <c r="H99"/>
  <c r="H101"/>
  <c r="H98"/>
  <c r="H97"/>
  <c r="H96"/>
  <c r="H102"/>
</calcChain>
</file>

<file path=xl/sharedStrings.xml><?xml version="1.0" encoding="utf-8"?>
<sst xmlns="http://schemas.openxmlformats.org/spreadsheetml/2006/main" count="362" uniqueCount="193">
  <si>
    <t>:</t>
  </si>
  <si>
    <t>Course</t>
  </si>
  <si>
    <t>No.</t>
  </si>
  <si>
    <t xml:space="preserve">Student No. </t>
  </si>
  <si>
    <t xml:space="preserve">Student Name </t>
  </si>
  <si>
    <t>Class Participation</t>
  </si>
  <si>
    <t>Quiz</t>
  </si>
  <si>
    <t>Remarks</t>
  </si>
  <si>
    <t>Grade</t>
  </si>
  <si>
    <t>Q1</t>
  </si>
  <si>
    <t>Prepared by:</t>
  </si>
  <si>
    <t>Q2</t>
  </si>
  <si>
    <t>Q3</t>
  </si>
  <si>
    <t>Q4</t>
  </si>
  <si>
    <t>Q5</t>
  </si>
  <si>
    <t>Q6</t>
  </si>
  <si>
    <t>Q7</t>
  </si>
  <si>
    <t>Q8</t>
  </si>
  <si>
    <t>LECTURE</t>
  </si>
  <si>
    <t>A1</t>
  </si>
  <si>
    <t>A2</t>
  </si>
  <si>
    <t>A3</t>
  </si>
  <si>
    <t>A4</t>
  </si>
  <si>
    <t>A5</t>
  </si>
  <si>
    <t>A6</t>
  </si>
  <si>
    <t>A7</t>
  </si>
  <si>
    <t>CAVITE STATE UNIVERSITY</t>
  </si>
  <si>
    <t>SILANG CAMPUS</t>
  </si>
  <si>
    <t>Subject Code</t>
  </si>
  <si>
    <t>Title</t>
  </si>
  <si>
    <t>Curriculum Year</t>
  </si>
  <si>
    <t>Exams</t>
  </si>
  <si>
    <t>PREFINAL GRADE</t>
  </si>
  <si>
    <t>FINAL EXAM</t>
  </si>
  <si>
    <t>SUBJECT GRADE</t>
  </si>
  <si>
    <t>EQUI</t>
  </si>
  <si>
    <t>AT</t>
  </si>
  <si>
    <t>CP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</si>
  <si>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</si>
  <si>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</si>
  <si>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</si>
  <si>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</si>
  <si>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</si>
  <si>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</si>
  <si>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</si>
  <si>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</si>
  <si>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</si>
  <si>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</si>
  <si>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</si>
  <si>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</si>
  <si>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</si>
  <si>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Q9</t>
  </si>
  <si>
    <t>Q10</t>
  </si>
  <si>
    <t>LE1</t>
  </si>
  <si>
    <t>LE2</t>
  </si>
  <si>
    <t>ME</t>
  </si>
  <si>
    <t>DRP</t>
  </si>
  <si>
    <t>INC</t>
  </si>
  <si>
    <t>Semester , AY</t>
  </si>
  <si>
    <t>Date</t>
  </si>
  <si>
    <t>Republic of he Philippines</t>
  </si>
  <si>
    <t>Silang, Cavite</t>
  </si>
  <si>
    <t>GRADING SHEET</t>
  </si>
  <si>
    <t>Semester / Summer, AY</t>
  </si>
  <si>
    <t>NAME of STUDENT</t>
  </si>
  <si>
    <t>STUDENT NUMBER</t>
  </si>
  <si>
    <t>GRADE</t>
  </si>
  <si>
    <t>CREDIT</t>
  </si>
  <si>
    <t>PERMIT NO.</t>
  </si>
  <si>
    <t>REMARKS</t>
  </si>
  <si>
    <t>Nothing Follows</t>
  </si>
  <si>
    <t>SUMMARY OF DISTRIBUTION FOR SEMESTRAL GRADE</t>
  </si>
  <si>
    <t>1.00  -  1.75</t>
  </si>
  <si>
    <t>2.00  -  2.75</t>
  </si>
  <si>
    <t>REMIE M. MATILLANO</t>
  </si>
  <si>
    <t>Campus Registrar</t>
  </si>
  <si>
    <t>Campus Dean</t>
  </si>
  <si>
    <t>Rating</t>
  </si>
  <si>
    <t>Number of Students</t>
  </si>
  <si>
    <t>Percentage</t>
  </si>
  <si>
    <t>Second Semester/AY 2012-2013</t>
  </si>
  <si>
    <t>First Year</t>
  </si>
  <si>
    <t>(046)686-5210 / (046)865-0079</t>
  </si>
  <si>
    <t>e-mail: silanggradingsheet@yahoo.com</t>
  </si>
  <si>
    <t>Instructor Signature over Printed Name</t>
  </si>
  <si>
    <t>Incomplete</t>
  </si>
  <si>
    <t>Dropped</t>
  </si>
  <si>
    <t>Total</t>
  </si>
  <si>
    <t>Noted:</t>
  </si>
  <si>
    <t>Recommending Approval:</t>
  </si>
  <si>
    <t>Approved:</t>
  </si>
  <si>
    <t>NOEL B. MANARPIIS, PhD</t>
  </si>
  <si>
    <t>JULIO G. ALAVA, PhD</t>
  </si>
  <si>
    <t>Chairman Academic Affairs</t>
  </si>
  <si>
    <t>XXXX</t>
  </si>
  <si>
    <t>2000-00-000</t>
  </si>
  <si>
    <t>xxx</t>
  </si>
  <si>
    <t>xx</t>
  </si>
  <si>
    <t>YY</t>
  </si>
  <si>
    <t xml:space="preserve">Final Exam Permit </t>
  </si>
  <si>
    <t>NP</t>
  </si>
  <si>
    <t>Date:</t>
  </si>
  <si>
    <t>Republic of the Philippines</t>
  </si>
  <si>
    <t>Silang Campus</t>
  </si>
  <si>
    <t>Biga I, Silang, Cavite</t>
  </si>
  <si>
    <t>Head, DIT</t>
  </si>
  <si>
    <t>Erwin L. Cahapin</t>
  </si>
  <si>
    <t>Subject:</t>
  </si>
  <si>
    <t>Units(LEC):</t>
  </si>
  <si>
    <t>Time(LEC):</t>
  </si>
  <si>
    <t>Subject Code:</t>
  </si>
  <si>
    <t>Yr.&amp;Section:</t>
  </si>
  <si>
    <t>Room(LEC):</t>
  </si>
  <si>
    <t>Course:</t>
  </si>
  <si>
    <t>NAME OF STUDENT</t>
  </si>
  <si>
    <t>Last Name, First Name, M.I.</t>
  </si>
  <si>
    <t>O.R.</t>
  </si>
  <si>
    <t>F.R. (lec)</t>
  </si>
  <si>
    <t>AVE.</t>
  </si>
  <si>
    <t>R.A.</t>
  </si>
  <si>
    <t>Learning Activities</t>
  </si>
  <si>
    <t>Long Exam</t>
  </si>
  <si>
    <t>PRELIM GRADE</t>
  </si>
  <si>
    <t xml:space="preserve">LECTURE </t>
  </si>
  <si>
    <t>Day (LEC)</t>
  </si>
  <si>
    <t>FINAL GRADE</t>
  </si>
  <si>
    <t>Total Units:</t>
  </si>
  <si>
    <t>Day(LEC):</t>
  </si>
  <si>
    <t>FINAL RATING</t>
  </si>
  <si>
    <t xml:space="preserve">Prepared by: </t>
  </si>
  <si>
    <t>Submitted to:</t>
  </si>
  <si>
    <t>Department Chair</t>
  </si>
  <si>
    <t xml:space="preserve">Instructor </t>
  </si>
  <si>
    <t>Biga Silang, Cavite</t>
  </si>
  <si>
    <t>ATTENDANCE SHEET</t>
  </si>
  <si>
    <t>Instructor:</t>
  </si>
  <si>
    <t>Subject Description:</t>
  </si>
  <si>
    <t xml:space="preserve">Section: </t>
  </si>
  <si>
    <t>Student No.</t>
  </si>
  <si>
    <t>Surname</t>
  </si>
  <si>
    <t>Given Name</t>
  </si>
  <si>
    <t>M.I.</t>
  </si>
  <si>
    <t>MIDTERM</t>
  </si>
  <si>
    <t>FINAL</t>
  </si>
  <si>
    <t>O.R</t>
  </si>
  <si>
    <t>Dept. Chair</t>
  </si>
  <si>
    <t xml:space="preserve">  </t>
  </si>
  <si>
    <t xml:space="preserve">Dean </t>
  </si>
  <si>
    <t xml:space="preserve">Registrar </t>
  </si>
  <si>
    <t>Q</t>
  </si>
  <si>
    <t>A/S</t>
  </si>
  <si>
    <t>MIDTERM (30%)</t>
  </si>
  <si>
    <t>FINAL (30%)</t>
  </si>
  <si>
    <t>QUIZZES (20%)</t>
  </si>
  <si>
    <t>ASSIGNMENT/SEATWORK (10%)</t>
  </si>
  <si>
    <t>O.R. (10%)</t>
  </si>
  <si>
    <t>E.G.</t>
  </si>
  <si>
    <t>E.G</t>
  </si>
  <si>
    <t>BRYLLE D. SAMSON</t>
  </si>
  <si>
    <t>GILCHOR P. CUBILLO, PhD</t>
  </si>
  <si>
    <t>RENEN PAUL M. VIADO</t>
  </si>
  <si>
    <t>201501-17</t>
  </si>
  <si>
    <t>201501-306</t>
  </si>
  <si>
    <t>Jessa Mae</t>
  </si>
  <si>
    <t>Capanas</t>
  </si>
  <si>
    <t>B</t>
  </si>
  <si>
    <t>Villero</t>
  </si>
  <si>
    <t>Vanessa Mei</t>
  </si>
  <si>
    <t>V</t>
  </si>
  <si>
    <t>201501-1933</t>
  </si>
  <si>
    <t>Hardin</t>
  </si>
  <si>
    <t>Carmina</t>
  </si>
  <si>
    <t>B.</t>
  </si>
  <si>
    <t>201501-1175</t>
  </si>
  <si>
    <t>Adena</t>
  </si>
  <si>
    <t>Ginel</t>
  </si>
  <si>
    <t>Q.</t>
  </si>
  <si>
    <t>201501-1203</t>
  </si>
  <si>
    <t>Serra</t>
  </si>
  <si>
    <t>Regiena Rose</t>
  </si>
  <si>
    <t>A</t>
  </si>
  <si>
    <t>201502-015</t>
  </si>
  <si>
    <t>Dayao</t>
  </si>
  <si>
    <t>Jan Dave</t>
  </si>
  <si>
    <t>201501-433</t>
  </si>
  <si>
    <t>Delos Santos</t>
  </si>
  <si>
    <t>Tristan Rome</t>
  </si>
  <si>
    <t>L</t>
  </si>
  <si>
    <t>DCIT 65</t>
  </si>
  <si>
    <t>Web Development</t>
  </si>
  <si>
    <t>BSCS</t>
  </si>
  <si>
    <t>First Semester</t>
  </si>
  <si>
    <t>2017-2018</t>
  </si>
</sst>
</file>

<file path=xl/styles.xml><?xml version="1.0" encoding="utf-8"?>
<styleSheet xmlns="http://schemas.openxmlformats.org/spreadsheetml/2006/main">
  <numFmts count="1">
    <numFmt numFmtId="164" formatCode="0.000"/>
  </numFmts>
  <fonts count="69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b/>
      <i/>
      <sz val="10"/>
      <color indexed="8"/>
      <name val="Arial Narrow"/>
      <family val="2"/>
    </font>
    <font>
      <sz val="10"/>
      <color indexed="48"/>
      <name val="Arial Narrow"/>
      <family val="2"/>
    </font>
    <font>
      <sz val="10"/>
      <color indexed="12"/>
      <name val="Arial Narrow"/>
      <family val="2"/>
    </font>
    <font>
      <sz val="10"/>
      <color indexed="10"/>
      <name val="Arial Narrow"/>
      <family val="2"/>
    </font>
    <font>
      <sz val="10"/>
      <color indexed="8"/>
      <name val="Arial Narrow"/>
      <family val="2"/>
    </font>
    <font>
      <i/>
      <sz val="10"/>
      <name val="Arial Narrow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Georgia"/>
      <family val="1"/>
    </font>
    <font>
      <sz val="12"/>
      <name val="Arial"/>
      <family val="2"/>
    </font>
    <font>
      <sz val="9"/>
      <name val="Arial"/>
      <family val="2"/>
    </font>
    <font>
      <i/>
      <sz val="12"/>
      <name val="Arial"/>
      <family val="2"/>
    </font>
    <font>
      <b/>
      <i/>
      <sz val="10"/>
      <name val="Arial"/>
      <family val="2"/>
    </font>
    <font>
      <sz val="11"/>
      <name val="Arial Narrow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i/>
      <sz val="10"/>
      <color indexed="8"/>
      <name val="Calibri"/>
      <family val="2"/>
    </font>
    <font>
      <b/>
      <i/>
      <sz val="9"/>
      <color indexed="8"/>
      <name val="Calibri"/>
      <family val="2"/>
    </font>
    <font>
      <sz val="9"/>
      <color indexed="8"/>
      <name val="Calibri"/>
      <family val="2"/>
    </font>
    <font>
      <b/>
      <sz val="10"/>
      <color indexed="8"/>
      <name val="Arial"/>
      <family val="2"/>
    </font>
    <font>
      <b/>
      <i/>
      <u/>
      <sz val="1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F34F4"/>
      <name val="Arial Narrow"/>
      <family val="2"/>
    </font>
    <font>
      <sz val="10"/>
      <color theme="4" tint="-0.24994659260841701"/>
      <name val="Arial Narrow"/>
      <family val="2"/>
    </font>
    <font>
      <sz val="10"/>
      <color theme="4" tint="-0.249977111117893"/>
      <name val="Arial Narrow"/>
      <family val="2"/>
    </font>
    <font>
      <sz val="10"/>
      <color rgb="FF0B22CB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 Narrow"/>
      <family val="2"/>
    </font>
    <font>
      <b/>
      <sz val="18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0"/>
      <name val="Arial"/>
      <family val="2"/>
    </font>
    <font>
      <sz val="11"/>
      <color indexed="8"/>
      <name val="Century Gothic"/>
      <family val="2"/>
    </font>
    <font>
      <b/>
      <sz val="14"/>
      <color theme="1"/>
      <name val="Bookman Old Style"/>
      <family val="1"/>
    </font>
    <font>
      <b/>
      <sz val="12"/>
      <color indexed="8"/>
      <name val="Century Gothic"/>
      <family val="2"/>
    </font>
    <font>
      <i/>
      <sz val="10"/>
      <color indexed="8"/>
      <name val="Century Gothic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rgb="FF000000"/>
      <name val="Bookman Old Style"/>
      <family val="1"/>
    </font>
    <font>
      <i/>
      <sz val="10"/>
      <color rgb="FF000000"/>
      <name val="Century Gothic"/>
      <family val="2"/>
    </font>
    <font>
      <b/>
      <sz val="11"/>
      <color rgb="FF00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FE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90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33" fillId="0" borderId="0"/>
    <xf numFmtId="0" fontId="4" fillId="0" borderId="0"/>
    <xf numFmtId="9" fontId="52" fillId="0" borderId="0" applyFont="0" applyFill="0" applyBorder="0" applyAlignment="0" applyProtection="0"/>
  </cellStyleXfs>
  <cellXfs count="437">
    <xf numFmtId="0" fontId="0" fillId="0" borderId="0" xfId="0"/>
    <xf numFmtId="2" fontId="2" fillId="0" borderId="1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9" fontId="8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3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36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" fontId="37" fillId="0" borderId="1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" fontId="38" fillId="0" borderId="1" xfId="0" applyNumberFormat="1" applyFont="1" applyFill="1" applyBorder="1" applyAlignment="1">
      <alignment horizontal="center"/>
    </xf>
    <xf numFmtId="9" fontId="8" fillId="0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" fillId="0" borderId="0" xfId="1"/>
    <xf numFmtId="2" fontId="3" fillId="0" borderId="0" xfId="1" applyNumberFormat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shrinkToFit="1"/>
    </xf>
    <xf numFmtId="0" fontId="9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0" xfId="0" applyFont="1" applyFill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vertical="center"/>
    </xf>
    <xf numFmtId="0" fontId="15" fillId="0" borderId="0" xfId="0" applyFont="1"/>
    <xf numFmtId="1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3" fillId="0" borderId="0" xfId="2"/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1" fillId="0" borderId="0" xfId="2" applyFont="1"/>
    <xf numFmtId="0" fontId="33" fillId="0" borderId="0" xfId="2" applyAlignment="1">
      <alignment horizontal="center"/>
    </xf>
    <xf numFmtId="0" fontId="23" fillId="0" borderId="0" xfId="2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6" fillId="0" borderId="0" xfId="2" applyFont="1" applyBorder="1" applyAlignment="1">
      <alignment horizontal="left" vertical="center"/>
    </xf>
    <xf numFmtId="0" fontId="1" fillId="0" borderId="0" xfId="2" applyFont="1" applyAlignment="1">
      <alignment horizontal="center" vertical="center"/>
    </xf>
    <xf numFmtId="0" fontId="39" fillId="0" borderId="0" xfId="2" applyFont="1"/>
    <xf numFmtId="0" fontId="19" fillId="0" borderId="1" xfId="2" applyFont="1" applyBorder="1" applyAlignment="1">
      <alignment horizontal="center"/>
    </xf>
    <xf numFmtId="2" fontId="27" fillId="0" borderId="1" xfId="2" applyNumberFormat="1" applyFont="1" applyFill="1" applyBorder="1" applyAlignment="1">
      <alignment horizontal="center"/>
    </xf>
    <xf numFmtId="0" fontId="40" fillId="0" borderId="1" xfId="2" applyFont="1" applyBorder="1" applyAlignment="1">
      <alignment horizontal="center"/>
    </xf>
    <xf numFmtId="0" fontId="28" fillId="0" borderId="0" xfId="2" applyFont="1" applyBorder="1" applyAlignment="1">
      <alignment horizontal="center"/>
    </xf>
    <xf numFmtId="0" fontId="29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30" fillId="0" borderId="0" xfId="2" applyFont="1" applyBorder="1" applyAlignment="1">
      <alignment horizontal="center"/>
    </xf>
    <xf numFmtId="0" fontId="39" fillId="0" borderId="0" xfId="2" applyFont="1" applyAlignment="1">
      <alignment horizontal="center" vertical="center"/>
    </xf>
    <xf numFmtId="0" fontId="33" fillId="0" borderId="0" xfId="2" applyBorder="1" applyAlignment="1">
      <alignment horizontal="center" vertical="center"/>
    </xf>
    <xf numFmtId="0" fontId="33" fillId="0" borderId="0" xfId="2" applyAlignment="1">
      <alignment horizontal="left" vertical="center"/>
    </xf>
    <xf numFmtId="0" fontId="2" fillId="0" borderId="0" xfId="2" applyFont="1" applyBorder="1" applyAlignment="1">
      <alignment horizontal="center" vertical="center"/>
    </xf>
    <xf numFmtId="0" fontId="21" fillId="0" borderId="0" xfId="2" applyFont="1" applyAlignment="1">
      <alignment horizontal="left" vertical="center" shrinkToFit="1"/>
    </xf>
    <xf numFmtId="0" fontId="21" fillId="0" borderId="0" xfId="2" applyFont="1" applyAlignment="1">
      <alignment horizontal="left" vertical="center"/>
    </xf>
    <xf numFmtId="0" fontId="22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horizontal="left"/>
    </xf>
    <xf numFmtId="0" fontId="33" fillId="0" borderId="0" xfId="2" applyAlignment="1">
      <alignment horizontal="left"/>
    </xf>
    <xf numFmtId="0" fontId="28" fillId="0" borderId="0" xfId="2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33" fillId="0" borderId="0" xfId="2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15" fillId="0" borderId="3" xfId="3" applyFont="1" applyFill="1" applyBorder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0" borderId="0" xfId="2" applyFont="1" applyAlignment="1">
      <alignment horizontal="center" vertical="center"/>
    </xf>
    <xf numFmtId="0" fontId="33" fillId="0" borderId="0" xfId="2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4" fillId="0" borderId="8" xfId="2" applyFont="1" applyBorder="1" applyAlignment="1">
      <alignment vertical="center"/>
    </xf>
    <xf numFmtId="0" fontId="17" fillId="0" borderId="1" xfId="2" applyFont="1" applyBorder="1" applyAlignment="1">
      <alignment horizontal="center" vertical="center" wrapText="1"/>
    </xf>
    <xf numFmtId="0" fontId="43" fillId="0" borderId="1" xfId="2" applyFont="1" applyBorder="1" applyAlignment="1">
      <alignment horizontal="center" vertical="center" wrapText="1"/>
    </xf>
    <xf numFmtId="0" fontId="33" fillId="0" borderId="0" xfId="2" applyAlignment="1">
      <alignment vertical="center" wrapText="1"/>
    </xf>
    <xf numFmtId="2" fontId="27" fillId="0" borderId="5" xfId="2" applyNumberFormat="1" applyFont="1" applyFill="1" applyBorder="1" applyAlignment="1">
      <alignment horizontal="left"/>
    </xf>
    <xf numFmtId="2" fontId="27" fillId="0" borderId="6" xfId="2" applyNumberFormat="1" applyFont="1" applyFill="1" applyBorder="1" applyAlignment="1">
      <alignment horizontal="left"/>
    </xf>
    <xf numFmtId="2" fontId="27" fillId="0" borderId="3" xfId="2" applyNumberFormat="1" applyFont="1" applyFill="1" applyBorder="1" applyAlignment="1">
      <alignment horizontal="left"/>
    </xf>
    <xf numFmtId="0" fontId="41" fillId="0" borderId="1" xfId="2" applyFont="1" applyBorder="1" applyAlignment="1">
      <alignment horizontal="center" vertical="center"/>
    </xf>
    <xf numFmtId="0" fontId="41" fillId="0" borderId="0" xfId="2" applyFont="1" applyBorder="1" applyAlignment="1">
      <alignment horizontal="center" vertical="center"/>
    </xf>
    <xf numFmtId="0" fontId="44" fillId="0" borderId="0" xfId="0" applyFont="1"/>
    <xf numFmtId="0" fontId="44" fillId="0" borderId="8" xfId="0" applyFont="1" applyBorder="1" applyAlignment="1"/>
    <xf numFmtId="0" fontId="44" fillId="0" borderId="0" xfId="0" applyFont="1" applyBorder="1" applyAlignment="1"/>
    <xf numFmtId="0" fontId="41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5" fillId="0" borderId="9" xfId="0" applyFont="1" applyBorder="1" applyAlignment="1">
      <alignment vertical="center"/>
    </xf>
    <xf numFmtId="0" fontId="44" fillId="0" borderId="9" xfId="0" applyFont="1" applyBorder="1"/>
    <xf numFmtId="0" fontId="44" fillId="0" borderId="0" xfId="0" applyFont="1" applyBorder="1"/>
    <xf numFmtId="0" fontId="2" fillId="0" borderId="4" xfId="2" applyFont="1" applyBorder="1" applyAlignment="1">
      <alignment horizontal="center" vertical="center"/>
    </xf>
    <xf numFmtId="4" fontId="33" fillId="0" borderId="0" xfId="2" applyNumberFormat="1" applyBorder="1" applyAlignment="1">
      <alignment vertical="center"/>
    </xf>
    <xf numFmtId="3" fontId="33" fillId="0" borderId="0" xfId="2" applyNumberFormat="1" applyBorder="1" applyAlignment="1">
      <alignment vertical="center"/>
    </xf>
    <xf numFmtId="3" fontId="31" fillId="0" borderId="0" xfId="2" applyNumberFormat="1" applyFont="1" applyBorder="1" applyAlignment="1">
      <alignment vertical="center"/>
    </xf>
    <xf numFmtId="0" fontId="46" fillId="0" borderId="0" xfId="0" applyFont="1"/>
    <xf numFmtId="0" fontId="47" fillId="0" borderId="0" xfId="0" applyFont="1"/>
    <xf numFmtId="0" fontId="44" fillId="0" borderId="0" xfId="0" applyFont="1" applyBorder="1" applyAlignment="1">
      <alignment horizontal="left" vertical="center"/>
    </xf>
    <xf numFmtId="0" fontId="48" fillId="0" borderId="0" xfId="0" applyFont="1" applyAlignment="1">
      <alignment vertical="top"/>
    </xf>
    <xf numFmtId="0" fontId="44" fillId="0" borderId="0" xfId="0" applyFont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left" vertical="center"/>
    </xf>
    <xf numFmtId="0" fontId="48" fillId="0" borderId="0" xfId="0" applyFont="1" applyBorder="1" applyAlignment="1">
      <alignment vertical="top"/>
    </xf>
    <xf numFmtId="0" fontId="15" fillId="0" borderId="3" xfId="3" applyFont="1" applyFill="1" applyBorder="1" applyAlignment="1">
      <alignment horizontal="center" vertical="center" wrapText="1"/>
    </xf>
    <xf numFmtId="3" fontId="33" fillId="0" borderId="1" xfId="2" applyNumberFormat="1" applyBorder="1" applyAlignment="1">
      <alignment horizontal="center"/>
    </xf>
    <xf numFmtId="3" fontId="33" fillId="0" borderId="1" xfId="2" applyNumberFormat="1" applyBorder="1" applyAlignment="1">
      <alignment horizontal="right"/>
    </xf>
    <xf numFmtId="3" fontId="34" fillId="0" borderId="1" xfId="2" applyNumberFormat="1" applyFont="1" applyBorder="1" applyAlignment="1">
      <alignment horizontal="center"/>
    </xf>
    <xf numFmtId="3" fontId="34" fillId="0" borderId="1" xfId="2" applyNumberFormat="1" applyFont="1" applyBorder="1" applyAlignment="1">
      <alignment horizontal="right"/>
    </xf>
    <xf numFmtId="0" fontId="2" fillId="0" borderId="3" xfId="2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33" fillId="0" borderId="0" xfId="2" applyAlignment="1">
      <alignment horizontal="center" vertical="center"/>
    </xf>
    <xf numFmtId="0" fontId="32" fillId="0" borderId="0" xfId="0" applyFont="1" applyFill="1" applyAlignment="1">
      <alignment horizontal="left"/>
    </xf>
    <xf numFmtId="0" fontId="9" fillId="0" borderId="1" xfId="0" applyFont="1" applyFill="1" applyBorder="1" applyAlignment="1">
      <alignment vertical="center" wrapText="1"/>
    </xf>
    <xf numFmtId="9" fontId="9" fillId="0" borderId="1" xfId="0" applyNumberFormat="1" applyFont="1" applyFill="1" applyBorder="1" applyAlignment="1">
      <alignment vertical="center" wrapText="1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1" fontId="8" fillId="2" borderId="2" xfId="0" applyNumberFormat="1" applyFont="1" applyFill="1" applyBorder="1" applyAlignment="1" applyProtection="1">
      <alignment horizontal="center"/>
      <protection locked="0"/>
    </xf>
    <xf numFmtId="1" fontId="8" fillId="2" borderId="33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33" fillId="0" borderId="4" xfId="2" applyBorder="1"/>
    <xf numFmtId="0" fontId="57" fillId="0" borderId="1" xfId="2" applyFont="1" applyBorder="1" applyAlignment="1">
      <alignment horizontal="center"/>
    </xf>
    <xf numFmtId="15" fontId="8" fillId="0" borderId="0" xfId="0" applyNumberFormat="1" applyFont="1" applyFill="1" applyAlignment="1">
      <alignment horizontal="left"/>
    </xf>
    <xf numFmtId="0" fontId="59" fillId="0" borderId="43" xfId="0" applyFont="1" applyFill="1" applyBorder="1" applyAlignment="1" applyProtection="1">
      <alignment horizontal="left" vertical="center"/>
      <protection hidden="1"/>
    </xf>
    <xf numFmtId="0" fontId="61" fillId="0" borderId="44" xfId="0" applyFont="1" applyBorder="1" applyAlignment="1" applyProtection="1">
      <alignment vertical="center"/>
      <protection hidden="1"/>
    </xf>
    <xf numFmtId="0" fontId="60" fillId="0" borderId="44" xfId="0" applyFont="1" applyBorder="1" applyAlignment="1" applyProtection="1">
      <alignment horizontal="center" vertical="center"/>
      <protection hidden="1"/>
    </xf>
    <xf numFmtId="0" fontId="59" fillId="0" borderId="42" xfId="0" applyFont="1" applyBorder="1" applyAlignment="1" applyProtection="1">
      <alignment horizontal="left" vertical="center"/>
      <protection hidden="1"/>
    </xf>
    <xf numFmtId="0" fontId="61" fillId="0" borderId="48" xfId="0" applyFont="1" applyBorder="1" applyAlignment="1" applyProtection="1">
      <alignment vertical="center"/>
      <protection hidden="1"/>
    </xf>
    <xf numFmtId="0" fontId="60" fillId="0" borderId="48" xfId="0" applyFont="1" applyBorder="1" applyAlignment="1" applyProtection="1">
      <alignment horizontal="center" vertical="center"/>
      <protection hidden="1"/>
    </xf>
    <xf numFmtId="0" fontId="60" fillId="0" borderId="48" xfId="0" applyFont="1" applyFill="1" applyBorder="1" applyAlignment="1" applyProtection="1">
      <alignment horizontal="center" vertical="center"/>
      <protection hidden="1"/>
    </xf>
    <xf numFmtId="0" fontId="63" fillId="0" borderId="41" xfId="0" applyFont="1" applyFill="1" applyBorder="1" applyAlignment="1" applyProtection="1">
      <alignment horizontal="center" vertical="center" wrapText="1"/>
      <protection hidden="1"/>
    </xf>
    <xf numFmtId="0" fontId="65" fillId="0" borderId="45" xfId="0" applyFont="1" applyFill="1" applyBorder="1" applyAlignment="1" applyProtection="1">
      <alignment horizontal="center" vertical="center"/>
      <protection hidden="1"/>
    </xf>
    <xf numFmtId="2" fontId="57" fillId="0" borderId="23" xfId="0" applyNumberFormat="1" applyFont="1" applyBorder="1" applyAlignment="1" applyProtection="1">
      <alignment horizontal="center" vertical="center"/>
      <protection hidden="1"/>
    </xf>
    <xf numFmtId="2" fontId="57" fillId="0" borderId="1" xfId="0" applyNumberFormat="1" applyFont="1" applyBorder="1" applyAlignment="1" applyProtection="1">
      <alignment horizontal="center" vertical="center"/>
      <protection hidden="1"/>
    </xf>
    <xf numFmtId="0" fontId="63" fillId="0" borderId="57" xfId="0" applyFont="1" applyFill="1" applyBorder="1" applyAlignment="1" applyProtection="1">
      <alignment horizontal="center" vertical="center" wrapText="1"/>
      <protection hidden="1"/>
    </xf>
    <xf numFmtId="0" fontId="59" fillId="0" borderId="0" xfId="0" applyFont="1" applyBorder="1" applyAlignment="1" applyProtection="1">
      <alignment vertical="center"/>
      <protection hidden="1"/>
    </xf>
    <xf numFmtId="0" fontId="59" fillId="0" borderId="10" xfId="0" applyFont="1" applyFill="1" applyBorder="1" applyAlignment="1" applyProtection="1">
      <alignment vertical="center"/>
      <protection hidden="1"/>
    </xf>
    <xf numFmtId="0" fontId="60" fillId="0" borderId="10" xfId="0" applyFont="1" applyBorder="1" applyAlignment="1" applyProtection="1">
      <alignment vertical="center"/>
      <protection hidden="1"/>
    </xf>
    <xf numFmtId="0" fontId="60" fillId="0" borderId="36" xfId="0" applyFont="1" applyBorder="1" applyAlignment="1" applyProtection="1">
      <alignment vertical="center"/>
      <protection hidden="1"/>
    </xf>
    <xf numFmtId="0" fontId="60" fillId="0" borderId="0" xfId="0" applyFont="1" applyBorder="1" applyAlignment="1" applyProtection="1">
      <alignment vertical="center"/>
      <protection hidden="1"/>
    </xf>
    <xf numFmtId="0" fontId="60" fillId="0" borderId="40" xfId="0" applyFont="1" applyBorder="1" applyAlignment="1" applyProtection="1">
      <alignment vertical="center"/>
      <protection hidden="1"/>
    </xf>
    <xf numFmtId="0" fontId="61" fillId="0" borderId="45" xfId="0" applyFont="1" applyBorder="1" applyAlignment="1" applyProtection="1">
      <alignment vertical="center"/>
      <protection hidden="1"/>
    </xf>
    <xf numFmtId="0" fontId="61" fillId="0" borderId="57" xfId="0" applyFont="1" applyBorder="1" applyAlignment="1" applyProtection="1">
      <alignment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2" fontId="57" fillId="5" borderId="55" xfId="0" applyNumberFormat="1" applyFont="1" applyFill="1" applyBorder="1" applyAlignment="1" applyProtection="1">
      <alignment horizontal="center" vertical="center"/>
      <protection hidden="1"/>
    </xf>
    <xf numFmtId="0" fontId="65" fillId="0" borderId="1" xfId="0" applyFont="1" applyFill="1" applyBorder="1" applyAlignment="1" applyProtection="1">
      <alignment horizontal="center" vertical="center" wrapText="1"/>
      <protection hidden="1"/>
    </xf>
    <xf numFmtId="0" fontId="62" fillId="0" borderId="1" xfId="0" applyFont="1" applyBorder="1" applyAlignment="1" applyProtection="1">
      <alignment vertical="center"/>
      <protection hidden="1"/>
    </xf>
    <xf numFmtId="2" fontId="57" fillId="0" borderId="1" xfId="0" applyNumberFormat="1" applyFont="1" applyFill="1" applyBorder="1" applyAlignment="1" applyProtection="1">
      <alignment horizontal="center" vertical="center"/>
      <protection hidden="1"/>
    </xf>
    <xf numFmtId="0" fontId="57" fillId="0" borderId="14" xfId="0" applyFont="1" applyBorder="1" applyAlignment="1" applyProtection="1">
      <alignment vertical="center"/>
      <protection hidden="1"/>
    </xf>
    <xf numFmtId="0" fontId="57" fillId="0" borderId="33" xfId="0" applyFont="1" applyBorder="1" applyAlignment="1" applyProtection="1">
      <alignment vertical="center"/>
      <protection hidden="1"/>
    </xf>
    <xf numFmtId="0" fontId="62" fillId="0" borderId="2" xfId="0" applyFont="1" applyBorder="1" applyAlignment="1" applyProtection="1">
      <alignment vertical="center"/>
      <protection hidden="1"/>
    </xf>
    <xf numFmtId="0" fontId="65" fillId="0" borderId="5" xfId="0" applyFont="1" applyFill="1" applyBorder="1" applyAlignment="1" applyProtection="1">
      <alignment horizontal="center" vertical="center" wrapText="1"/>
      <protection hidden="1"/>
    </xf>
    <xf numFmtId="2" fontId="57" fillId="0" borderId="5" xfId="0" applyNumberFormat="1" applyFont="1" applyFill="1" applyBorder="1" applyAlignment="1" applyProtection="1">
      <alignment horizontal="center" vertical="center"/>
      <protection hidden="1"/>
    </xf>
    <xf numFmtId="0" fontId="65" fillId="0" borderId="33" xfId="0" applyFont="1" applyFill="1" applyBorder="1" applyAlignment="1" applyProtection="1">
      <alignment horizontal="center" vertical="center"/>
      <protection hidden="1"/>
    </xf>
    <xf numFmtId="0" fontId="65" fillId="0" borderId="34" xfId="0" applyFont="1" applyFill="1" applyBorder="1" applyAlignment="1" applyProtection="1">
      <alignment horizontal="center" vertical="center"/>
      <protection hidden="1"/>
    </xf>
    <xf numFmtId="2" fontId="57" fillId="5" borderId="14" xfId="0" applyNumberFormat="1" applyFont="1" applyFill="1" applyBorder="1" applyAlignment="1" applyProtection="1">
      <alignment horizontal="center" vertical="center"/>
      <protection hidden="1"/>
    </xf>
    <xf numFmtId="2" fontId="57" fillId="5" borderId="58" xfId="0" applyNumberFormat="1" applyFont="1" applyFill="1" applyBorder="1" applyAlignment="1" applyProtection="1">
      <alignment horizontal="center" vertical="center"/>
      <protection hidden="1"/>
    </xf>
    <xf numFmtId="1" fontId="57" fillId="0" borderId="1" xfId="0" applyNumberFormat="1" applyFont="1" applyBorder="1" applyAlignment="1" applyProtection="1">
      <alignment horizontal="center" vertical="center"/>
      <protection locked="0"/>
    </xf>
    <xf numFmtId="1" fontId="65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2" xfId="0" applyFill="1" applyBorder="1" applyProtection="1">
      <protection locked="0"/>
    </xf>
    <xf numFmtId="1" fontId="65" fillId="4" borderId="59" xfId="0" applyNumberFormat="1" applyFont="1" applyFill="1" applyBorder="1" applyAlignment="1" applyProtection="1">
      <alignment horizontal="center" vertical="center" wrapText="1"/>
      <protection locked="0"/>
    </xf>
    <xf numFmtId="1" fontId="65" fillId="6" borderId="2" xfId="4" applyNumberFormat="1" applyFont="1" applyFill="1" applyBorder="1" applyAlignment="1" applyProtection="1">
      <alignment horizontal="center" vertical="center" wrapText="1"/>
      <protection locked="0"/>
    </xf>
    <xf numFmtId="1" fontId="6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Protection="1">
      <protection locked="0"/>
    </xf>
    <xf numFmtId="1" fontId="65" fillId="6" borderId="2" xfId="0" applyNumberFormat="1" applyFont="1" applyFill="1" applyBorder="1" applyAlignment="1" applyProtection="1">
      <alignment horizontal="center" vertical="center" wrapText="1"/>
      <protection locked="0"/>
    </xf>
    <xf numFmtId="9" fontId="65" fillId="6" borderId="2" xfId="0" applyNumberFormat="1" applyFont="1" applyFill="1" applyBorder="1" applyAlignment="1" applyProtection="1">
      <alignment horizontal="center" vertical="center" wrapText="1"/>
      <protection locked="0"/>
    </xf>
    <xf numFmtId="9" fontId="65" fillId="6" borderId="2" xfId="4" applyFont="1" applyFill="1" applyBorder="1" applyAlignment="1" applyProtection="1">
      <alignment horizontal="center" vertical="center" wrapText="1"/>
      <protection locked="0"/>
    </xf>
    <xf numFmtId="2" fontId="57" fillId="9" borderId="1" xfId="0" applyNumberFormat="1" applyFont="1" applyFill="1" applyBorder="1" applyAlignment="1" applyProtection="1">
      <alignment horizontal="center" vertical="center"/>
      <protection hidden="1"/>
    </xf>
    <xf numFmtId="2" fontId="57" fillId="6" borderId="1" xfId="0" applyNumberFormat="1" applyFont="1" applyFill="1" applyBorder="1" applyAlignment="1" applyProtection="1">
      <alignment horizontal="center" vertical="center"/>
      <protection hidden="1"/>
    </xf>
    <xf numFmtId="0" fontId="24" fillId="7" borderId="2" xfId="0" applyFont="1" applyFill="1" applyBorder="1" applyAlignment="1" applyProtection="1">
      <alignment horizontal="center" vertical="center"/>
      <protection locked="0"/>
    </xf>
    <xf numFmtId="0" fontId="59" fillId="0" borderId="42" xfId="0" applyFont="1" applyFill="1" applyBorder="1" applyAlignment="1" applyProtection="1">
      <alignment horizontal="left" vertical="center"/>
      <protection hidden="1"/>
    </xf>
    <xf numFmtId="0" fontId="59" fillId="0" borderId="45" xfId="0" applyFont="1" applyBorder="1" applyAlignment="1" applyProtection="1">
      <alignment horizontal="left" vertical="center"/>
      <protection hidden="1"/>
    </xf>
    <xf numFmtId="0" fontId="57" fillId="0" borderId="0" xfId="0" applyFont="1" applyAlignment="1" applyProtection="1">
      <alignment vertical="center"/>
      <protection hidden="1"/>
    </xf>
    <xf numFmtId="0" fontId="59" fillId="0" borderId="44" xfId="0" applyFont="1" applyBorder="1" applyAlignment="1" applyProtection="1">
      <alignment horizontal="left" vertical="center"/>
      <protection hidden="1"/>
    </xf>
    <xf numFmtId="0" fontId="61" fillId="0" borderId="48" xfId="0" applyFont="1" applyFill="1" applyBorder="1" applyAlignment="1" applyProtection="1">
      <alignment vertical="center"/>
      <protection hidden="1"/>
    </xf>
    <xf numFmtId="0" fontId="63" fillId="0" borderId="44" xfId="0" applyFont="1" applyFill="1" applyBorder="1" applyAlignment="1" applyProtection="1">
      <alignment horizontal="center" vertical="center" wrapText="1"/>
      <protection hidden="1"/>
    </xf>
    <xf numFmtId="9" fontId="65" fillId="0" borderId="45" xfId="0" applyNumberFormat="1" applyFont="1" applyFill="1" applyBorder="1" applyAlignment="1" applyProtection="1">
      <alignment horizontal="center" vertical="center" wrapText="1"/>
      <protection hidden="1"/>
    </xf>
    <xf numFmtId="0" fontId="57" fillId="0" borderId="24" xfId="0" applyFont="1" applyBorder="1" applyAlignment="1" applyProtection="1">
      <alignment vertical="center"/>
      <protection hidden="1"/>
    </xf>
    <xf numFmtId="0" fontId="62" fillId="0" borderId="23" xfId="0" applyFont="1" applyBorder="1" applyAlignment="1" applyProtection="1">
      <alignment vertical="center"/>
      <protection hidden="1"/>
    </xf>
    <xf numFmtId="2" fontId="57" fillId="0" borderId="23" xfId="0" applyNumberFormat="1" applyFont="1" applyFill="1" applyBorder="1" applyAlignment="1" applyProtection="1">
      <alignment horizontal="center" vertical="center"/>
      <protection hidden="1"/>
    </xf>
    <xf numFmtId="2" fontId="57" fillId="5" borderId="28" xfId="0" applyNumberFormat="1" applyFont="1" applyFill="1" applyBorder="1" applyAlignment="1" applyProtection="1">
      <alignment horizontal="center" vertical="center"/>
      <protection hidden="1"/>
    </xf>
    <xf numFmtId="2" fontId="57" fillId="5" borderId="3" xfId="0" applyNumberFormat="1" applyFont="1" applyFill="1" applyBorder="1" applyAlignment="1" applyProtection="1">
      <alignment horizontal="center" vertical="center"/>
      <protection hidden="1"/>
    </xf>
    <xf numFmtId="2" fontId="57" fillId="5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7" fillId="0" borderId="0" xfId="0" applyFont="1" applyBorder="1" applyAlignment="1" applyProtection="1">
      <alignment vertical="center"/>
      <protection hidden="1"/>
    </xf>
    <xf numFmtId="0" fontId="63" fillId="0" borderId="8" xfId="0" applyFont="1" applyBorder="1" applyAlignment="1" applyProtection="1">
      <alignment horizontal="center" vertical="center"/>
      <protection hidden="1"/>
    </xf>
    <xf numFmtId="0" fontId="57" fillId="0" borderId="0" xfId="0" applyFont="1" applyAlignment="1" applyProtection="1">
      <alignment horizontal="center" vertical="center"/>
      <protection hidden="1"/>
    </xf>
    <xf numFmtId="0" fontId="68" fillId="0" borderId="0" xfId="0" applyFont="1" applyAlignment="1">
      <alignment horizontal="center"/>
    </xf>
    <xf numFmtId="0" fontId="3" fillId="0" borderId="0" xfId="0" applyFont="1"/>
    <xf numFmtId="0" fontId="0" fillId="0" borderId="8" xfId="0" applyBorder="1"/>
    <xf numFmtId="0" fontId="3" fillId="0" borderId="8" xfId="0" applyFont="1" applyBorder="1"/>
    <xf numFmtId="0" fontId="0" fillId="0" borderId="6" xfId="0" applyBorder="1"/>
    <xf numFmtId="0" fontId="2" fillId="0" borderId="60" xfId="0" applyFont="1" applyBorder="1"/>
    <xf numFmtId="0" fontId="2" fillId="0" borderId="61" xfId="0" applyFont="1" applyBorder="1"/>
    <xf numFmtId="15" fontId="0" fillId="0" borderId="61" xfId="0" applyNumberFormat="1" applyBorder="1"/>
    <xf numFmtId="15" fontId="0" fillId="0" borderId="62" xfId="0" applyNumberFormat="1" applyBorder="1"/>
    <xf numFmtId="2" fontId="0" fillId="0" borderId="2" xfId="0" applyNumberFormat="1" applyBorder="1"/>
    <xf numFmtId="0" fontId="0" fillId="0" borderId="2" xfId="0" applyBorder="1"/>
    <xf numFmtId="0" fontId="0" fillId="0" borderId="34" xfId="0" applyBorder="1"/>
    <xf numFmtId="0" fontId="0" fillId="0" borderId="1" xfId="0" applyBorder="1"/>
    <xf numFmtId="0" fontId="0" fillId="0" borderId="58" xfId="0" applyBorder="1"/>
    <xf numFmtId="0" fontId="0" fillId="0" borderId="25" xfId="0" applyBorder="1"/>
    <xf numFmtId="0" fontId="0" fillId="0" borderId="12" xfId="0" applyBorder="1"/>
    <xf numFmtId="2" fontId="0" fillId="0" borderId="12" xfId="0" applyNumberFormat="1" applyBorder="1"/>
    <xf numFmtId="0" fontId="0" fillId="0" borderId="56" xfId="0" applyBorder="1"/>
    <xf numFmtId="1" fontId="2" fillId="0" borderId="8" xfId="0" applyNumberFormat="1" applyFont="1" applyBorder="1"/>
    <xf numFmtId="1" fontId="3" fillId="0" borderId="6" xfId="0" applyNumberFormat="1" applyFont="1" applyBorder="1"/>
    <xf numFmtId="1" fontId="2" fillId="0" borderId="6" xfId="0" applyNumberFormat="1" applyFont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0" xfId="0" applyNumberFormat="1"/>
    <xf numFmtId="0" fontId="3" fillId="11" borderId="1" xfId="0" applyFont="1" applyFill="1" applyBorder="1" applyProtection="1">
      <protection locked="0"/>
    </xf>
    <xf numFmtId="49" fontId="3" fillId="11" borderId="1" xfId="0" applyNumberFormat="1" applyFont="1" applyFill="1" applyBorder="1" applyProtection="1">
      <protection locked="0"/>
    </xf>
    <xf numFmtId="0" fontId="60" fillId="0" borderId="10" xfId="0" applyFont="1" applyBorder="1" applyAlignment="1" applyProtection="1">
      <alignment horizontal="center" vertical="center" shrinkToFit="1"/>
      <protection hidden="1"/>
    </xf>
    <xf numFmtId="0" fontId="63" fillId="0" borderId="44" xfId="0" applyFont="1" applyFill="1" applyBorder="1" applyAlignment="1" applyProtection="1">
      <alignment horizontal="center" vertical="center" wrapText="1"/>
      <protection hidden="1"/>
    </xf>
    <xf numFmtId="0" fontId="59" fillId="0" borderId="44" xfId="0" applyFont="1" applyBorder="1" applyAlignment="1" applyProtection="1">
      <alignment horizontal="center" vertical="center"/>
      <protection hidden="1"/>
    </xf>
    <xf numFmtId="1" fontId="65" fillId="4" borderId="2" xfId="4" applyNumberFormat="1" applyFont="1" applyFill="1" applyBorder="1" applyAlignment="1" applyProtection="1">
      <alignment horizontal="center" vertical="center" wrapText="1"/>
      <protection locked="0"/>
    </xf>
    <xf numFmtId="2" fontId="57" fillId="5" borderId="1" xfId="0" applyNumberFormat="1" applyFont="1" applyFill="1" applyBorder="1" applyAlignment="1" applyProtection="1">
      <alignment horizontal="center" vertical="center"/>
      <protection hidden="1"/>
    </xf>
    <xf numFmtId="9" fontId="65" fillId="5" borderId="2" xfId="0" applyNumberFormat="1" applyFont="1" applyFill="1" applyBorder="1" applyAlignment="1" applyProtection="1">
      <alignment horizontal="center" vertical="center" wrapText="1"/>
      <protection locked="0"/>
    </xf>
    <xf numFmtId="9" fontId="65" fillId="5" borderId="2" xfId="4" applyFont="1" applyFill="1" applyBorder="1" applyAlignment="1" applyProtection="1">
      <alignment horizontal="center" vertical="center" wrapText="1"/>
      <protection locked="0"/>
    </xf>
    <xf numFmtId="2" fontId="57" fillId="12" borderId="14" xfId="0" applyNumberFormat="1" applyFont="1" applyFill="1" applyBorder="1" applyAlignment="1" applyProtection="1">
      <alignment horizontal="center" vertical="center"/>
      <protection hidden="1"/>
    </xf>
    <xf numFmtId="2" fontId="57" fillId="12" borderId="58" xfId="0" applyNumberFormat="1" applyFont="1" applyFill="1" applyBorder="1" applyAlignment="1" applyProtection="1">
      <alignment horizontal="center" vertical="center"/>
      <protection hidden="1"/>
    </xf>
    <xf numFmtId="0" fontId="60" fillId="0" borderId="0" xfId="0" applyFont="1" applyBorder="1" applyAlignment="1" applyProtection="1">
      <alignment horizontal="center" vertical="center" shrinkToFit="1"/>
      <protection hidden="1"/>
    </xf>
    <xf numFmtId="0" fontId="0" fillId="0" borderId="0" xfId="0" applyBorder="1"/>
    <xf numFmtId="0" fontId="61" fillId="0" borderId="0" xfId="0" applyFont="1" applyBorder="1" applyAlignment="1" applyProtection="1">
      <alignment vertical="center"/>
      <protection hidden="1"/>
    </xf>
    <xf numFmtId="0" fontId="59" fillId="0" borderId="0" xfId="0" applyFont="1" applyFill="1" applyBorder="1" applyAlignment="1" applyProtection="1">
      <alignment vertical="center"/>
      <protection hidden="1"/>
    </xf>
    <xf numFmtId="0" fontId="60" fillId="0" borderId="4" xfId="0" applyFont="1" applyBorder="1" applyAlignment="1" applyProtection="1">
      <alignment horizontal="center" vertical="center" shrinkToFit="1"/>
      <protection hidden="1"/>
    </xf>
    <xf numFmtId="0" fontId="60" fillId="0" borderId="26" xfId="0" applyFont="1" applyBorder="1" applyAlignment="1" applyProtection="1">
      <alignment horizontal="center" vertical="center" shrinkToFit="1"/>
      <protection hidden="1"/>
    </xf>
    <xf numFmtId="1" fontId="62" fillId="0" borderId="48" xfId="0" applyNumberFormat="1" applyFont="1" applyBorder="1" applyAlignment="1" applyProtection="1">
      <alignment horizontal="center" vertical="center"/>
      <protection hidden="1"/>
    </xf>
    <xf numFmtId="0" fontId="8" fillId="11" borderId="0" xfId="0" applyFont="1" applyFill="1" applyBorder="1" applyAlignment="1">
      <alignment horizontal="center"/>
    </xf>
    <xf numFmtId="1" fontId="9" fillId="11" borderId="0" xfId="0" applyNumberFormat="1" applyFont="1" applyFill="1" applyBorder="1" applyAlignment="1" applyProtection="1">
      <protection locked="0"/>
    </xf>
    <xf numFmtId="0" fontId="8" fillId="11" borderId="0" xfId="0" applyFont="1" applyFill="1" applyAlignment="1">
      <alignment horizontal="center"/>
    </xf>
    <xf numFmtId="0" fontId="59" fillId="0" borderId="0" xfId="0" applyFont="1" applyBorder="1" applyAlignment="1" applyProtection="1">
      <alignment vertical="center"/>
      <protection hidden="1"/>
    </xf>
    <xf numFmtId="1" fontId="65" fillId="4" borderId="59" xfId="0" applyNumberFormat="1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3" fillId="11" borderId="2" xfId="0" applyFont="1" applyFill="1" applyBorder="1" applyProtection="1">
      <protection locked="0"/>
    </xf>
    <xf numFmtId="9" fontId="65" fillId="5" borderId="2" xfId="4" applyNumberFormat="1" applyFont="1" applyFill="1" applyBorder="1" applyAlignment="1" applyProtection="1">
      <alignment horizontal="center" vertical="center" wrapText="1"/>
      <protection locked="0"/>
    </xf>
    <xf numFmtId="2" fontId="57" fillId="0" borderId="1" xfId="0" applyNumberFormat="1" applyFont="1" applyBorder="1" applyAlignment="1" applyProtection="1">
      <alignment horizontal="center" vertical="center"/>
    </xf>
    <xf numFmtId="0" fontId="24" fillId="6" borderId="2" xfId="0" applyFont="1" applyFill="1" applyBorder="1" applyAlignment="1" applyProtection="1">
      <alignment horizontal="center" vertical="center"/>
      <protection locked="0"/>
    </xf>
    <xf numFmtId="2" fontId="57" fillId="0" borderId="1" xfId="0" applyNumberFormat="1" applyFont="1" applyBorder="1" applyAlignment="1" applyProtection="1">
      <alignment horizontal="center" vertical="center"/>
      <protection locked="0"/>
    </xf>
    <xf numFmtId="1" fontId="57" fillId="0" borderId="1" xfId="0" applyNumberFormat="1" applyFont="1" applyFill="1" applyBorder="1" applyAlignment="1" applyProtection="1">
      <alignment horizontal="center" vertical="center"/>
      <protection locked="0"/>
    </xf>
    <xf numFmtId="1" fontId="47" fillId="0" borderId="0" xfId="0" applyNumberFormat="1" applyFont="1"/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3" fillId="0" borderId="0" xfId="2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6" fillId="0" borderId="0" xfId="2" applyFont="1" applyAlignment="1">
      <alignment horizontal="left" vertical="center" shrinkToFit="1"/>
    </xf>
    <xf numFmtId="0" fontId="17" fillId="0" borderId="5" xfId="2" applyFont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28" fillId="0" borderId="5" xfId="2" applyFont="1" applyBorder="1" applyAlignment="1">
      <alignment horizontal="center"/>
    </xf>
    <xf numFmtId="0" fontId="28" fillId="0" borderId="6" xfId="2" applyFont="1" applyBorder="1" applyAlignment="1">
      <alignment horizontal="center"/>
    </xf>
    <xf numFmtId="0" fontId="28" fillId="0" borderId="3" xfId="2" applyFont="1" applyBorder="1" applyAlignment="1">
      <alignment horizontal="center"/>
    </xf>
    <xf numFmtId="15" fontId="44" fillId="0" borderId="8" xfId="0" quotePrefix="1" applyNumberFormat="1" applyFont="1" applyBorder="1" applyAlignment="1">
      <alignment horizontal="center"/>
    </xf>
    <xf numFmtId="0" fontId="45" fillId="0" borderId="9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33" fillId="0" borderId="1" xfId="2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2" fontId="33" fillId="0" borderId="1" xfId="2" applyNumberForma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1" fontId="31" fillId="0" borderId="1" xfId="2" applyNumberFormat="1" applyFont="1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 applyProtection="1">
      <alignment horizontal="left"/>
      <protection locked="0"/>
    </xf>
    <xf numFmtId="1" fontId="9" fillId="11" borderId="0" xfId="0" applyNumberFormat="1" applyFont="1" applyFill="1" applyBorder="1" applyAlignment="1" applyProtection="1">
      <alignment horizontal="center"/>
      <protection locked="0"/>
    </xf>
    <xf numFmtId="0" fontId="57" fillId="0" borderId="3" xfId="0" applyFont="1" applyFill="1" applyBorder="1" applyAlignment="1" applyProtection="1">
      <alignment horizontal="center" vertical="center"/>
      <protection hidden="1"/>
    </xf>
    <xf numFmtId="0" fontId="57" fillId="0" borderId="58" xfId="0" applyFont="1" applyFill="1" applyBorder="1" applyAlignment="1" applyProtection="1">
      <alignment horizontal="center" vertical="center"/>
      <protection hidden="1"/>
    </xf>
    <xf numFmtId="0" fontId="57" fillId="0" borderId="59" xfId="0" applyFont="1" applyFill="1" applyBorder="1" applyAlignment="1" applyProtection="1">
      <alignment horizontal="center" vertical="center"/>
      <protection hidden="1"/>
    </xf>
    <xf numFmtId="0" fontId="57" fillId="0" borderId="34" xfId="0" applyFont="1" applyFill="1" applyBorder="1" applyAlignment="1" applyProtection="1">
      <alignment horizontal="center" vertical="center"/>
      <protection hidden="1"/>
    </xf>
    <xf numFmtId="0" fontId="63" fillId="0" borderId="43" xfId="0" applyFont="1" applyFill="1" applyBorder="1" applyAlignment="1" applyProtection="1">
      <alignment horizontal="center" vertical="center"/>
      <protection hidden="1"/>
    </xf>
    <xf numFmtId="0" fontId="63" fillId="0" borderId="44" xfId="0" applyFont="1" applyFill="1" applyBorder="1" applyAlignment="1" applyProtection="1">
      <alignment horizontal="center" vertical="center"/>
      <protection hidden="1"/>
    </xf>
    <xf numFmtId="0" fontId="63" fillId="0" borderId="48" xfId="0" applyFont="1" applyFill="1" applyBorder="1" applyAlignment="1" applyProtection="1">
      <alignment horizontal="center" vertical="center"/>
      <protection hidden="1"/>
    </xf>
    <xf numFmtId="0" fontId="64" fillId="0" borderId="60" xfId="0" applyFont="1" applyFill="1" applyBorder="1" applyAlignment="1" applyProtection="1">
      <alignment horizontal="center" vertical="center"/>
      <protection hidden="1"/>
    </xf>
    <xf numFmtId="0" fontId="64" fillId="0" borderId="61" xfId="0" applyFont="1" applyFill="1" applyBorder="1" applyAlignment="1" applyProtection="1">
      <alignment horizontal="center" vertical="center"/>
      <protection hidden="1"/>
    </xf>
    <xf numFmtId="0" fontId="64" fillId="0" borderId="63" xfId="0" applyFont="1" applyFill="1" applyBorder="1" applyAlignment="1" applyProtection="1">
      <alignment horizontal="center" vertical="center"/>
      <protection hidden="1"/>
    </xf>
    <xf numFmtId="0" fontId="63" fillId="0" borderId="24" xfId="0" applyFont="1" applyFill="1" applyBorder="1" applyAlignment="1" applyProtection="1">
      <alignment horizontal="center" vertical="center" wrapText="1"/>
      <protection hidden="1"/>
    </xf>
    <xf numFmtId="0" fontId="63" fillId="0" borderId="54" xfId="0" applyFont="1" applyFill="1" applyBorder="1" applyAlignment="1" applyProtection="1">
      <alignment horizontal="center" vertical="center" wrapText="1"/>
      <protection hidden="1"/>
    </xf>
    <xf numFmtId="0" fontId="63" fillId="0" borderId="25" xfId="0" applyFont="1" applyFill="1" applyBorder="1" applyAlignment="1" applyProtection="1">
      <alignment horizontal="center" vertical="center" wrapText="1"/>
      <protection hidden="1"/>
    </xf>
    <xf numFmtId="0" fontId="63" fillId="0" borderId="56" xfId="0" applyFont="1" applyFill="1" applyBorder="1" applyAlignment="1" applyProtection="1">
      <alignment horizontal="center" vertical="center" wrapText="1"/>
      <protection hidden="1"/>
    </xf>
    <xf numFmtId="0" fontId="59" fillId="0" borderId="55" xfId="0" applyFont="1" applyFill="1" applyBorder="1" applyAlignment="1" applyProtection="1">
      <alignment horizontal="center" vertical="center" wrapText="1"/>
      <protection hidden="1"/>
    </xf>
    <xf numFmtId="0" fontId="59" fillId="0" borderId="54" xfId="0" applyFont="1" applyFill="1" applyBorder="1" applyAlignment="1" applyProtection="1">
      <alignment horizontal="center" vertical="center" wrapText="1"/>
      <protection hidden="1"/>
    </xf>
    <xf numFmtId="0" fontId="59" fillId="0" borderId="3" xfId="0" applyFont="1" applyFill="1" applyBorder="1" applyAlignment="1" applyProtection="1">
      <alignment horizontal="center" vertical="center" wrapText="1"/>
      <protection hidden="1"/>
    </xf>
    <xf numFmtId="0" fontId="59" fillId="0" borderId="58" xfId="0" applyFont="1" applyFill="1" applyBorder="1" applyAlignment="1" applyProtection="1">
      <alignment horizontal="center" vertical="center" wrapText="1"/>
      <protection hidden="1"/>
    </xf>
    <xf numFmtId="0" fontId="59" fillId="0" borderId="31" xfId="0" applyFont="1" applyFill="1" applyBorder="1" applyAlignment="1" applyProtection="1">
      <alignment horizontal="center" vertical="center" wrapText="1"/>
      <protection hidden="1"/>
    </xf>
    <xf numFmtId="0" fontId="59" fillId="0" borderId="56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 wrapText="1"/>
      <protection hidden="1"/>
    </xf>
    <xf numFmtId="0" fontId="62" fillId="0" borderId="48" xfId="0" applyFont="1" applyFill="1" applyBorder="1" applyAlignment="1" applyProtection="1">
      <alignment horizontal="center" vertical="center" wrapText="1"/>
      <protection hidden="1"/>
    </xf>
    <xf numFmtId="0" fontId="63" fillId="0" borderId="59" xfId="0" applyFont="1" applyFill="1" applyBorder="1" applyAlignment="1" applyProtection="1">
      <alignment horizontal="center" vertical="center" wrapText="1"/>
      <protection hidden="1"/>
    </xf>
    <xf numFmtId="0" fontId="63" fillId="0" borderId="13" xfId="0" applyFont="1" applyFill="1" applyBorder="1" applyAlignment="1" applyProtection="1">
      <alignment horizontal="center" vertical="center" wrapText="1"/>
      <protection hidden="1"/>
    </xf>
    <xf numFmtId="0" fontId="63" fillId="0" borderId="37" xfId="0" applyFont="1" applyFill="1" applyBorder="1" applyAlignment="1" applyProtection="1">
      <alignment horizontal="center" vertical="center" wrapText="1"/>
      <protection hidden="1"/>
    </xf>
    <xf numFmtId="0" fontId="63" fillId="0" borderId="38" xfId="0" applyFont="1" applyFill="1" applyBorder="1" applyAlignment="1" applyProtection="1">
      <alignment horizontal="center" vertical="center" wrapText="1"/>
      <protection hidden="1"/>
    </xf>
    <xf numFmtId="0" fontId="63" fillId="0" borderId="51" xfId="0" applyFont="1" applyFill="1" applyBorder="1" applyAlignment="1" applyProtection="1">
      <alignment horizontal="center" vertical="center" wrapText="1"/>
      <protection hidden="1"/>
    </xf>
    <xf numFmtId="0" fontId="63" fillId="0" borderId="60" xfId="0" applyFont="1" applyFill="1" applyBorder="1" applyAlignment="1" applyProtection="1">
      <alignment horizontal="center" vertical="center" wrapText="1"/>
      <protection hidden="1"/>
    </xf>
    <xf numFmtId="0" fontId="63" fillId="0" borderId="62" xfId="0" applyFont="1" applyFill="1" applyBorder="1" applyAlignment="1" applyProtection="1">
      <alignment horizontal="center" vertical="center" wrapText="1"/>
      <protection hidden="1"/>
    </xf>
    <xf numFmtId="0" fontId="63" fillId="0" borderId="61" xfId="0" applyFont="1" applyFill="1" applyBorder="1" applyAlignment="1" applyProtection="1">
      <alignment horizontal="center" vertical="center" wrapText="1"/>
      <protection hidden="1"/>
    </xf>
    <xf numFmtId="0" fontId="57" fillId="0" borderId="35" xfId="0" applyFont="1" applyBorder="1" applyAlignment="1" applyProtection="1">
      <alignment horizontal="center" vertical="center"/>
      <protection hidden="1"/>
    </xf>
    <xf numFmtId="0" fontId="57" fillId="0" borderId="36" xfId="0" applyFont="1" applyBorder="1" applyAlignment="1" applyProtection="1">
      <alignment horizontal="center" vertical="center"/>
      <protection hidden="1"/>
    </xf>
    <xf numFmtId="0" fontId="57" fillId="0" borderId="39" xfId="0" applyFont="1" applyBorder="1" applyAlignment="1" applyProtection="1">
      <alignment horizontal="center" vertical="center"/>
      <protection hidden="1"/>
    </xf>
    <xf numFmtId="0" fontId="57" fillId="0" borderId="40" xfId="0" applyFont="1" applyBorder="1" applyAlignment="1" applyProtection="1">
      <alignment horizontal="center" vertical="center"/>
      <protection hidden="1"/>
    </xf>
    <xf numFmtId="0" fontId="57" fillId="0" borderId="49" xfId="0" applyFont="1" applyBorder="1" applyAlignment="1" applyProtection="1">
      <alignment horizontal="center" vertical="center"/>
      <protection hidden="1"/>
    </xf>
    <xf numFmtId="0" fontId="57" fillId="0" borderId="50" xfId="0" applyFont="1" applyBorder="1" applyAlignment="1" applyProtection="1">
      <alignment horizontal="center" vertical="center"/>
      <protection hidden="1"/>
    </xf>
    <xf numFmtId="0" fontId="58" fillId="8" borderId="37" xfId="0" applyFont="1" applyFill="1" applyBorder="1" applyAlignment="1" applyProtection="1">
      <alignment horizontal="center" vertical="center"/>
      <protection hidden="1"/>
    </xf>
    <xf numFmtId="0" fontId="58" fillId="8" borderId="38" xfId="0" applyFont="1" applyFill="1" applyBorder="1" applyAlignment="1" applyProtection="1">
      <alignment horizontal="center" vertical="center"/>
      <protection hidden="1"/>
    </xf>
    <xf numFmtId="0" fontId="59" fillId="0" borderId="37" xfId="0" applyFont="1" applyBorder="1" applyAlignment="1" applyProtection="1">
      <alignment horizontal="left" vertical="center"/>
      <protection hidden="1"/>
    </xf>
    <xf numFmtId="0" fontId="59" fillId="0" borderId="51" xfId="0" applyFont="1" applyBorder="1" applyAlignment="1" applyProtection="1">
      <alignment horizontal="left" vertical="center"/>
      <protection hidden="1"/>
    </xf>
    <xf numFmtId="0" fontId="59" fillId="0" borderId="37" xfId="0" applyFont="1" applyBorder="1" applyAlignment="1" applyProtection="1">
      <alignment vertical="center"/>
      <protection hidden="1"/>
    </xf>
    <xf numFmtId="0" fontId="59" fillId="0" borderId="51" xfId="0" applyFont="1" applyBorder="1" applyAlignment="1" applyProtection="1">
      <alignment vertical="center"/>
      <protection hidden="1"/>
    </xf>
    <xf numFmtId="0" fontId="59" fillId="0" borderId="35" xfId="0" applyFont="1" applyBorder="1" applyAlignment="1" applyProtection="1">
      <alignment horizontal="left" vertical="center"/>
      <protection hidden="1"/>
    </xf>
    <xf numFmtId="0" fontId="59" fillId="0" borderId="36" xfId="0" applyFont="1" applyBorder="1" applyAlignment="1" applyProtection="1">
      <alignment horizontal="left" vertical="center"/>
      <protection hidden="1"/>
    </xf>
    <xf numFmtId="0" fontId="59" fillId="0" borderId="37" xfId="0" applyFont="1" applyFill="1" applyBorder="1" applyAlignment="1" applyProtection="1">
      <alignment vertical="center"/>
      <protection hidden="1"/>
    </xf>
    <xf numFmtId="0" fontId="59" fillId="0" borderId="51" xfId="0" applyFont="1" applyFill="1" applyBorder="1" applyAlignment="1" applyProtection="1">
      <alignment vertical="center"/>
      <protection hidden="1"/>
    </xf>
    <xf numFmtId="0" fontId="59" fillId="0" borderId="35" xfId="0" applyFont="1" applyBorder="1" applyAlignment="1" applyProtection="1">
      <alignment vertical="center"/>
      <protection hidden="1"/>
    </xf>
    <xf numFmtId="0" fontId="59" fillId="0" borderId="36" xfId="0" applyFont="1" applyBorder="1" applyAlignment="1" applyProtection="1">
      <alignment vertical="center"/>
      <protection hidden="1"/>
    </xf>
    <xf numFmtId="1" fontId="60" fillId="0" borderId="10" xfId="0" applyNumberFormat="1" applyFont="1" applyBorder="1" applyAlignment="1" applyProtection="1">
      <alignment horizontal="center" vertical="center" shrinkToFit="1"/>
      <protection hidden="1"/>
    </xf>
    <xf numFmtId="0" fontId="60" fillId="0" borderId="10" xfId="0" applyFont="1" applyBorder="1" applyAlignment="1" applyProtection="1">
      <alignment horizontal="center" vertical="center" shrinkToFit="1"/>
      <protection hidden="1"/>
    </xf>
    <xf numFmtId="0" fontId="60" fillId="0" borderId="35" xfId="0" applyFont="1" applyBorder="1" applyAlignment="1" applyProtection="1">
      <alignment vertical="center" shrinkToFit="1"/>
      <protection hidden="1"/>
    </xf>
    <xf numFmtId="0" fontId="60" fillId="0" borderId="10" xfId="0" applyFont="1" applyBorder="1" applyAlignment="1" applyProtection="1">
      <alignment vertical="center" shrinkToFit="1"/>
      <protection hidden="1"/>
    </xf>
    <xf numFmtId="0" fontId="60" fillId="0" borderId="36" xfId="0" applyFont="1" applyBorder="1" applyAlignment="1" applyProtection="1">
      <alignment vertical="center" shrinkToFit="1"/>
      <protection hidden="1"/>
    </xf>
    <xf numFmtId="0" fontId="59" fillId="0" borderId="37" xfId="0" applyFont="1" applyFill="1" applyBorder="1" applyAlignment="1" applyProtection="1">
      <alignment horizontal="center" vertical="center"/>
      <protection hidden="1"/>
    </xf>
    <xf numFmtId="0" fontId="59" fillId="0" borderId="38" xfId="0" applyFont="1" applyFill="1" applyBorder="1" applyAlignment="1" applyProtection="1">
      <alignment horizontal="center" vertical="center"/>
      <protection hidden="1"/>
    </xf>
    <xf numFmtId="0" fontId="59" fillId="0" borderId="51" xfId="0" applyFont="1" applyFill="1" applyBorder="1" applyAlignment="1" applyProtection="1">
      <alignment horizontal="center" vertical="center"/>
      <protection hidden="1"/>
    </xf>
    <xf numFmtId="0" fontId="59" fillId="0" borderId="37" xfId="0" applyFont="1" applyBorder="1" applyAlignment="1" applyProtection="1">
      <alignment horizontal="center" vertical="center"/>
      <protection hidden="1"/>
    </xf>
    <xf numFmtId="0" fontId="59" fillId="0" borderId="38" xfId="0" applyFont="1" applyBorder="1" applyAlignment="1" applyProtection="1">
      <alignment horizontal="center" vertical="center"/>
      <protection hidden="1"/>
    </xf>
    <xf numFmtId="0" fontId="59" fillId="0" borderId="51" xfId="0" applyFont="1" applyBorder="1" applyAlignment="1" applyProtection="1">
      <alignment horizontal="center" vertical="center"/>
      <protection hidden="1"/>
    </xf>
    <xf numFmtId="1" fontId="60" fillId="0" borderId="37" xfId="0" applyNumberFormat="1" applyFont="1" applyBorder="1" applyAlignment="1" applyProtection="1">
      <alignment horizontal="center" vertical="center" shrinkToFit="1"/>
      <protection hidden="1"/>
    </xf>
    <xf numFmtId="1" fontId="60" fillId="0" borderId="38" xfId="0" applyNumberFormat="1" applyFont="1" applyBorder="1" applyAlignment="1" applyProtection="1">
      <alignment horizontal="center" vertical="center" shrinkToFit="1"/>
      <protection hidden="1"/>
    </xf>
    <xf numFmtId="1" fontId="60" fillId="0" borderId="35" xfId="0" applyNumberFormat="1" applyFont="1" applyBorder="1" applyAlignment="1" applyProtection="1">
      <alignment horizontal="center" vertical="center" shrinkToFit="1"/>
      <protection hidden="1"/>
    </xf>
    <xf numFmtId="0" fontId="60" fillId="0" borderId="0" xfId="0" applyFont="1" applyBorder="1" applyAlignment="1" applyProtection="1">
      <alignment vertical="center" shrinkToFit="1"/>
      <protection hidden="1"/>
    </xf>
    <xf numFmtId="0" fontId="57" fillId="0" borderId="41" xfId="0" applyFont="1" applyFill="1" applyBorder="1" applyAlignment="1" applyProtection="1">
      <alignment horizontal="center" vertical="center"/>
      <protection hidden="1"/>
    </xf>
    <xf numFmtId="0" fontId="57" fillId="0" borderId="30" xfId="0" applyFont="1" applyFill="1" applyBorder="1" applyAlignment="1" applyProtection="1">
      <alignment horizontal="center" vertical="center"/>
      <protection hidden="1"/>
    </xf>
    <xf numFmtId="0" fontId="58" fillId="8" borderId="10" xfId="0" applyFont="1" applyFill="1" applyBorder="1" applyAlignment="1" applyProtection="1">
      <alignment horizontal="center" vertical="center"/>
      <protection hidden="1"/>
    </xf>
    <xf numFmtId="0" fontId="59" fillId="0" borderId="38" xfId="0" applyFont="1" applyBorder="1" applyAlignment="1" applyProtection="1">
      <alignment horizontal="left" vertical="center"/>
      <protection hidden="1"/>
    </xf>
    <xf numFmtId="0" fontId="59" fillId="0" borderId="0" xfId="0" applyFont="1" applyFill="1" applyBorder="1" applyAlignment="1" applyProtection="1">
      <alignment horizontal="center" vertical="center"/>
      <protection hidden="1"/>
    </xf>
    <xf numFmtId="0" fontId="59" fillId="0" borderId="38" xfId="0" applyFont="1" applyBorder="1" applyAlignment="1" applyProtection="1">
      <alignment vertical="center"/>
      <protection hidden="1"/>
    </xf>
    <xf numFmtId="0" fontId="59" fillId="0" borderId="0" xfId="0" applyFont="1" applyBorder="1" applyAlignment="1" applyProtection="1">
      <alignment vertical="center"/>
      <protection hidden="1"/>
    </xf>
    <xf numFmtId="0" fontId="59" fillId="0" borderId="0" xfId="0" applyFont="1" applyBorder="1" applyAlignment="1" applyProtection="1">
      <alignment horizontal="center" vertical="center"/>
      <protection hidden="1"/>
    </xf>
    <xf numFmtId="0" fontId="59" fillId="0" borderId="10" xfId="0" applyFont="1" applyBorder="1" applyAlignment="1" applyProtection="1">
      <alignment horizontal="left" vertical="center"/>
      <protection hidden="1"/>
    </xf>
    <xf numFmtId="0" fontId="64" fillId="0" borderId="65" xfId="0" applyFont="1" applyFill="1" applyBorder="1" applyAlignment="1" applyProtection="1">
      <alignment horizontal="center" vertical="center"/>
      <protection hidden="1"/>
    </xf>
    <xf numFmtId="0" fontId="64" fillId="0" borderId="62" xfId="0" applyFont="1" applyFill="1" applyBorder="1" applyAlignment="1" applyProtection="1">
      <alignment horizontal="center" vertical="center"/>
      <protection hidden="1"/>
    </xf>
    <xf numFmtId="0" fontId="57" fillId="0" borderId="14" xfId="0" applyFont="1" applyFill="1" applyBorder="1" applyAlignment="1" applyProtection="1">
      <alignment horizontal="center" vertical="center"/>
      <protection hidden="1"/>
    </xf>
    <xf numFmtId="0" fontId="58" fillId="10" borderId="37" xfId="0" applyFont="1" applyFill="1" applyBorder="1" applyAlignment="1" applyProtection="1">
      <alignment horizontal="center" vertical="center"/>
      <protection hidden="1"/>
    </xf>
    <xf numFmtId="0" fontId="58" fillId="10" borderId="38" xfId="0" applyFont="1" applyFill="1" applyBorder="1" applyAlignment="1" applyProtection="1">
      <alignment horizontal="center" vertical="center"/>
      <protection hidden="1"/>
    </xf>
    <xf numFmtId="0" fontId="59" fillId="0" borderId="41" xfId="0" applyFont="1" applyBorder="1" applyAlignment="1" applyProtection="1">
      <alignment horizontal="left" vertical="center"/>
      <protection hidden="1"/>
    </xf>
    <xf numFmtId="0" fontId="59" fillId="0" borderId="30" xfId="0" applyFont="1" applyBorder="1" applyAlignment="1" applyProtection="1">
      <alignment horizontal="left" vertical="center"/>
      <protection hidden="1"/>
    </xf>
    <xf numFmtId="1" fontId="60" fillId="0" borderId="41" xfId="0" applyNumberFormat="1" applyFont="1" applyBorder="1" applyAlignment="1" applyProtection="1">
      <alignment horizontal="left" vertical="center" shrinkToFit="1"/>
      <protection hidden="1"/>
    </xf>
    <xf numFmtId="0" fontId="60" fillId="0" borderId="29" xfId="0" applyFont="1" applyBorder="1" applyAlignment="1" applyProtection="1">
      <alignment horizontal="left" vertical="center" shrinkToFit="1"/>
      <protection hidden="1"/>
    </xf>
    <xf numFmtId="1" fontId="60" fillId="0" borderId="46" xfId="0" applyNumberFormat="1" applyFont="1" applyBorder="1" applyAlignment="1" applyProtection="1">
      <alignment horizontal="left" vertical="center"/>
      <protection hidden="1"/>
    </xf>
    <xf numFmtId="0" fontId="60" fillId="0" borderId="47" xfId="0" applyFont="1" applyBorder="1" applyAlignment="1" applyProtection="1">
      <alignment horizontal="left" vertical="center"/>
      <protection hidden="1"/>
    </xf>
    <xf numFmtId="0" fontId="59" fillId="0" borderId="64" xfId="0" applyFont="1" applyBorder="1" applyAlignment="1" applyProtection="1">
      <alignment horizontal="left" vertical="center"/>
      <protection hidden="1"/>
    </xf>
    <xf numFmtId="0" fontId="59" fillId="0" borderId="32" xfId="0" applyFont="1" applyBorder="1" applyAlignment="1" applyProtection="1">
      <alignment horizontal="left" vertical="center"/>
      <protection hidden="1"/>
    </xf>
    <xf numFmtId="0" fontId="62" fillId="0" borderId="64" xfId="0" applyFont="1" applyBorder="1" applyAlignment="1" applyProtection="1">
      <alignment horizontal="left" vertical="center"/>
      <protection hidden="1"/>
    </xf>
    <xf numFmtId="0" fontId="62" fillId="0" borderId="32" xfId="0" applyFont="1" applyBorder="1" applyAlignment="1" applyProtection="1">
      <alignment horizontal="left" vertical="center"/>
      <protection hidden="1"/>
    </xf>
    <xf numFmtId="0" fontId="57" fillId="0" borderId="37" xfId="0" applyFont="1" applyBorder="1" applyAlignment="1" applyProtection="1">
      <alignment horizontal="center" vertical="center"/>
      <protection hidden="1"/>
    </xf>
    <xf numFmtId="0" fontId="57" fillId="0" borderId="51" xfId="0" applyFont="1" applyBorder="1" applyAlignment="1" applyProtection="1">
      <alignment horizontal="center" vertical="center"/>
      <protection hidden="1"/>
    </xf>
    <xf numFmtId="0" fontId="63" fillId="0" borderId="45" xfId="0" applyFont="1" applyFill="1" applyBorder="1" applyAlignment="1" applyProtection="1">
      <alignment horizontal="center" vertical="center"/>
      <protection hidden="1"/>
    </xf>
    <xf numFmtId="0" fontId="64" fillId="0" borderId="43" xfId="0" applyFont="1" applyFill="1" applyBorder="1" applyAlignment="1" applyProtection="1">
      <alignment horizontal="center" vertical="center"/>
      <protection hidden="1"/>
    </xf>
    <xf numFmtId="0" fontId="63" fillId="0" borderId="35" xfId="0" applyFont="1" applyFill="1" applyBorder="1" applyAlignment="1" applyProtection="1">
      <alignment horizontal="center" vertical="center" wrapText="1"/>
      <protection hidden="1"/>
    </xf>
    <xf numFmtId="0" fontId="63" fillId="0" borderId="36" xfId="0" applyFont="1" applyFill="1" applyBorder="1" applyAlignment="1" applyProtection="1">
      <alignment horizontal="center" vertical="center" wrapText="1"/>
      <protection hidden="1"/>
    </xf>
    <xf numFmtId="0" fontId="63" fillId="0" borderId="52" xfId="0" applyFont="1" applyFill="1" applyBorder="1" applyAlignment="1" applyProtection="1">
      <alignment horizontal="center" vertical="center" wrapText="1"/>
      <protection hidden="1"/>
    </xf>
    <xf numFmtId="0" fontId="63" fillId="0" borderId="20" xfId="0" applyFont="1" applyFill="1" applyBorder="1" applyAlignment="1" applyProtection="1">
      <alignment horizontal="center" vertical="center" wrapText="1"/>
      <protection hidden="1"/>
    </xf>
    <xf numFmtId="0" fontId="59" fillId="0" borderId="41" xfId="0" applyFont="1" applyFill="1" applyBorder="1" applyAlignment="1" applyProtection="1">
      <alignment horizontal="center" vertical="center" wrapText="1"/>
      <protection hidden="1"/>
    </xf>
    <xf numFmtId="0" fontId="59" fillId="0" borderId="30" xfId="0" applyFont="1" applyFill="1" applyBorder="1" applyAlignment="1" applyProtection="1">
      <alignment horizontal="center" vertical="center" wrapText="1"/>
      <protection hidden="1"/>
    </xf>
    <xf numFmtId="0" fontId="59" fillId="0" borderId="46" xfId="0" applyFont="1" applyFill="1" applyBorder="1" applyAlignment="1" applyProtection="1">
      <alignment horizontal="center" vertical="center" wrapText="1"/>
      <protection hidden="1"/>
    </xf>
    <xf numFmtId="0" fontId="59" fillId="0" borderId="47" xfId="0" applyFont="1" applyFill="1" applyBorder="1" applyAlignment="1" applyProtection="1">
      <alignment horizontal="center" vertical="center" wrapText="1"/>
      <protection hidden="1"/>
    </xf>
    <xf numFmtId="0" fontId="59" fillId="0" borderId="53" xfId="0" applyFont="1" applyFill="1" applyBorder="1" applyAlignment="1" applyProtection="1">
      <alignment horizontal="center" vertical="center" wrapText="1"/>
      <protection hidden="1"/>
    </xf>
    <xf numFmtId="0" fontId="59" fillId="0" borderId="19" xfId="0" applyFont="1" applyFill="1" applyBorder="1" applyAlignment="1" applyProtection="1">
      <alignment horizontal="center" vertical="center" wrapText="1"/>
      <protection hidden="1"/>
    </xf>
    <xf numFmtId="0" fontId="62" fillId="0" borderId="46" xfId="0" applyFont="1" applyFill="1" applyBorder="1" applyAlignment="1" applyProtection="1">
      <alignment horizontal="center" vertical="center" wrapText="1"/>
      <protection hidden="1"/>
    </xf>
    <xf numFmtId="0" fontId="62" fillId="0" borderId="53" xfId="0" applyFont="1" applyFill="1" applyBorder="1" applyAlignment="1" applyProtection="1">
      <alignment horizontal="center" vertical="center" wrapText="1"/>
      <protection hidden="1"/>
    </xf>
    <xf numFmtId="0" fontId="57" fillId="0" borderId="24" xfId="0" applyFont="1" applyFill="1" applyBorder="1" applyAlignment="1" applyProtection="1">
      <alignment horizontal="center" vertical="center"/>
      <protection hidden="1"/>
    </xf>
    <xf numFmtId="0" fontId="57" fillId="0" borderId="54" xfId="0" applyFont="1" applyFill="1" applyBorder="1" applyAlignment="1" applyProtection="1">
      <alignment horizontal="center" vertical="center"/>
      <protection hidden="1"/>
    </xf>
    <xf numFmtId="0" fontId="57" fillId="0" borderId="0" xfId="0" applyFont="1" applyAlignment="1" applyProtection="1">
      <alignment horizontal="center" vertical="center"/>
      <protection hidden="1"/>
    </xf>
    <xf numFmtId="0" fontId="57" fillId="0" borderId="0" xfId="0" applyFont="1" applyBorder="1" applyAlignment="1" applyProtection="1">
      <alignment horizontal="center" vertical="center"/>
      <protection hidden="1"/>
    </xf>
    <xf numFmtId="0" fontId="63" fillId="0" borderId="8" xfId="0" applyFont="1" applyBorder="1" applyAlignment="1" applyProtection="1">
      <alignment horizontal="center" vertical="center"/>
      <protection hidden="1"/>
    </xf>
    <xf numFmtId="0" fontId="63" fillId="0" borderId="0" xfId="0" applyFont="1" applyBorder="1" applyAlignment="1" applyProtection="1">
      <alignment horizontal="center" vertical="center"/>
      <protection hidden="1"/>
    </xf>
    <xf numFmtId="0" fontId="53" fillId="0" borderId="0" xfId="2" applyFont="1" applyAlignment="1">
      <alignment horizontal="center" vertical="center"/>
    </xf>
    <xf numFmtId="0" fontId="54" fillId="0" borderId="0" xfId="2" applyFont="1" applyAlignment="1">
      <alignment horizontal="center" vertical="center"/>
    </xf>
    <xf numFmtId="0" fontId="55" fillId="0" borderId="0" xfId="2" applyFont="1" applyAlignment="1">
      <alignment horizontal="center" vertical="center"/>
    </xf>
    <xf numFmtId="0" fontId="56" fillId="0" borderId="0" xfId="2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8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_Sheet1_2" xfId="3"/>
    <cellStyle name="Percent" xfId="4" builtinId="5"/>
  </cellStyles>
  <dxfs count="51">
    <dxf>
      <font>
        <b/>
        <i val="0"/>
        <color rgb="FFFF0000"/>
      </font>
    </dxf>
    <dxf>
      <font>
        <color rgb="FF9C0006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C0006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4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7F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0</xdr:rowOff>
    </xdr:from>
    <xdr:to>
      <xdr:col>6</xdr:col>
      <xdr:colOff>466725</xdr:colOff>
      <xdr:row>1</xdr:row>
      <xdr:rowOff>9525</xdr:rowOff>
    </xdr:to>
    <xdr:sp macro="" textlink="">
      <xdr:nvSpPr>
        <xdr:cNvPr id="2" name="Text Box 8"/>
        <xdr:cNvSpPr txBox="1">
          <a:spLocks noChangeAspect="1" noChangeArrowheads="1"/>
        </xdr:cNvSpPr>
      </xdr:nvSpPr>
      <xdr:spPr bwMode="auto">
        <a:xfrm>
          <a:off x="3771900" y="0"/>
          <a:ext cx="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Lucida Sans Unicode"/>
              <a:cs typeface="Lucida Sans Unicode"/>
            </a:rPr>
            <a:t>CAVITE CITY CAMPUS</a:t>
          </a:r>
        </a:p>
        <a:p>
          <a:pPr algn="ctr" rtl="0">
            <a:defRPr sz="1000"/>
          </a:pPr>
          <a:endParaRPr lang="en-US" sz="1200" b="0" i="0" strike="noStrike">
            <a:solidFill>
              <a:srgbClr val="000000"/>
            </a:solidFill>
            <a:latin typeface="Lucida Sans Unicode"/>
            <a:cs typeface="Lucida Sans Unicode"/>
          </a:endParaRPr>
        </a:p>
      </xdr:txBody>
    </xdr:sp>
    <xdr:clientData/>
  </xdr:twoCellAnchor>
  <xdr:twoCellAnchor>
    <xdr:from>
      <xdr:col>6</xdr:col>
      <xdr:colOff>466725</xdr:colOff>
      <xdr:row>0</xdr:row>
      <xdr:rowOff>0</xdr:rowOff>
    </xdr:from>
    <xdr:to>
      <xdr:col>6</xdr:col>
      <xdr:colOff>466725</xdr:colOff>
      <xdr:row>1</xdr:row>
      <xdr:rowOff>9525</xdr:rowOff>
    </xdr:to>
    <xdr:sp macro="" textlink="">
      <xdr:nvSpPr>
        <xdr:cNvPr id="3" name="Text Box 10"/>
        <xdr:cNvSpPr txBox="1">
          <a:spLocks noChangeAspect="1" noChangeArrowheads="1"/>
        </xdr:cNvSpPr>
      </xdr:nvSpPr>
      <xdr:spPr bwMode="auto">
        <a:xfrm>
          <a:off x="3771900" y="0"/>
          <a:ext cx="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Lucida Sans Unicode"/>
              <a:cs typeface="Lucida Sans Unicode"/>
            </a:rPr>
            <a:t>CAVITE CITY CAMPUS</a:t>
          </a:r>
        </a:p>
        <a:p>
          <a:pPr algn="ctr" rtl="0">
            <a:defRPr sz="1000"/>
          </a:pPr>
          <a:endParaRPr lang="en-US" sz="1200" b="0" i="0" strike="noStrike">
            <a:solidFill>
              <a:srgbClr val="000000"/>
            </a:solidFill>
            <a:latin typeface="Lucida Sans Unicode"/>
            <a:cs typeface="Lucida Sans Unicode"/>
          </a:endParaRPr>
        </a:p>
      </xdr:txBody>
    </xdr:sp>
    <xdr:clientData/>
  </xdr:twoCellAnchor>
  <xdr:twoCellAnchor>
    <xdr:from>
      <xdr:col>6</xdr:col>
      <xdr:colOff>466725</xdr:colOff>
      <xdr:row>0</xdr:row>
      <xdr:rowOff>0</xdr:rowOff>
    </xdr:from>
    <xdr:to>
      <xdr:col>6</xdr:col>
      <xdr:colOff>466725</xdr:colOff>
      <xdr:row>1</xdr:row>
      <xdr:rowOff>9525</xdr:rowOff>
    </xdr:to>
    <xdr:sp macro="" textlink="">
      <xdr:nvSpPr>
        <xdr:cNvPr id="4" name="Text Box 12"/>
        <xdr:cNvSpPr txBox="1">
          <a:spLocks noChangeAspect="1" noChangeArrowheads="1"/>
        </xdr:cNvSpPr>
      </xdr:nvSpPr>
      <xdr:spPr bwMode="auto">
        <a:xfrm>
          <a:off x="3771900" y="0"/>
          <a:ext cx="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Lucida Sans Unicode"/>
              <a:cs typeface="Lucida Sans Unicode"/>
            </a:rPr>
            <a:t>CAVITE CITY CAMPUS</a:t>
          </a:r>
        </a:p>
        <a:p>
          <a:pPr algn="ctr" rtl="0">
            <a:defRPr sz="1000"/>
          </a:pPr>
          <a:endParaRPr lang="en-US" sz="1200" b="0" i="0" strike="noStrike">
            <a:solidFill>
              <a:srgbClr val="000000"/>
            </a:solidFill>
            <a:latin typeface="Lucida Sans Unicode"/>
            <a:cs typeface="Lucida Sans Unicode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28574</xdr:rowOff>
    </xdr:from>
    <xdr:to>
      <xdr:col>1</xdr:col>
      <xdr:colOff>1981201</xdr:colOff>
      <xdr:row>3</xdr:row>
      <xdr:rowOff>171450</xdr:rowOff>
    </xdr:to>
    <xdr:grpSp>
      <xdr:nvGrpSpPr>
        <xdr:cNvPr id="2" name="Group 1"/>
        <xdr:cNvGrpSpPr/>
      </xdr:nvGrpSpPr>
      <xdr:grpSpPr>
        <a:xfrm>
          <a:off x="38100" y="28574"/>
          <a:ext cx="1876426" cy="819151"/>
          <a:chOff x="52737" y="333375"/>
          <a:chExt cx="3058765" cy="697629"/>
        </a:xfrm>
      </xdr:grpSpPr>
      <xdr:sp macro="" textlink="">
        <xdr:nvSpPr>
          <xdr:cNvPr id="4" name="TextBox 3"/>
          <xdr:cNvSpPr txBox="1"/>
        </xdr:nvSpPr>
        <xdr:spPr>
          <a:xfrm>
            <a:off x="501005" y="333375"/>
            <a:ext cx="2610497" cy="6976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endParaRPr lang="en-US" sz="700" b="1">
              <a:latin typeface="Century Gothic" pitchFamily="34" charset="0"/>
            </a:endParaRPr>
          </a:p>
          <a:p>
            <a:pPr algn="ctr"/>
            <a:r>
              <a:rPr lang="en-US" sz="700" b="1">
                <a:latin typeface="Century Gothic" pitchFamily="34" charset="0"/>
              </a:rPr>
              <a:t>Republic of the Philippines</a:t>
            </a:r>
          </a:p>
          <a:p>
            <a:pPr algn="ctr"/>
            <a:r>
              <a:rPr lang="en-US" sz="800" b="1">
                <a:latin typeface="Bookman Old Style" pitchFamily="18" charset="0"/>
              </a:rPr>
              <a:t>CAVITE</a:t>
            </a:r>
            <a:r>
              <a:rPr lang="en-US" sz="800" b="1" baseline="0">
                <a:latin typeface="Bookman Old Style" pitchFamily="18" charset="0"/>
              </a:rPr>
              <a:t>  STATE UNIVERSITY</a:t>
            </a:r>
            <a:endParaRPr lang="en-US" sz="800" b="1">
              <a:latin typeface="Bookman Old Style" pitchFamily="18" charset="0"/>
            </a:endParaRPr>
          </a:p>
          <a:p>
            <a:pPr algn="ctr"/>
            <a:r>
              <a:rPr lang="en-US" sz="700" b="1">
                <a:latin typeface="Century Gothic" pitchFamily="34" charset="0"/>
              </a:rPr>
              <a:t>Silang Campus</a:t>
            </a:r>
          </a:p>
          <a:p>
            <a:pPr algn="ctr"/>
            <a:r>
              <a:rPr lang="en-US" sz="600" i="1">
                <a:latin typeface="Century Gothic" pitchFamily="34" charset="0"/>
              </a:rPr>
              <a:t>Biga, Silang, Cavite</a:t>
            </a:r>
          </a:p>
          <a:p>
            <a:endParaRPr lang="en-US" sz="800"/>
          </a:p>
        </xdr:txBody>
      </xdr:sp>
      <xdr:pic>
        <xdr:nvPicPr>
          <xdr:cNvPr id="3" name="Picture 9" descr="CvSU 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52737" y="473242"/>
            <a:ext cx="685585" cy="4505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28574</xdr:rowOff>
    </xdr:from>
    <xdr:to>
      <xdr:col>2</xdr:col>
      <xdr:colOff>1</xdr:colOff>
      <xdr:row>4</xdr:row>
      <xdr:rowOff>0</xdr:rowOff>
    </xdr:to>
    <xdr:grpSp>
      <xdr:nvGrpSpPr>
        <xdr:cNvPr id="2" name="Group 1"/>
        <xdr:cNvGrpSpPr/>
      </xdr:nvGrpSpPr>
      <xdr:grpSpPr>
        <a:xfrm>
          <a:off x="38100" y="28574"/>
          <a:ext cx="2219326" cy="695326"/>
          <a:chOff x="52737" y="333375"/>
          <a:chExt cx="3058765" cy="697629"/>
        </a:xfrm>
      </xdr:grpSpPr>
      <xdr:sp macro="" textlink="">
        <xdr:nvSpPr>
          <xdr:cNvPr id="3" name="TextBox 2"/>
          <xdr:cNvSpPr txBox="1"/>
        </xdr:nvSpPr>
        <xdr:spPr>
          <a:xfrm>
            <a:off x="501005" y="333375"/>
            <a:ext cx="2610497" cy="6976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endParaRPr lang="en-US" sz="700" b="1">
              <a:latin typeface="Century Gothic" pitchFamily="34" charset="0"/>
            </a:endParaRPr>
          </a:p>
          <a:p>
            <a:pPr algn="ctr"/>
            <a:r>
              <a:rPr lang="en-US" sz="700" b="1">
                <a:latin typeface="Century Gothic" pitchFamily="34" charset="0"/>
              </a:rPr>
              <a:t>Republic of the Philippines</a:t>
            </a:r>
          </a:p>
          <a:p>
            <a:pPr algn="ctr"/>
            <a:r>
              <a:rPr lang="en-US" sz="800" b="1">
                <a:latin typeface="Bookman Old Style" pitchFamily="18" charset="0"/>
              </a:rPr>
              <a:t>CAVITE</a:t>
            </a:r>
            <a:r>
              <a:rPr lang="en-US" sz="800" b="1" baseline="0">
                <a:latin typeface="Bookman Old Style" pitchFamily="18" charset="0"/>
              </a:rPr>
              <a:t>  STATE UNIVERSITY</a:t>
            </a:r>
            <a:endParaRPr lang="en-US" sz="800" b="1">
              <a:latin typeface="Bookman Old Style" pitchFamily="18" charset="0"/>
            </a:endParaRPr>
          </a:p>
          <a:p>
            <a:pPr algn="ctr"/>
            <a:r>
              <a:rPr lang="en-US" sz="700" b="1">
                <a:latin typeface="Century Gothic" pitchFamily="34" charset="0"/>
              </a:rPr>
              <a:t>Silang Campus</a:t>
            </a:r>
          </a:p>
          <a:p>
            <a:pPr algn="ctr"/>
            <a:r>
              <a:rPr lang="en-US" sz="600" i="1">
                <a:latin typeface="Century Gothic" pitchFamily="34" charset="0"/>
              </a:rPr>
              <a:t>Biga, Silang, Cavite</a:t>
            </a:r>
          </a:p>
          <a:p>
            <a:endParaRPr lang="en-US" sz="800"/>
          </a:p>
        </xdr:txBody>
      </xdr:sp>
      <xdr:pic>
        <xdr:nvPicPr>
          <xdr:cNvPr id="4" name="Picture 9" descr="CvSU 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52737" y="473242"/>
            <a:ext cx="685585" cy="4505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1714500</xdr:colOff>
      <xdr:row>3</xdr:row>
      <xdr:rowOff>152400</xdr:rowOff>
    </xdr:to>
    <xdr:grpSp>
      <xdr:nvGrpSpPr>
        <xdr:cNvPr id="2" name="Group 1"/>
        <xdr:cNvGrpSpPr/>
      </xdr:nvGrpSpPr>
      <xdr:grpSpPr>
        <a:xfrm>
          <a:off x="9525" y="28575"/>
          <a:ext cx="1981200" cy="666750"/>
          <a:chOff x="18632" y="333375"/>
          <a:chExt cx="4527511" cy="738188"/>
        </a:xfrm>
      </xdr:grpSpPr>
      <xdr:pic>
        <xdr:nvPicPr>
          <xdr:cNvPr id="3" name="Picture 9" descr="CvSU 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8632" y="544286"/>
            <a:ext cx="824690" cy="51933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801687" y="333375"/>
            <a:ext cx="3744456" cy="7381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endParaRPr lang="en-US" sz="700" b="1">
              <a:latin typeface="Century Gothic" pitchFamily="34" charset="0"/>
            </a:endParaRPr>
          </a:p>
          <a:p>
            <a:pPr algn="ctr"/>
            <a:r>
              <a:rPr lang="en-US" sz="700" b="1">
                <a:latin typeface="Century Gothic" pitchFamily="34" charset="0"/>
              </a:rPr>
              <a:t>Republic of the Philippines</a:t>
            </a:r>
          </a:p>
          <a:p>
            <a:pPr algn="ctr"/>
            <a:r>
              <a:rPr lang="en-US" sz="800" b="1">
                <a:latin typeface="Bookman Old Style" pitchFamily="18" charset="0"/>
              </a:rPr>
              <a:t>CAVITE</a:t>
            </a:r>
            <a:r>
              <a:rPr lang="en-US" sz="800" b="1" baseline="0">
                <a:latin typeface="Bookman Old Style" pitchFamily="18" charset="0"/>
              </a:rPr>
              <a:t>  STATE UNIVERSITY</a:t>
            </a:r>
            <a:endParaRPr lang="en-US" sz="800" b="1">
              <a:latin typeface="Bookman Old Style" pitchFamily="18" charset="0"/>
            </a:endParaRPr>
          </a:p>
          <a:p>
            <a:pPr algn="ctr"/>
            <a:r>
              <a:rPr lang="en-US" sz="700" b="1">
                <a:latin typeface="Century Gothic" pitchFamily="34" charset="0"/>
              </a:rPr>
              <a:t>Silang Campus</a:t>
            </a:r>
          </a:p>
          <a:p>
            <a:pPr algn="ctr"/>
            <a:r>
              <a:rPr lang="en-US" sz="600" i="1">
                <a:latin typeface="Century Gothic" pitchFamily="34" charset="0"/>
              </a:rPr>
              <a:t>Biga, Silang, Cavite</a:t>
            </a:r>
          </a:p>
          <a:p>
            <a:endParaRPr lang="en-US" sz="8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142875</xdr:rowOff>
    </xdr:from>
    <xdr:to>
      <xdr:col>2</xdr:col>
      <xdr:colOff>76200</xdr:colOff>
      <xdr:row>4</xdr:row>
      <xdr:rowOff>133350</xdr:rowOff>
    </xdr:to>
    <xdr:pic>
      <xdr:nvPicPr>
        <xdr:cNvPr id="25609" name="Picture 1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 contrast="18000"/>
        </a:blip>
        <a:srcRect/>
        <a:stretch>
          <a:fillRect/>
        </a:stretch>
      </xdr:blipFill>
      <xdr:spPr bwMode="auto">
        <a:xfrm>
          <a:off x="276225" y="142875"/>
          <a:ext cx="9144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180975</xdr:rowOff>
    </xdr:from>
    <xdr:to>
      <xdr:col>3</xdr:col>
      <xdr:colOff>933450</xdr:colOff>
      <xdr:row>4</xdr:row>
      <xdr:rowOff>95250</xdr:rowOff>
    </xdr:to>
    <xdr:pic>
      <xdr:nvPicPr>
        <xdr:cNvPr id="2" name="Picture 2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76425" y="342900"/>
          <a:ext cx="885825" cy="56197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209550</xdr:colOff>
      <xdr:row>0</xdr:row>
      <xdr:rowOff>1</xdr:rowOff>
    </xdr:from>
    <xdr:to>
      <xdr:col>12</xdr:col>
      <xdr:colOff>590550</xdr:colOff>
      <xdr:row>8</xdr:row>
      <xdr:rowOff>28576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6705600" y="1"/>
          <a:ext cx="1619250" cy="154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1" i="1" strike="noStrike">
              <a:solidFill>
                <a:srgbClr val="000000"/>
              </a:solidFill>
              <a:latin typeface="Arial Narrow"/>
            </a:rPr>
            <a:t>CvSU Mission</a:t>
          </a: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 </a:t>
          </a: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           </a:t>
          </a:r>
          <a:r>
            <a:rPr lang="en-US" sz="800" b="0" i="1" strike="noStrike">
              <a:solidFill>
                <a:srgbClr val="000000"/>
              </a:solidFill>
              <a:latin typeface="Arial Narrow"/>
            </a:rPr>
            <a:t>Cavite State University shall provide excellent, equitable and relevant educational opportunities in the arts, sciences and technology through quality instruction and will b research and development activities.</a:t>
          </a: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Arial Narrow"/>
            </a:rPr>
            <a:t>          It shall produce professional, skilled and morally upright individuals for global competitiveness.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276225</xdr:colOff>
      <xdr:row>7</xdr:row>
      <xdr:rowOff>171450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0" y="0"/>
          <a:ext cx="1314450" cy="15049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1" i="1" strike="noStrike">
              <a:solidFill>
                <a:srgbClr val="000000"/>
              </a:solidFill>
              <a:latin typeface="Arial Narrow"/>
            </a:rPr>
            <a:t>CvSU Vision</a:t>
          </a: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 </a:t>
          </a: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         </a:t>
          </a:r>
          <a:r>
            <a:rPr lang="en-US" sz="800" b="0" i="1" strike="noStrike">
              <a:solidFill>
                <a:srgbClr val="000000"/>
              </a:solidFill>
              <a:latin typeface="Arial Narrow"/>
            </a:rPr>
            <a:t>The premier University in historic Cavite recognized for excellence in the development of globally competitive and morally upright individuals.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des\2ndsem2014-2015\2ndSem2015-2016-CvSU\gradeshee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des\2ndsem2014-2015\2ndSem2015-2016-CvSU\DCIT23-BSCS1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Q3" t="str">
            <v>2014-2015</v>
          </cell>
        </row>
        <row r="7">
          <cell r="Q7" t="str">
            <v>Cahapin</v>
          </cell>
          <cell r="R7" t="str">
            <v>Erwin</v>
          </cell>
          <cell r="S7" t="str">
            <v>L.</v>
          </cell>
        </row>
        <row r="9">
          <cell r="Q9" t="str">
            <v>Beverly A. Malabag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/>
      <sheetData sheetId="1"/>
      <sheetData sheetId="2">
        <row r="2">
          <cell r="A2">
            <v>0</v>
          </cell>
          <cell r="B2">
            <v>5</v>
          </cell>
        </row>
        <row r="3">
          <cell r="A3">
            <v>70</v>
          </cell>
          <cell r="B3">
            <v>3</v>
          </cell>
        </row>
        <row r="4">
          <cell r="A4">
            <v>73.34</v>
          </cell>
          <cell r="B4">
            <v>2.75</v>
          </cell>
        </row>
        <row r="5">
          <cell r="A5">
            <v>76.680000000000007</v>
          </cell>
          <cell r="B5">
            <v>2.5</v>
          </cell>
        </row>
        <row r="6">
          <cell r="A6">
            <v>80.02</v>
          </cell>
          <cell r="B6">
            <v>2.25</v>
          </cell>
        </row>
        <row r="7">
          <cell r="A7">
            <v>83.36</v>
          </cell>
          <cell r="B7">
            <v>2</v>
          </cell>
        </row>
        <row r="8">
          <cell r="A8">
            <v>86.7</v>
          </cell>
          <cell r="B8">
            <v>1.75</v>
          </cell>
        </row>
        <row r="9">
          <cell r="A9">
            <v>90.04</v>
          </cell>
          <cell r="B9">
            <v>1.5</v>
          </cell>
        </row>
        <row r="10">
          <cell r="A10">
            <v>93.38</v>
          </cell>
          <cell r="B10">
            <v>1.25</v>
          </cell>
        </row>
        <row r="11">
          <cell r="A11">
            <v>0</v>
          </cell>
          <cell r="B11">
            <v>0</v>
          </cell>
        </row>
        <row r="12">
          <cell r="A12">
            <v>96.72</v>
          </cell>
          <cell r="B12">
            <v>1</v>
          </cell>
        </row>
      </sheetData>
      <sheetData sheetId="3"/>
      <sheetData sheetId="4">
        <row r="3">
          <cell r="D3" t="str">
            <v>Discrete Structure</v>
          </cell>
          <cell r="J3" t="str">
            <v>Tue</v>
          </cell>
          <cell r="Q3" t="str">
            <v>2014-2015</v>
          </cell>
        </row>
        <row r="4">
          <cell r="D4" t="str">
            <v>DCIT23</v>
          </cell>
          <cell r="J4" t="str">
            <v>7:00-9:00</v>
          </cell>
        </row>
        <row r="5">
          <cell r="D5" t="str">
            <v>BSCS</v>
          </cell>
          <cell r="E5" t="str">
            <v>1A</v>
          </cell>
          <cell r="J5" t="str">
            <v>RM333</v>
          </cell>
          <cell r="Q5" t="str">
            <v>2ND</v>
          </cell>
        </row>
      </sheetData>
      <sheetData sheetId="5">
        <row r="11">
          <cell r="BE11">
            <v>2.75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BE197"/>
  <sheetViews>
    <sheetView showGridLines="0" showRuler="0" topLeftCell="A10" zoomScale="96" zoomScaleNormal="96" workbookViewId="0">
      <selection activeCell="B17" sqref="B17"/>
    </sheetView>
  </sheetViews>
  <sheetFormatPr defaultRowHeight="12.75"/>
  <cols>
    <col min="1" max="1" width="4.140625" style="13" customWidth="1"/>
    <col min="2" max="2" width="12.42578125" style="13" customWidth="1"/>
    <col min="3" max="3" width="10.42578125" style="13" bestFit="1" customWidth="1"/>
    <col min="4" max="4" width="14.28515625" style="13" customWidth="1"/>
    <col min="5" max="5" width="2.85546875" style="13" bestFit="1" customWidth="1"/>
    <col min="6" max="6" width="9.140625" style="13" customWidth="1"/>
    <col min="7" max="28" width="3.28515625" style="13" customWidth="1"/>
    <col min="29" max="29" width="6.140625" style="13" customWidth="1"/>
    <col min="30" max="30" width="5.5703125" style="13" customWidth="1"/>
    <col min="31" max="40" width="3.28515625" style="13" customWidth="1"/>
    <col min="41" max="42" width="5.7109375" style="13" customWidth="1"/>
    <col min="43" max="44" width="3.85546875" style="13" bestFit="1" customWidth="1"/>
    <col min="45" max="45" width="3.7109375" style="13" customWidth="1"/>
    <col min="46" max="46" width="5.7109375" style="13" customWidth="1"/>
    <col min="47" max="47" width="6.140625" style="13" customWidth="1"/>
    <col min="48" max="48" width="6" style="13" bestFit="1" customWidth="1"/>
    <col min="49" max="49" width="5.7109375" style="13" customWidth="1"/>
    <col min="50" max="50" width="4.5703125" style="13" customWidth="1"/>
    <col min="51" max="52" width="6" style="13" customWidth="1"/>
    <col min="53" max="53" width="8.5703125" style="13" customWidth="1"/>
    <col min="54" max="54" width="5" style="13" customWidth="1"/>
    <col min="55" max="55" width="7.7109375" style="13" bestFit="1" customWidth="1"/>
    <col min="56" max="56" width="8.42578125" style="13" customWidth="1"/>
    <col min="57" max="16384" width="9.140625" style="13"/>
  </cols>
  <sheetData>
    <row r="1" spans="1:57" s="31" customFormat="1">
      <c r="B1" s="39" t="s">
        <v>26</v>
      </c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</row>
    <row r="2" spans="1:57" s="31" customFormat="1">
      <c r="B2" s="34" t="s">
        <v>27</v>
      </c>
      <c r="C2" s="33"/>
      <c r="D2" s="33"/>
      <c r="E2" s="32"/>
      <c r="F2" s="3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57" s="31" customFormat="1">
      <c r="A3" s="32"/>
      <c r="B3" s="33"/>
      <c r="C3" s="33"/>
      <c r="D3" s="33"/>
      <c r="E3" s="32"/>
      <c r="F3" s="3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57" s="31" customFormat="1">
      <c r="A4" s="32"/>
      <c r="B4" s="33"/>
      <c r="C4" s="33"/>
      <c r="D4" s="33"/>
      <c r="E4" s="32"/>
      <c r="F4" s="32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57" s="31" customFormat="1">
      <c r="A5" s="34"/>
      <c r="B5" s="41" t="s">
        <v>28</v>
      </c>
      <c r="C5" s="41" t="s">
        <v>0</v>
      </c>
      <c r="D5" s="32" t="s">
        <v>96</v>
      </c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0"/>
      <c r="S5" s="30"/>
      <c r="T5" s="30"/>
      <c r="U5" s="30"/>
      <c r="V5" s="30"/>
      <c r="W5" s="30"/>
      <c r="X5" s="30"/>
      <c r="Y5" s="30"/>
      <c r="Z5" s="30"/>
    </row>
    <row r="6" spans="1:57" s="31" customFormat="1" ht="13.5" customHeight="1">
      <c r="A6" s="35"/>
      <c r="B6" s="42" t="s">
        <v>29</v>
      </c>
      <c r="C6" s="42" t="s">
        <v>0</v>
      </c>
      <c r="D6" s="32" t="s">
        <v>96</v>
      </c>
      <c r="E6" s="32"/>
      <c r="F6" s="32"/>
      <c r="G6" s="1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0"/>
      <c r="Z6" s="30"/>
    </row>
    <row r="7" spans="1:57" s="31" customFormat="1" ht="13.5" customHeight="1">
      <c r="A7" s="32"/>
      <c r="B7" s="43" t="s">
        <v>30</v>
      </c>
      <c r="C7" s="43" t="s">
        <v>0</v>
      </c>
      <c r="D7" s="32" t="s">
        <v>81</v>
      </c>
      <c r="E7" s="32"/>
      <c r="F7" s="32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0"/>
      <c r="Z7" s="30"/>
    </row>
    <row r="8" spans="1:57" s="31" customFormat="1" ht="13.5" customHeight="1">
      <c r="A8" s="34"/>
      <c r="B8" s="43" t="s">
        <v>1</v>
      </c>
      <c r="C8" s="43" t="s">
        <v>0</v>
      </c>
      <c r="D8" s="36" t="s">
        <v>96</v>
      </c>
      <c r="E8" s="32"/>
      <c r="F8" s="32"/>
      <c r="G8" s="1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0"/>
      <c r="Z8" s="30"/>
    </row>
    <row r="9" spans="1:57" s="31" customFormat="1" ht="13.5" customHeight="1">
      <c r="A9" s="30"/>
      <c r="B9" s="43" t="s">
        <v>58</v>
      </c>
      <c r="C9" s="43" t="s">
        <v>0</v>
      </c>
      <c r="D9" s="36" t="s">
        <v>80</v>
      </c>
      <c r="E9" s="36"/>
      <c r="F9" s="36"/>
      <c r="G9" s="1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0"/>
      <c r="Z9" s="30"/>
    </row>
    <row r="10" spans="1:57" s="31" customFormat="1">
      <c r="A10" s="30"/>
      <c r="B10" s="36"/>
      <c r="C10" s="36"/>
      <c r="D10" s="36"/>
      <c r="E10" s="36"/>
      <c r="F10" s="36"/>
      <c r="G10" s="1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0"/>
      <c r="Z10" s="30"/>
    </row>
    <row r="11" spans="1:57">
      <c r="E11" s="18"/>
      <c r="F11" s="18"/>
    </row>
    <row r="13" spans="1:57" ht="12.75" customHeight="1">
      <c r="A13" s="264" t="s">
        <v>2</v>
      </c>
      <c r="B13" s="265" t="s">
        <v>3</v>
      </c>
      <c r="C13" s="266" t="s">
        <v>4</v>
      </c>
      <c r="D13" s="267"/>
      <c r="E13" s="268"/>
      <c r="F13" s="273" t="s">
        <v>99</v>
      </c>
      <c r="G13" s="263" t="s">
        <v>5</v>
      </c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 t="s">
        <v>6</v>
      </c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 t="s">
        <v>31</v>
      </c>
      <c r="AR13" s="263"/>
      <c r="AS13" s="263"/>
      <c r="AT13" s="263"/>
      <c r="AU13" s="263"/>
      <c r="AV13" s="263" t="s">
        <v>32</v>
      </c>
      <c r="AW13" s="263"/>
      <c r="AX13" s="276" t="s">
        <v>33</v>
      </c>
      <c r="AY13" s="276"/>
      <c r="AZ13" s="276"/>
      <c r="BA13" s="277" t="s">
        <v>34</v>
      </c>
      <c r="BB13" s="273" t="s">
        <v>35</v>
      </c>
      <c r="BC13" s="260" t="s">
        <v>7</v>
      </c>
      <c r="BD13" s="19"/>
      <c r="BE13" s="12"/>
    </row>
    <row r="14" spans="1:57" s="22" customFormat="1" ht="12.75" customHeight="1">
      <c r="A14" s="264"/>
      <c r="B14" s="265"/>
      <c r="C14" s="269"/>
      <c r="D14" s="270"/>
      <c r="E14" s="271"/>
      <c r="F14" s="274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76"/>
      <c r="AY14" s="276"/>
      <c r="AZ14" s="276"/>
      <c r="BA14" s="278"/>
      <c r="BB14" s="274"/>
      <c r="BC14" s="261"/>
      <c r="BD14" s="20"/>
      <c r="BE14" s="21"/>
    </row>
    <row r="15" spans="1:57" ht="12.75" customHeight="1">
      <c r="A15" s="264"/>
      <c r="B15" s="265"/>
      <c r="C15" s="269"/>
      <c r="D15" s="270"/>
      <c r="E15" s="271"/>
      <c r="F15" s="274"/>
      <c r="G15" s="3" t="s">
        <v>36</v>
      </c>
      <c r="H15" s="3" t="s">
        <v>37</v>
      </c>
      <c r="I15" s="3" t="s">
        <v>19</v>
      </c>
      <c r="J15" s="3" t="s">
        <v>20</v>
      </c>
      <c r="K15" s="3" t="s">
        <v>21</v>
      </c>
      <c r="L15" s="3" t="s">
        <v>22</v>
      </c>
      <c r="M15" s="3" t="s">
        <v>23</v>
      </c>
      <c r="N15" s="3" t="s">
        <v>24</v>
      </c>
      <c r="O15" s="3" t="s">
        <v>25</v>
      </c>
      <c r="P15" s="3" t="s">
        <v>38</v>
      </c>
      <c r="Q15" s="3" t="s">
        <v>39</v>
      </c>
      <c r="R15" s="3" t="s">
        <v>40</v>
      </c>
      <c r="S15" s="3" t="s">
        <v>41</v>
      </c>
      <c r="T15" s="3" t="s">
        <v>42</v>
      </c>
      <c r="U15" s="3" t="s">
        <v>43</v>
      </c>
      <c r="V15" s="3" t="s">
        <v>44</v>
      </c>
      <c r="W15" s="3" t="s">
        <v>45</v>
      </c>
      <c r="X15" s="3" t="s">
        <v>46</v>
      </c>
      <c r="Y15" s="3" t="s">
        <v>47</v>
      </c>
      <c r="Z15" s="3" t="s">
        <v>48</v>
      </c>
      <c r="AA15" s="3" t="s">
        <v>49</v>
      </c>
      <c r="AB15" s="3" t="s">
        <v>50</v>
      </c>
      <c r="AC15" s="265" t="s">
        <v>77</v>
      </c>
      <c r="AD15" s="265"/>
      <c r="AE15" s="3" t="s">
        <v>9</v>
      </c>
      <c r="AF15" s="3" t="s">
        <v>11</v>
      </c>
      <c r="AG15" s="3" t="s">
        <v>12</v>
      </c>
      <c r="AH15" s="3" t="s">
        <v>13</v>
      </c>
      <c r="AI15" s="3" t="s">
        <v>14</v>
      </c>
      <c r="AJ15" s="3" t="s">
        <v>15</v>
      </c>
      <c r="AK15" s="3" t="s">
        <v>16</v>
      </c>
      <c r="AL15" s="3" t="s">
        <v>17</v>
      </c>
      <c r="AM15" s="3" t="s">
        <v>51</v>
      </c>
      <c r="AN15" s="3" t="s">
        <v>52</v>
      </c>
      <c r="AO15" s="265" t="s">
        <v>77</v>
      </c>
      <c r="AP15" s="265"/>
      <c r="AQ15" s="6" t="s">
        <v>53</v>
      </c>
      <c r="AR15" s="6" t="s">
        <v>54</v>
      </c>
      <c r="AS15" s="6" t="s">
        <v>55</v>
      </c>
      <c r="AT15" s="272" t="s">
        <v>77</v>
      </c>
      <c r="AU15" s="272"/>
      <c r="AV15" s="263"/>
      <c r="AW15" s="263"/>
      <c r="AX15" s="276"/>
      <c r="AY15" s="276"/>
      <c r="AZ15" s="276"/>
      <c r="BA15" s="278"/>
      <c r="BB15" s="274"/>
      <c r="BC15" s="261"/>
      <c r="BD15" s="19"/>
      <c r="BE15" s="12"/>
    </row>
    <row r="16" spans="1:57">
      <c r="A16" s="264"/>
      <c r="B16" s="265"/>
      <c r="C16" s="269"/>
      <c r="D16" s="270"/>
      <c r="E16" s="271"/>
      <c r="F16" s="275"/>
      <c r="G16" s="44">
        <v>10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">
        <f>SUM(G16:AB16)</f>
        <v>10</v>
      </c>
      <c r="AD16" s="3">
        <v>0.2</v>
      </c>
      <c r="AE16" s="45">
        <v>10</v>
      </c>
      <c r="AF16" s="45"/>
      <c r="AG16" s="45"/>
      <c r="AH16" s="45"/>
      <c r="AI16" s="45"/>
      <c r="AJ16" s="45"/>
      <c r="AK16" s="45"/>
      <c r="AL16" s="45"/>
      <c r="AM16" s="45"/>
      <c r="AN16" s="45"/>
      <c r="AO16" s="4">
        <f>SUM(AE16:AN16)</f>
        <v>10</v>
      </c>
      <c r="AP16" s="3">
        <v>0.3</v>
      </c>
      <c r="AQ16" s="5">
        <v>100</v>
      </c>
      <c r="AR16" s="5">
        <v>100</v>
      </c>
      <c r="AS16" s="5">
        <v>100</v>
      </c>
      <c r="AT16" s="14">
        <f>SUM(AQ16:AS16)</f>
        <v>300</v>
      </c>
      <c r="AU16" s="3">
        <v>0.5</v>
      </c>
      <c r="AV16" s="129"/>
      <c r="AW16" s="130">
        <v>0.75</v>
      </c>
      <c r="AX16" s="27">
        <v>100</v>
      </c>
      <c r="AY16" s="7">
        <f>AX16</f>
        <v>100</v>
      </c>
      <c r="AZ16" s="26">
        <v>0.25</v>
      </c>
      <c r="BA16" s="279"/>
      <c r="BB16" s="275"/>
      <c r="BC16" s="262"/>
      <c r="BD16" s="19"/>
      <c r="BE16" s="12"/>
    </row>
    <row r="17" spans="1:55" ht="13.5" customHeight="1">
      <c r="A17" s="8">
        <v>1</v>
      </c>
      <c r="B17" s="23" t="s">
        <v>95</v>
      </c>
      <c r="C17" s="77" t="s">
        <v>96</v>
      </c>
      <c r="D17" s="78" t="s">
        <v>96</v>
      </c>
      <c r="E17" s="79" t="s">
        <v>97</v>
      </c>
      <c r="F17" s="119" t="s">
        <v>100</v>
      </c>
      <c r="G17" s="1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>
        <f>(SUM(G17:AB17)/$AC$16)*100</f>
        <v>0</v>
      </c>
      <c r="AD17" s="10">
        <f>AC17*$AD$16</f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>
        <f>(SUM(AE17:AN17)/$AO$16)*100</f>
        <v>0</v>
      </c>
      <c r="AP17" s="24">
        <f>AO17*$AP$16</f>
        <v>0</v>
      </c>
      <c r="AQ17" s="9"/>
      <c r="AR17" s="9"/>
      <c r="AS17" s="9"/>
      <c r="AT17" s="9">
        <f>(SUM(AQ17:AS17)/$AT$16)*100</f>
        <v>0</v>
      </c>
      <c r="AU17" s="17">
        <f>AT17*$AU$16</f>
        <v>0</v>
      </c>
      <c r="AV17" s="11">
        <f>AD17+AP17+AU17</f>
        <v>0</v>
      </c>
      <c r="AW17" s="25">
        <f>AV17*$AW$16</f>
        <v>0</v>
      </c>
      <c r="AX17" s="9"/>
      <c r="AY17" s="11">
        <f>AX17/$AY$16*100</f>
        <v>0</v>
      </c>
      <c r="AZ17" s="25">
        <f>AY17*$AZ$16</f>
        <v>0</v>
      </c>
      <c r="BA17" s="11">
        <f>AW17+AZ17</f>
        <v>0</v>
      </c>
      <c r="BB17" s="1">
        <f>VLOOKUP(BA17,gwa!$A$1:$B$34,2)</f>
        <v>5</v>
      </c>
      <c r="BC17" s="8" t="str">
        <f>IF(BB17&lt;4,"Passed","Failed")</f>
        <v>Failed</v>
      </c>
    </row>
    <row r="18" spans="1:55">
      <c r="A18" s="8">
        <v>2</v>
      </c>
      <c r="B18" s="23"/>
      <c r="C18" s="77" t="s">
        <v>98</v>
      </c>
      <c r="D18" s="78"/>
      <c r="E18" s="79"/>
      <c r="F18" s="119" t="s">
        <v>100</v>
      </c>
      <c r="G18" s="15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>
        <f t="shared" ref="AC18:AC56" si="0">(SUM(G18:AB18)/$AC$16)*100</f>
        <v>0</v>
      </c>
      <c r="AD18" s="10">
        <f t="shared" ref="AD18:AD56" si="1">AC18*$AD$16</f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>
        <f t="shared" ref="AO18:AO56" si="2">(SUM(AE18:AN18)/$AO$16)*100</f>
        <v>0</v>
      </c>
      <c r="AP18" s="24">
        <f t="shared" ref="AP18:AP56" si="3">AO18*$AP$16</f>
        <v>0</v>
      </c>
      <c r="AQ18" s="9"/>
      <c r="AR18" s="9"/>
      <c r="AS18" s="9"/>
      <c r="AT18" s="9">
        <f t="shared" ref="AT18:AT56" si="4">(SUM(AQ18:AS18)/$AT$16)*100</f>
        <v>0</v>
      </c>
      <c r="AU18" s="17">
        <f t="shared" ref="AU18:AU56" si="5">AT18*$AU$16</f>
        <v>0</v>
      </c>
      <c r="AV18" s="11">
        <f t="shared" ref="AV18:AV56" si="6">AD18+AP18+AU18</f>
        <v>0</v>
      </c>
      <c r="AW18" s="25">
        <f t="shared" ref="AW18:AW56" si="7">AV18*$AW$16</f>
        <v>0</v>
      </c>
      <c r="AX18" s="9"/>
      <c r="AY18" s="11">
        <f t="shared" ref="AY18:AY56" si="8">AX18/$AY$16*100</f>
        <v>0</v>
      </c>
      <c r="AZ18" s="25">
        <f t="shared" ref="AZ18:AZ56" si="9">AY18*$AZ$16</f>
        <v>0</v>
      </c>
      <c r="BA18" s="11">
        <f t="shared" ref="BA18:BA56" si="10">AW18+AZ18</f>
        <v>0</v>
      </c>
      <c r="BB18" s="1">
        <f>VLOOKUP(BA18,gwa!$A$1:$B$34,2)</f>
        <v>5</v>
      </c>
      <c r="BC18" s="8" t="str">
        <f t="shared" ref="BC18:BC56" si="11">IF(BB18&lt;4,"Passed","Failed")</f>
        <v>Failed</v>
      </c>
    </row>
    <row r="19" spans="1:55">
      <c r="A19" s="8">
        <v>3</v>
      </c>
      <c r="B19" s="23"/>
      <c r="C19" s="77"/>
      <c r="D19" s="78"/>
      <c r="E19" s="79"/>
      <c r="F19" s="119" t="s">
        <v>100</v>
      </c>
      <c r="G19" s="15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f t="shared" si="0"/>
        <v>0</v>
      </c>
      <c r="AD19" s="10">
        <f t="shared" si="1"/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>
        <f t="shared" si="2"/>
        <v>0</v>
      </c>
      <c r="AP19" s="24">
        <f t="shared" si="3"/>
        <v>0</v>
      </c>
      <c r="AQ19" s="9"/>
      <c r="AR19" s="9"/>
      <c r="AS19" s="9"/>
      <c r="AT19" s="9">
        <f t="shared" si="4"/>
        <v>0</v>
      </c>
      <c r="AU19" s="17">
        <f t="shared" si="5"/>
        <v>0</v>
      </c>
      <c r="AV19" s="11">
        <f t="shared" si="6"/>
        <v>0</v>
      </c>
      <c r="AW19" s="25">
        <f t="shared" si="7"/>
        <v>0</v>
      </c>
      <c r="AX19" s="9"/>
      <c r="AY19" s="11">
        <f t="shared" si="8"/>
        <v>0</v>
      </c>
      <c r="AZ19" s="25">
        <f t="shared" si="9"/>
        <v>0</v>
      </c>
      <c r="BA19" s="11">
        <f t="shared" si="10"/>
        <v>0</v>
      </c>
      <c r="BB19" s="1">
        <f>VLOOKUP(BA19,gwa!$A$1:$B$34,2)</f>
        <v>5</v>
      </c>
      <c r="BC19" s="8" t="str">
        <f t="shared" si="11"/>
        <v>Failed</v>
      </c>
    </row>
    <row r="20" spans="1:55">
      <c r="A20" s="8">
        <v>4</v>
      </c>
      <c r="B20" s="23"/>
      <c r="C20" s="77"/>
      <c r="D20" s="78"/>
      <c r="E20" s="79"/>
      <c r="F20" s="119" t="s">
        <v>100</v>
      </c>
      <c r="G20" s="15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>
        <f t="shared" si="0"/>
        <v>0</v>
      </c>
      <c r="AD20" s="10">
        <f t="shared" si="1"/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>
        <f t="shared" si="2"/>
        <v>0</v>
      </c>
      <c r="AP20" s="24">
        <f t="shared" si="3"/>
        <v>0</v>
      </c>
      <c r="AQ20" s="9"/>
      <c r="AR20" s="9"/>
      <c r="AS20" s="9"/>
      <c r="AT20" s="9">
        <f t="shared" si="4"/>
        <v>0</v>
      </c>
      <c r="AU20" s="17">
        <f t="shared" si="5"/>
        <v>0</v>
      </c>
      <c r="AV20" s="11">
        <f t="shared" si="6"/>
        <v>0</v>
      </c>
      <c r="AW20" s="25">
        <f t="shared" si="7"/>
        <v>0</v>
      </c>
      <c r="AX20" s="9"/>
      <c r="AY20" s="11">
        <f t="shared" si="8"/>
        <v>0</v>
      </c>
      <c r="AZ20" s="25">
        <f t="shared" si="9"/>
        <v>0</v>
      </c>
      <c r="BA20" s="11">
        <f t="shared" si="10"/>
        <v>0</v>
      </c>
      <c r="BB20" s="1">
        <f>VLOOKUP(BA20,gwa!$A$1:$B$34,2)</f>
        <v>5</v>
      </c>
      <c r="BC20" s="8" t="str">
        <f t="shared" si="11"/>
        <v>Failed</v>
      </c>
    </row>
    <row r="21" spans="1:55">
      <c r="A21" s="8">
        <v>5</v>
      </c>
      <c r="B21" s="23"/>
      <c r="C21" s="77"/>
      <c r="D21" s="78"/>
      <c r="E21" s="79"/>
      <c r="F21" s="119" t="s">
        <v>100</v>
      </c>
      <c r="G21" s="1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>
        <f t="shared" si="0"/>
        <v>0</v>
      </c>
      <c r="AD21" s="10">
        <f t="shared" si="1"/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>
        <f t="shared" si="2"/>
        <v>0</v>
      </c>
      <c r="AP21" s="24">
        <f t="shared" si="3"/>
        <v>0</v>
      </c>
      <c r="AQ21" s="9"/>
      <c r="AR21" s="9"/>
      <c r="AS21" s="9"/>
      <c r="AT21" s="9">
        <f t="shared" si="4"/>
        <v>0</v>
      </c>
      <c r="AU21" s="17">
        <f t="shared" si="5"/>
        <v>0</v>
      </c>
      <c r="AV21" s="11">
        <f t="shared" si="6"/>
        <v>0</v>
      </c>
      <c r="AW21" s="25">
        <f t="shared" si="7"/>
        <v>0</v>
      </c>
      <c r="AX21" s="9"/>
      <c r="AY21" s="11">
        <f t="shared" si="8"/>
        <v>0</v>
      </c>
      <c r="AZ21" s="25">
        <f t="shared" si="9"/>
        <v>0</v>
      </c>
      <c r="BA21" s="11">
        <f t="shared" si="10"/>
        <v>0</v>
      </c>
      <c r="BB21" s="1">
        <f>VLOOKUP(BA21,gwa!$A$1:$B$34,2)</f>
        <v>5</v>
      </c>
      <c r="BC21" s="8" t="str">
        <f t="shared" si="11"/>
        <v>Failed</v>
      </c>
    </row>
    <row r="22" spans="1:55">
      <c r="A22" s="8">
        <v>6</v>
      </c>
      <c r="B22" s="23"/>
      <c r="C22" s="77"/>
      <c r="D22" s="78"/>
      <c r="E22" s="79"/>
      <c r="F22" s="119" t="s">
        <v>100</v>
      </c>
      <c r="G22" s="15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f t="shared" si="0"/>
        <v>0</v>
      </c>
      <c r="AD22" s="10">
        <f t="shared" si="1"/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>
        <f t="shared" si="2"/>
        <v>0</v>
      </c>
      <c r="AP22" s="24">
        <f t="shared" si="3"/>
        <v>0</v>
      </c>
      <c r="AQ22" s="9"/>
      <c r="AR22" s="9"/>
      <c r="AS22" s="9"/>
      <c r="AT22" s="9">
        <f t="shared" si="4"/>
        <v>0</v>
      </c>
      <c r="AU22" s="17">
        <f t="shared" si="5"/>
        <v>0</v>
      </c>
      <c r="AV22" s="11">
        <f t="shared" si="6"/>
        <v>0</v>
      </c>
      <c r="AW22" s="25">
        <f t="shared" si="7"/>
        <v>0</v>
      </c>
      <c r="AX22" s="9"/>
      <c r="AY22" s="11">
        <f t="shared" si="8"/>
        <v>0</v>
      </c>
      <c r="AZ22" s="25">
        <f t="shared" si="9"/>
        <v>0</v>
      </c>
      <c r="BA22" s="11">
        <f t="shared" si="10"/>
        <v>0</v>
      </c>
      <c r="BB22" s="1">
        <f>VLOOKUP(BA22,gwa!$A$1:$B$34,2)</f>
        <v>5</v>
      </c>
      <c r="BC22" s="8" t="str">
        <f t="shared" si="11"/>
        <v>Failed</v>
      </c>
    </row>
    <row r="23" spans="1:55">
      <c r="A23" s="8">
        <v>7</v>
      </c>
      <c r="B23" s="23"/>
      <c r="C23" s="77"/>
      <c r="D23" s="78"/>
      <c r="E23" s="79"/>
      <c r="F23" s="119" t="s">
        <v>100</v>
      </c>
      <c r="G23" s="15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>
        <f t="shared" si="0"/>
        <v>0</v>
      </c>
      <c r="AD23" s="10">
        <f t="shared" si="1"/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>
        <f t="shared" si="2"/>
        <v>0</v>
      </c>
      <c r="AP23" s="24">
        <f t="shared" si="3"/>
        <v>0</v>
      </c>
      <c r="AQ23" s="9"/>
      <c r="AR23" s="9"/>
      <c r="AS23" s="9"/>
      <c r="AT23" s="9">
        <f t="shared" si="4"/>
        <v>0</v>
      </c>
      <c r="AU23" s="17">
        <f t="shared" si="5"/>
        <v>0</v>
      </c>
      <c r="AV23" s="11">
        <f t="shared" si="6"/>
        <v>0</v>
      </c>
      <c r="AW23" s="25">
        <f t="shared" si="7"/>
        <v>0</v>
      </c>
      <c r="AX23" s="9"/>
      <c r="AY23" s="11">
        <f t="shared" si="8"/>
        <v>0</v>
      </c>
      <c r="AZ23" s="25">
        <f t="shared" si="9"/>
        <v>0</v>
      </c>
      <c r="BA23" s="11">
        <f t="shared" si="10"/>
        <v>0</v>
      </c>
      <c r="BB23" s="1">
        <f>VLOOKUP(BA23,gwa!$A$1:$B$34,2)</f>
        <v>5</v>
      </c>
      <c r="BC23" s="8" t="str">
        <f t="shared" si="11"/>
        <v>Failed</v>
      </c>
    </row>
    <row r="24" spans="1:55">
      <c r="A24" s="8">
        <v>8</v>
      </c>
      <c r="B24" s="23"/>
      <c r="C24" s="77"/>
      <c r="D24" s="78"/>
      <c r="E24" s="79"/>
      <c r="F24" s="119" t="s">
        <v>100</v>
      </c>
      <c r="G24" s="15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>
        <f t="shared" si="0"/>
        <v>0</v>
      </c>
      <c r="AD24" s="10">
        <f t="shared" si="1"/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>
        <f t="shared" si="2"/>
        <v>0</v>
      </c>
      <c r="AP24" s="24">
        <f t="shared" si="3"/>
        <v>0</v>
      </c>
      <c r="AQ24" s="9"/>
      <c r="AR24" s="9"/>
      <c r="AS24" s="9"/>
      <c r="AT24" s="9">
        <f t="shared" si="4"/>
        <v>0</v>
      </c>
      <c r="AU24" s="17">
        <f t="shared" si="5"/>
        <v>0</v>
      </c>
      <c r="AV24" s="11">
        <f t="shared" si="6"/>
        <v>0</v>
      </c>
      <c r="AW24" s="25">
        <f t="shared" si="7"/>
        <v>0</v>
      </c>
      <c r="AX24" s="9"/>
      <c r="AY24" s="11">
        <f t="shared" si="8"/>
        <v>0</v>
      </c>
      <c r="AZ24" s="25">
        <f t="shared" si="9"/>
        <v>0</v>
      </c>
      <c r="BA24" s="11">
        <f t="shared" si="10"/>
        <v>0</v>
      </c>
      <c r="BB24" s="1">
        <f>VLOOKUP(BA24,gwa!$A$1:$B$34,2)</f>
        <v>5</v>
      </c>
      <c r="BC24" s="8" t="str">
        <f t="shared" si="11"/>
        <v>Failed</v>
      </c>
    </row>
    <row r="25" spans="1:55">
      <c r="A25" s="8">
        <v>9</v>
      </c>
      <c r="B25" s="23"/>
      <c r="C25" s="77"/>
      <c r="D25" s="78"/>
      <c r="E25" s="79"/>
      <c r="F25" s="119" t="s">
        <v>100</v>
      </c>
      <c r="G25" s="1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>
        <f t="shared" si="0"/>
        <v>0</v>
      </c>
      <c r="AD25" s="10">
        <f t="shared" si="1"/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>
        <f t="shared" si="2"/>
        <v>0</v>
      </c>
      <c r="AP25" s="24">
        <f t="shared" si="3"/>
        <v>0</v>
      </c>
      <c r="AQ25" s="9"/>
      <c r="AR25" s="9"/>
      <c r="AS25" s="9"/>
      <c r="AT25" s="9">
        <f t="shared" si="4"/>
        <v>0</v>
      </c>
      <c r="AU25" s="17">
        <f t="shared" si="5"/>
        <v>0</v>
      </c>
      <c r="AV25" s="11">
        <f t="shared" si="6"/>
        <v>0</v>
      </c>
      <c r="AW25" s="25">
        <f t="shared" si="7"/>
        <v>0</v>
      </c>
      <c r="AX25" s="9"/>
      <c r="AY25" s="11">
        <f t="shared" si="8"/>
        <v>0</v>
      </c>
      <c r="AZ25" s="25">
        <f t="shared" si="9"/>
        <v>0</v>
      </c>
      <c r="BA25" s="11">
        <f t="shared" si="10"/>
        <v>0</v>
      </c>
      <c r="BB25" s="1">
        <f>VLOOKUP(BA25,gwa!$A$1:$B$34,2)</f>
        <v>5</v>
      </c>
      <c r="BC25" s="8" t="str">
        <f t="shared" si="11"/>
        <v>Failed</v>
      </c>
    </row>
    <row r="26" spans="1:55">
      <c r="A26" s="8">
        <v>10</v>
      </c>
      <c r="B26" s="23"/>
      <c r="C26" s="77"/>
      <c r="D26" s="78"/>
      <c r="E26" s="79"/>
      <c r="F26" s="119" t="s">
        <v>100</v>
      </c>
      <c r="G26" s="1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>
        <f t="shared" si="0"/>
        <v>0</v>
      </c>
      <c r="AD26" s="10">
        <f t="shared" si="1"/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>
        <f t="shared" si="2"/>
        <v>0</v>
      </c>
      <c r="AP26" s="24">
        <f t="shared" si="3"/>
        <v>0</v>
      </c>
      <c r="AQ26" s="9"/>
      <c r="AR26" s="9"/>
      <c r="AS26" s="9"/>
      <c r="AT26" s="9">
        <f t="shared" si="4"/>
        <v>0</v>
      </c>
      <c r="AU26" s="17">
        <f t="shared" si="5"/>
        <v>0</v>
      </c>
      <c r="AV26" s="11">
        <f t="shared" si="6"/>
        <v>0</v>
      </c>
      <c r="AW26" s="25">
        <f t="shared" si="7"/>
        <v>0</v>
      </c>
      <c r="AX26" s="9"/>
      <c r="AY26" s="11">
        <f t="shared" si="8"/>
        <v>0</v>
      </c>
      <c r="AZ26" s="25">
        <f t="shared" si="9"/>
        <v>0</v>
      </c>
      <c r="BA26" s="11">
        <f t="shared" si="10"/>
        <v>0</v>
      </c>
      <c r="BB26" s="1">
        <f>VLOOKUP(BA26,gwa!$A$1:$B$34,2)</f>
        <v>5</v>
      </c>
      <c r="BC26" s="8" t="str">
        <f t="shared" si="11"/>
        <v>Failed</v>
      </c>
    </row>
    <row r="27" spans="1:55">
      <c r="A27" s="8">
        <v>11</v>
      </c>
      <c r="B27" s="23"/>
      <c r="C27" s="77"/>
      <c r="D27" s="78"/>
      <c r="E27" s="79"/>
      <c r="F27" s="119" t="s">
        <v>100</v>
      </c>
      <c r="G27" s="1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>
        <f t="shared" si="0"/>
        <v>0</v>
      </c>
      <c r="AD27" s="10">
        <f t="shared" si="1"/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>
        <f t="shared" si="2"/>
        <v>0</v>
      </c>
      <c r="AP27" s="24">
        <f t="shared" si="3"/>
        <v>0</v>
      </c>
      <c r="AQ27" s="9"/>
      <c r="AR27" s="9"/>
      <c r="AS27" s="9"/>
      <c r="AT27" s="9">
        <f t="shared" si="4"/>
        <v>0</v>
      </c>
      <c r="AU27" s="17">
        <f t="shared" si="5"/>
        <v>0</v>
      </c>
      <c r="AV27" s="11">
        <f t="shared" si="6"/>
        <v>0</v>
      </c>
      <c r="AW27" s="25">
        <f t="shared" si="7"/>
        <v>0</v>
      </c>
      <c r="AX27" s="9"/>
      <c r="AY27" s="11">
        <f t="shared" si="8"/>
        <v>0</v>
      </c>
      <c r="AZ27" s="25">
        <f t="shared" si="9"/>
        <v>0</v>
      </c>
      <c r="BA27" s="11">
        <f t="shared" si="10"/>
        <v>0</v>
      </c>
      <c r="BB27" s="1">
        <f>VLOOKUP(BA27,gwa!$A$1:$B$34,2)</f>
        <v>5</v>
      </c>
      <c r="BC27" s="8" t="str">
        <f t="shared" si="11"/>
        <v>Failed</v>
      </c>
    </row>
    <row r="28" spans="1:55">
      <c r="A28" s="8">
        <v>12</v>
      </c>
      <c r="B28" s="23"/>
      <c r="C28" s="77"/>
      <c r="D28" s="78"/>
      <c r="E28" s="79"/>
      <c r="F28" s="119" t="s">
        <v>100</v>
      </c>
      <c r="G28" s="15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>
        <f t="shared" si="0"/>
        <v>0</v>
      </c>
      <c r="AD28" s="10">
        <f t="shared" si="1"/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>
        <f t="shared" si="2"/>
        <v>0</v>
      </c>
      <c r="AP28" s="24">
        <f t="shared" si="3"/>
        <v>0</v>
      </c>
      <c r="AQ28" s="9"/>
      <c r="AR28" s="9"/>
      <c r="AS28" s="9"/>
      <c r="AT28" s="9">
        <f t="shared" si="4"/>
        <v>0</v>
      </c>
      <c r="AU28" s="17">
        <f t="shared" si="5"/>
        <v>0</v>
      </c>
      <c r="AV28" s="11">
        <f t="shared" si="6"/>
        <v>0</v>
      </c>
      <c r="AW28" s="25">
        <f t="shared" si="7"/>
        <v>0</v>
      </c>
      <c r="AX28" s="9"/>
      <c r="AY28" s="11">
        <f t="shared" si="8"/>
        <v>0</v>
      </c>
      <c r="AZ28" s="25">
        <f t="shared" si="9"/>
        <v>0</v>
      </c>
      <c r="BA28" s="11">
        <f t="shared" si="10"/>
        <v>0</v>
      </c>
      <c r="BB28" s="1">
        <f>VLOOKUP(BA28,gwa!$A$1:$B$34,2)</f>
        <v>5</v>
      </c>
      <c r="BC28" s="8" t="str">
        <f t="shared" si="11"/>
        <v>Failed</v>
      </c>
    </row>
    <row r="29" spans="1:55">
      <c r="A29" s="8">
        <v>13</v>
      </c>
      <c r="B29" s="23"/>
      <c r="C29" s="77"/>
      <c r="D29" s="78"/>
      <c r="E29" s="79"/>
      <c r="F29" s="119" t="s">
        <v>100</v>
      </c>
      <c r="G29" s="15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>
        <f t="shared" si="0"/>
        <v>0</v>
      </c>
      <c r="AD29" s="10">
        <f t="shared" si="1"/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>
        <f t="shared" si="2"/>
        <v>0</v>
      </c>
      <c r="AP29" s="24">
        <f t="shared" si="3"/>
        <v>0</v>
      </c>
      <c r="AQ29" s="9"/>
      <c r="AR29" s="9"/>
      <c r="AS29" s="9"/>
      <c r="AT29" s="9">
        <f t="shared" si="4"/>
        <v>0</v>
      </c>
      <c r="AU29" s="17">
        <f t="shared" si="5"/>
        <v>0</v>
      </c>
      <c r="AV29" s="11">
        <f t="shared" si="6"/>
        <v>0</v>
      </c>
      <c r="AW29" s="25">
        <f t="shared" si="7"/>
        <v>0</v>
      </c>
      <c r="AX29" s="9"/>
      <c r="AY29" s="11">
        <f t="shared" si="8"/>
        <v>0</v>
      </c>
      <c r="AZ29" s="25">
        <f t="shared" si="9"/>
        <v>0</v>
      </c>
      <c r="BA29" s="11">
        <f t="shared" si="10"/>
        <v>0</v>
      </c>
      <c r="BB29" s="1">
        <f>VLOOKUP(BA29,gwa!$A$1:$B$34,2)</f>
        <v>5</v>
      </c>
      <c r="BC29" s="8" t="str">
        <f t="shared" si="11"/>
        <v>Failed</v>
      </c>
    </row>
    <row r="30" spans="1:55">
      <c r="A30" s="8">
        <v>14</v>
      </c>
      <c r="B30" s="23"/>
      <c r="C30" s="77"/>
      <c r="D30" s="78"/>
      <c r="E30" s="79"/>
      <c r="F30" s="119" t="s">
        <v>100</v>
      </c>
      <c r="G30" s="1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>
        <f t="shared" si="0"/>
        <v>0</v>
      </c>
      <c r="AD30" s="10">
        <f t="shared" si="1"/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>
        <f t="shared" si="2"/>
        <v>0</v>
      </c>
      <c r="AP30" s="24">
        <f t="shared" si="3"/>
        <v>0</v>
      </c>
      <c r="AQ30" s="9"/>
      <c r="AR30" s="9"/>
      <c r="AS30" s="9"/>
      <c r="AT30" s="9">
        <f t="shared" si="4"/>
        <v>0</v>
      </c>
      <c r="AU30" s="17">
        <f t="shared" si="5"/>
        <v>0</v>
      </c>
      <c r="AV30" s="11">
        <f t="shared" si="6"/>
        <v>0</v>
      </c>
      <c r="AW30" s="25">
        <f t="shared" si="7"/>
        <v>0</v>
      </c>
      <c r="AX30" s="9"/>
      <c r="AY30" s="11">
        <f t="shared" si="8"/>
        <v>0</v>
      </c>
      <c r="AZ30" s="25">
        <f t="shared" si="9"/>
        <v>0</v>
      </c>
      <c r="BA30" s="11">
        <f t="shared" si="10"/>
        <v>0</v>
      </c>
      <c r="BB30" s="1">
        <f>VLOOKUP(BA30,gwa!$A$1:$B$34,2)</f>
        <v>5</v>
      </c>
      <c r="BC30" s="8" t="str">
        <f t="shared" si="11"/>
        <v>Failed</v>
      </c>
    </row>
    <row r="31" spans="1:55">
      <c r="A31" s="8">
        <v>15</v>
      </c>
      <c r="B31" s="23"/>
      <c r="C31" s="77"/>
      <c r="D31" s="78"/>
      <c r="E31" s="79"/>
      <c r="F31" s="119" t="s">
        <v>100</v>
      </c>
      <c r="G31" s="1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f t="shared" si="0"/>
        <v>0</v>
      </c>
      <c r="AD31" s="10">
        <f t="shared" si="1"/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>
        <f t="shared" si="2"/>
        <v>0</v>
      </c>
      <c r="AP31" s="24">
        <f t="shared" si="3"/>
        <v>0</v>
      </c>
      <c r="AQ31" s="9"/>
      <c r="AR31" s="9"/>
      <c r="AS31" s="9"/>
      <c r="AT31" s="9">
        <f t="shared" si="4"/>
        <v>0</v>
      </c>
      <c r="AU31" s="17">
        <f t="shared" si="5"/>
        <v>0</v>
      </c>
      <c r="AV31" s="11">
        <f t="shared" si="6"/>
        <v>0</v>
      </c>
      <c r="AW31" s="25">
        <f t="shared" si="7"/>
        <v>0</v>
      </c>
      <c r="AX31" s="9"/>
      <c r="AY31" s="11">
        <f t="shared" si="8"/>
        <v>0</v>
      </c>
      <c r="AZ31" s="25">
        <f t="shared" si="9"/>
        <v>0</v>
      </c>
      <c r="BA31" s="11">
        <f t="shared" si="10"/>
        <v>0</v>
      </c>
      <c r="BB31" s="1">
        <f>VLOOKUP(BA31,gwa!$A$1:$B$34,2)</f>
        <v>5</v>
      </c>
      <c r="BC31" s="8" t="str">
        <f t="shared" si="11"/>
        <v>Failed</v>
      </c>
    </row>
    <row r="32" spans="1:55">
      <c r="A32" s="8">
        <v>16</v>
      </c>
      <c r="B32" s="23"/>
      <c r="C32" s="77"/>
      <c r="D32" s="78"/>
      <c r="E32" s="79"/>
      <c r="F32" s="119" t="s">
        <v>100</v>
      </c>
      <c r="G32" s="1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f t="shared" si="0"/>
        <v>0</v>
      </c>
      <c r="AD32" s="10">
        <f t="shared" si="1"/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>
        <f t="shared" si="2"/>
        <v>0</v>
      </c>
      <c r="AP32" s="24">
        <f t="shared" si="3"/>
        <v>0</v>
      </c>
      <c r="AQ32" s="9"/>
      <c r="AR32" s="9"/>
      <c r="AS32" s="9"/>
      <c r="AT32" s="9">
        <f t="shared" si="4"/>
        <v>0</v>
      </c>
      <c r="AU32" s="17">
        <f t="shared" si="5"/>
        <v>0</v>
      </c>
      <c r="AV32" s="11">
        <f t="shared" si="6"/>
        <v>0</v>
      </c>
      <c r="AW32" s="25">
        <f t="shared" si="7"/>
        <v>0</v>
      </c>
      <c r="AX32" s="9"/>
      <c r="AY32" s="11">
        <f t="shared" si="8"/>
        <v>0</v>
      </c>
      <c r="AZ32" s="25">
        <f t="shared" si="9"/>
        <v>0</v>
      </c>
      <c r="BA32" s="11">
        <f t="shared" si="10"/>
        <v>0</v>
      </c>
      <c r="BB32" s="1">
        <f>VLOOKUP(BA32,gwa!$A$1:$B$34,2)</f>
        <v>5</v>
      </c>
      <c r="BC32" s="8" t="str">
        <f t="shared" si="11"/>
        <v>Failed</v>
      </c>
    </row>
    <row r="33" spans="1:55">
      <c r="A33" s="8">
        <v>17</v>
      </c>
      <c r="B33" s="23"/>
      <c r="C33" s="77"/>
      <c r="D33" s="78"/>
      <c r="E33" s="79"/>
      <c r="F33" s="119" t="s">
        <v>100</v>
      </c>
      <c r="G33" s="1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f t="shared" si="0"/>
        <v>0</v>
      </c>
      <c r="AD33" s="10">
        <f t="shared" si="1"/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>
        <f t="shared" si="2"/>
        <v>0</v>
      </c>
      <c r="AP33" s="24">
        <f t="shared" si="3"/>
        <v>0</v>
      </c>
      <c r="AQ33" s="9"/>
      <c r="AR33" s="9"/>
      <c r="AS33" s="9"/>
      <c r="AT33" s="9">
        <f t="shared" si="4"/>
        <v>0</v>
      </c>
      <c r="AU33" s="17">
        <f t="shared" si="5"/>
        <v>0</v>
      </c>
      <c r="AV33" s="11">
        <f t="shared" si="6"/>
        <v>0</v>
      </c>
      <c r="AW33" s="25">
        <f t="shared" si="7"/>
        <v>0</v>
      </c>
      <c r="AX33" s="9"/>
      <c r="AY33" s="11">
        <f t="shared" si="8"/>
        <v>0</v>
      </c>
      <c r="AZ33" s="25">
        <f t="shared" si="9"/>
        <v>0</v>
      </c>
      <c r="BA33" s="11">
        <f t="shared" si="10"/>
        <v>0</v>
      </c>
      <c r="BB33" s="1">
        <f>VLOOKUP(BA33,gwa!$A$1:$B$34,2)</f>
        <v>5</v>
      </c>
      <c r="BC33" s="8" t="str">
        <f t="shared" si="11"/>
        <v>Failed</v>
      </c>
    </row>
    <row r="34" spans="1:55">
      <c r="A34" s="8">
        <v>18</v>
      </c>
      <c r="B34" s="23"/>
      <c r="C34" s="77"/>
      <c r="D34" s="78"/>
      <c r="E34" s="79"/>
      <c r="F34" s="119" t="s">
        <v>100</v>
      </c>
      <c r="G34" s="15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f t="shared" si="0"/>
        <v>0</v>
      </c>
      <c r="AD34" s="10">
        <f t="shared" si="1"/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>
        <f t="shared" si="2"/>
        <v>0</v>
      </c>
      <c r="AP34" s="24">
        <f t="shared" si="3"/>
        <v>0</v>
      </c>
      <c r="AQ34" s="9"/>
      <c r="AR34" s="9"/>
      <c r="AS34" s="9"/>
      <c r="AT34" s="9">
        <f t="shared" si="4"/>
        <v>0</v>
      </c>
      <c r="AU34" s="17">
        <f t="shared" si="5"/>
        <v>0</v>
      </c>
      <c r="AV34" s="11">
        <f t="shared" si="6"/>
        <v>0</v>
      </c>
      <c r="AW34" s="25">
        <f t="shared" si="7"/>
        <v>0</v>
      </c>
      <c r="AX34" s="9"/>
      <c r="AY34" s="11">
        <f t="shared" si="8"/>
        <v>0</v>
      </c>
      <c r="AZ34" s="25">
        <f t="shared" si="9"/>
        <v>0</v>
      </c>
      <c r="BA34" s="11">
        <f t="shared" si="10"/>
        <v>0</v>
      </c>
      <c r="BB34" s="1">
        <f>VLOOKUP(BA34,gwa!$A$1:$B$34,2)</f>
        <v>5</v>
      </c>
      <c r="BC34" s="8" t="str">
        <f t="shared" si="11"/>
        <v>Failed</v>
      </c>
    </row>
    <row r="35" spans="1:55">
      <c r="A35" s="8">
        <v>19</v>
      </c>
      <c r="B35" s="23"/>
      <c r="C35" s="77"/>
      <c r="D35" s="78"/>
      <c r="E35" s="79"/>
      <c r="F35" s="119" t="s">
        <v>100</v>
      </c>
      <c r="G35" s="15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>
        <f t="shared" si="0"/>
        <v>0</v>
      </c>
      <c r="AD35" s="10">
        <f t="shared" si="1"/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>
        <f t="shared" si="2"/>
        <v>0</v>
      </c>
      <c r="AP35" s="24">
        <f t="shared" si="3"/>
        <v>0</v>
      </c>
      <c r="AQ35" s="9"/>
      <c r="AR35" s="9"/>
      <c r="AS35" s="9"/>
      <c r="AT35" s="9">
        <f t="shared" si="4"/>
        <v>0</v>
      </c>
      <c r="AU35" s="17">
        <f t="shared" si="5"/>
        <v>0</v>
      </c>
      <c r="AV35" s="11">
        <f t="shared" si="6"/>
        <v>0</v>
      </c>
      <c r="AW35" s="25">
        <f t="shared" si="7"/>
        <v>0</v>
      </c>
      <c r="AX35" s="9"/>
      <c r="AY35" s="11">
        <f t="shared" si="8"/>
        <v>0</v>
      </c>
      <c r="AZ35" s="25">
        <f t="shared" si="9"/>
        <v>0</v>
      </c>
      <c r="BA35" s="11">
        <f t="shared" si="10"/>
        <v>0</v>
      </c>
      <c r="BB35" s="1">
        <f>VLOOKUP(BA35,gwa!$A$1:$B$34,2)</f>
        <v>5</v>
      </c>
      <c r="BC35" s="8" t="str">
        <f t="shared" si="11"/>
        <v>Failed</v>
      </c>
    </row>
    <row r="36" spans="1:55">
      <c r="A36" s="8">
        <v>20</v>
      </c>
      <c r="B36" s="23"/>
      <c r="C36" s="77"/>
      <c r="D36" s="78"/>
      <c r="E36" s="79"/>
      <c r="F36" s="119" t="s">
        <v>100</v>
      </c>
      <c r="G36" s="15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>
        <f t="shared" si="0"/>
        <v>0</v>
      </c>
      <c r="AD36" s="10">
        <f t="shared" si="1"/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>
        <f t="shared" si="2"/>
        <v>0</v>
      </c>
      <c r="AP36" s="24">
        <f t="shared" si="3"/>
        <v>0</v>
      </c>
      <c r="AQ36" s="9"/>
      <c r="AR36" s="9"/>
      <c r="AS36" s="9"/>
      <c r="AT36" s="9">
        <f t="shared" si="4"/>
        <v>0</v>
      </c>
      <c r="AU36" s="17">
        <f t="shared" si="5"/>
        <v>0</v>
      </c>
      <c r="AV36" s="11">
        <f t="shared" si="6"/>
        <v>0</v>
      </c>
      <c r="AW36" s="25">
        <f t="shared" si="7"/>
        <v>0</v>
      </c>
      <c r="AX36" s="9"/>
      <c r="AY36" s="11">
        <f t="shared" si="8"/>
        <v>0</v>
      </c>
      <c r="AZ36" s="25">
        <f t="shared" si="9"/>
        <v>0</v>
      </c>
      <c r="BA36" s="11">
        <f t="shared" si="10"/>
        <v>0</v>
      </c>
      <c r="BB36" s="1">
        <f>VLOOKUP(BA36,gwa!$A$1:$B$34,2)</f>
        <v>5</v>
      </c>
      <c r="BC36" s="8" t="str">
        <f t="shared" si="11"/>
        <v>Failed</v>
      </c>
    </row>
    <row r="37" spans="1:55">
      <c r="A37" s="8">
        <v>21</v>
      </c>
      <c r="B37" s="23"/>
      <c r="C37" s="77"/>
      <c r="D37" s="78"/>
      <c r="E37" s="79"/>
      <c r="F37" s="119" t="s">
        <v>100</v>
      </c>
      <c r="G37" s="15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>
        <f t="shared" si="0"/>
        <v>0</v>
      </c>
      <c r="AD37" s="10">
        <f t="shared" si="1"/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>
        <f t="shared" si="2"/>
        <v>0</v>
      </c>
      <c r="AP37" s="24">
        <f t="shared" si="3"/>
        <v>0</v>
      </c>
      <c r="AQ37" s="9"/>
      <c r="AR37" s="9"/>
      <c r="AS37" s="9"/>
      <c r="AT37" s="9">
        <f t="shared" si="4"/>
        <v>0</v>
      </c>
      <c r="AU37" s="17">
        <f t="shared" si="5"/>
        <v>0</v>
      </c>
      <c r="AV37" s="11">
        <f t="shared" si="6"/>
        <v>0</v>
      </c>
      <c r="AW37" s="25">
        <f t="shared" si="7"/>
        <v>0</v>
      </c>
      <c r="AX37" s="9"/>
      <c r="AY37" s="11">
        <f t="shared" si="8"/>
        <v>0</v>
      </c>
      <c r="AZ37" s="25">
        <f t="shared" si="9"/>
        <v>0</v>
      </c>
      <c r="BA37" s="11">
        <f t="shared" si="10"/>
        <v>0</v>
      </c>
      <c r="BB37" s="1">
        <f>VLOOKUP(BA37,gwa!$A$1:$B$34,2)</f>
        <v>5</v>
      </c>
      <c r="BC37" s="8" t="str">
        <f t="shared" si="11"/>
        <v>Failed</v>
      </c>
    </row>
    <row r="38" spans="1:55">
      <c r="A38" s="8">
        <v>22</v>
      </c>
      <c r="B38" s="23"/>
      <c r="C38" s="77"/>
      <c r="D38" s="78"/>
      <c r="E38" s="79"/>
      <c r="F38" s="119" t="s">
        <v>100</v>
      </c>
      <c r="G38" s="15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>
        <f t="shared" si="0"/>
        <v>0</v>
      </c>
      <c r="AD38" s="10">
        <f t="shared" si="1"/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>
        <f t="shared" si="2"/>
        <v>0</v>
      </c>
      <c r="AP38" s="24">
        <f t="shared" si="3"/>
        <v>0</v>
      </c>
      <c r="AQ38" s="9"/>
      <c r="AR38" s="9"/>
      <c r="AS38" s="9"/>
      <c r="AT38" s="9">
        <f t="shared" si="4"/>
        <v>0</v>
      </c>
      <c r="AU38" s="17">
        <f t="shared" si="5"/>
        <v>0</v>
      </c>
      <c r="AV38" s="11">
        <f t="shared" si="6"/>
        <v>0</v>
      </c>
      <c r="AW38" s="25">
        <f t="shared" si="7"/>
        <v>0</v>
      </c>
      <c r="AX38" s="9"/>
      <c r="AY38" s="11">
        <f t="shared" si="8"/>
        <v>0</v>
      </c>
      <c r="AZ38" s="25">
        <f t="shared" si="9"/>
        <v>0</v>
      </c>
      <c r="BA38" s="11">
        <f t="shared" si="10"/>
        <v>0</v>
      </c>
      <c r="BB38" s="1">
        <f>VLOOKUP(BA38,gwa!$A$1:$B$34,2)</f>
        <v>5</v>
      </c>
      <c r="BC38" s="8" t="str">
        <f t="shared" si="11"/>
        <v>Failed</v>
      </c>
    </row>
    <row r="39" spans="1:55">
      <c r="A39" s="8">
        <v>23</v>
      </c>
      <c r="B39" s="23"/>
      <c r="C39" s="77"/>
      <c r="D39" s="78"/>
      <c r="E39" s="79"/>
      <c r="F39" s="119" t="s">
        <v>100</v>
      </c>
      <c r="G39" s="15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>
        <f t="shared" si="0"/>
        <v>0</v>
      </c>
      <c r="AD39" s="10">
        <f t="shared" si="1"/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>
        <f t="shared" si="2"/>
        <v>0</v>
      </c>
      <c r="AP39" s="24">
        <f t="shared" si="3"/>
        <v>0</v>
      </c>
      <c r="AQ39" s="9"/>
      <c r="AR39" s="9"/>
      <c r="AS39" s="9"/>
      <c r="AT39" s="9">
        <f t="shared" si="4"/>
        <v>0</v>
      </c>
      <c r="AU39" s="17">
        <f t="shared" si="5"/>
        <v>0</v>
      </c>
      <c r="AV39" s="11">
        <f t="shared" si="6"/>
        <v>0</v>
      </c>
      <c r="AW39" s="25">
        <f t="shared" si="7"/>
        <v>0</v>
      </c>
      <c r="AX39" s="9"/>
      <c r="AY39" s="11">
        <f t="shared" si="8"/>
        <v>0</v>
      </c>
      <c r="AZ39" s="25">
        <f t="shared" si="9"/>
        <v>0</v>
      </c>
      <c r="BA39" s="11">
        <f t="shared" si="10"/>
        <v>0</v>
      </c>
      <c r="BB39" s="1">
        <f>VLOOKUP(BA39,gwa!$A$1:$B$34,2)</f>
        <v>5</v>
      </c>
      <c r="BC39" s="8" t="str">
        <f t="shared" si="11"/>
        <v>Failed</v>
      </c>
    </row>
    <row r="40" spans="1:55">
      <c r="A40" s="8">
        <v>24</v>
      </c>
      <c r="B40" s="23"/>
      <c r="C40" s="77"/>
      <c r="D40" s="78"/>
      <c r="E40" s="79"/>
      <c r="F40" s="119" t="s">
        <v>100</v>
      </c>
      <c r="G40" s="15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>
        <f t="shared" si="0"/>
        <v>0</v>
      </c>
      <c r="AD40" s="10">
        <f t="shared" si="1"/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>
        <f t="shared" si="2"/>
        <v>0</v>
      </c>
      <c r="AP40" s="24">
        <f t="shared" si="3"/>
        <v>0</v>
      </c>
      <c r="AQ40" s="9"/>
      <c r="AR40" s="9"/>
      <c r="AS40" s="9"/>
      <c r="AT40" s="9">
        <f t="shared" si="4"/>
        <v>0</v>
      </c>
      <c r="AU40" s="17">
        <f t="shared" si="5"/>
        <v>0</v>
      </c>
      <c r="AV40" s="11">
        <f t="shared" si="6"/>
        <v>0</v>
      </c>
      <c r="AW40" s="25">
        <f t="shared" si="7"/>
        <v>0</v>
      </c>
      <c r="AX40" s="9"/>
      <c r="AY40" s="11">
        <f t="shared" si="8"/>
        <v>0</v>
      </c>
      <c r="AZ40" s="25">
        <f t="shared" si="9"/>
        <v>0</v>
      </c>
      <c r="BA40" s="11">
        <f t="shared" si="10"/>
        <v>0</v>
      </c>
      <c r="BB40" s="1">
        <f>VLOOKUP(BA40,gwa!$A$1:$B$34,2)</f>
        <v>5</v>
      </c>
      <c r="BC40" s="8" t="str">
        <f t="shared" si="11"/>
        <v>Failed</v>
      </c>
    </row>
    <row r="41" spans="1:55">
      <c r="A41" s="8">
        <v>25</v>
      </c>
      <c r="B41" s="23"/>
      <c r="C41" s="77"/>
      <c r="D41" s="78"/>
      <c r="E41" s="79"/>
      <c r="F41" s="119" t="s">
        <v>100</v>
      </c>
      <c r="G41" s="15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>
        <f t="shared" si="0"/>
        <v>0</v>
      </c>
      <c r="AD41" s="10">
        <f t="shared" si="1"/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>
        <f t="shared" si="2"/>
        <v>0</v>
      </c>
      <c r="AP41" s="24">
        <f t="shared" si="3"/>
        <v>0</v>
      </c>
      <c r="AQ41" s="9"/>
      <c r="AR41" s="9"/>
      <c r="AS41" s="9"/>
      <c r="AT41" s="9">
        <f t="shared" si="4"/>
        <v>0</v>
      </c>
      <c r="AU41" s="17">
        <f t="shared" si="5"/>
        <v>0</v>
      </c>
      <c r="AV41" s="11">
        <f t="shared" si="6"/>
        <v>0</v>
      </c>
      <c r="AW41" s="25">
        <f t="shared" si="7"/>
        <v>0</v>
      </c>
      <c r="AX41" s="9"/>
      <c r="AY41" s="11">
        <f t="shared" si="8"/>
        <v>0</v>
      </c>
      <c r="AZ41" s="25">
        <f t="shared" si="9"/>
        <v>0</v>
      </c>
      <c r="BA41" s="11">
        <f t="shared" si="10"/>
        <v>0</v>
      </c>
      <c r="BB41" s="1">
        <f>VLOOKUP(BA41,gwa!$A$1:$B$34,2)</f>
        <v>5</v>
      </c>
      <c r="BC41" s="8" t="str">
        <f t="shared" si="11"/>
        <v>Failed</v>
      </c>
    </row>
    <row r="42" spans="1:55">
      <c r="A42" s="8">
        <v>26</v>
      </c>
      <c r="B42" s="23"/>
      <c r="C42" s="77"/>
      <c r="D42" s="78"/>
      <c r="E42" s="79"/>
      <c r="F42" s="119" t="s">
        <v>100</v>
      </c>
      <c r="G42" s="15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>
        <f t="shared" si="0"/>
        <v>0</v>
      </c>
      <c r="AD42" s="10">
        <f t="shared" si="1"/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>
        <f t="shared" si="2"/>
        <v>0</v>
      </c>
      <c r="AP42" s="24">
        <f t="shared" si="3"/>
        <v>0</v>
      </c>
      <c r="AQ42" s="9"/>
      <c r="AR42" s="9"/>
      <c r="AS42" s="9"/>
      <c r="AT42" s="9">
        <f t="shared" si="4"/>
        <v>0</v>
      </c>
      <c r="AU42" s="17">
        <f t="shared" si="5"/>
        <v>0</v>
      </c>
      <c r="AV42" s="11">
        <f t="shared" si="6"/>
        <v>0</v>
      </c>
      <c r="AW42" s="25">
        <f t="shared" si="7"/>
        <v>0</v>
      </c>
      <c r="AX42" s="9"/>
      <c r="AY42" s="11">
        <f t="shared" si="8"/>
        <v>0</v>
      </c>
      <c r="AZ42" s="25">
        <f t="shared" si="9"/>
        <v>0</v>
      </c>
      <c r="BA42" s="11">
        <f t="shared" si="10"/>
        <v>0</v>
      </c>
      <c r="BB42" s="1">
        <f>VLOOKUP(BA42,gwa!$A$1:$B$34,2)</f>
        <v>5</v>
      </c>
      <c r="BC42" s="8" t="str">
        <f t="shared" si="11"/>
        <v>Failed</v>
      </c>
    </row>
    <row r="43" spans="1:55">
      <c r="A43" s="8">
        <v>27</v>
      </c>
      <c r="B43" s="23"/>
      <c r="C43" s="77"/>
      <c r="D43" s="78"/>
      <c r="E43" s="79"/>
      <c r="F43" s="119" t="s">
        <v>100</v>
      </c>
      <c r="G43" s="15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>
        <f t="shared" si="0"/>
        <v>0</v>
      </c>
      <c r="AD43" s="10">
        <f t="shared" si="1"/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>
        <f t="shared" si="2"/>
        <v>0</v>
      </c>
      <c r="AP43" s="24">
        <f t="shared" si="3"/>
        <v>0</v>
      </c>
      <c r="AQ43" s="9"/>
      <c r="AR43" s="9"/>
      <c r="AS43" s="9"/>
      <c r="AT43" s="9">
        <f t="shared" si="4"/>
        <v>0</v>
      </c>
      <c r="AU43" s="17">
        <f t="shared" si="5"/>
        <v>0</v>
      </c>
      <c r="AV43" s="11">
        <f t="shared" si="6"/>
        <v>0</v>
      </c>
      <c r="AW43" s="25">
        <f t="shared" si="7"/>
        <v>0</v>
      </c>
      <c r="AX43" s="9"/>
      <c r="AY43" s="11">
        <f t="shared" si="8"/>
        <v>0</v>
      </c>
      <c r="AZ43" s="25">
        <f t="shared" si="9"/>
        <v>0</v>
      </c>
      <c r="BA43" s="11">
        <f t="shared" si="10"/>
        <v>0</v>
      </c>
      <c r="BB43" s="1">
        <f>VLOOKUP(BA43,gwa!$A$1:$B$34,2)</f>
        <v>5</v>
      </c>
      <c r="BC43" s="8" t="str">
        <f t="shared" si="11"/>
        <v>Failed</v>
      </c>
    </row>
    <row r="44" spans="1:55">
      <c r="A44" s="8">
        <v>28</v>
      </c>
      <c r="B44" s="23"/>
      <c r="C44" s="77"/>
      <c r="D44" s="78"/>
      <c r="E44" s="79"/>
      <c r="F44" s="119" t="s">
        <v>100</v>
      </c>
      <c r="G44" s="15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>
        <f t="shared" si="0"/>
        <v>0</v>
      </c>
      <c r="AD44" s="10">
        <f t="shared" si="1"/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>
        <f t="shared" si="2"/>
        <v>0</v>
      </c>
      <c r="AP44" s="24">
        <f t="shared" si="3"/>
        <v>0</v>
      </c>
      <c r="AQ44" s="9"/>
      <c r="AR44" s="9"/>
      <c r="AS44" s="9"/>
      <c r="AT44" s="9">
        <f t="shared" si="4"/>
        <v>0</v>
      </c>
      <c r="AU44" s="17">
        <f t="shared" si="5"/>
        <v>0</v>
      </c>
      <c r="AV44" s="11">
        <f t="shared" si="6"/>
        <v>0</v>
      </c>
      <c r="AW44" s="25">
        <f t="shared" si="7"/>
        <v>0</v>
      </c>
      <c r="AX44" s="9"/>
      <c r="AY44" s="11">
        <f t="shared" si="8"/>
        <v>0</v>
      </c>
      <c r="AZ44" s="25">
        <f t="shared" si="9"/>
        <v>0</v>
      </c>
      <c r="BA44" s="11">
        <f t="shared" si="10"/>
        <v>0</v>
      </c>
      <c r="BB44" s="1">
        <f>VLOOKUP(BA44,gwa!$A$1:$B$34,2)</f>
        <v>5</v>
      </c>
      <c r="BC44" s="8" t="str">
        <f t="shared" si="11"/>
        <v>Failed</v>
      </c>
    </row>
    <row r="45" spans="1:55">
      <c r="A45" s="8">
        <v>29</v>
      </c>
      <c r="B45" s="23"/>
      <c r="C45" s="77"/>
      <c r="D45" s="78"/>
      <c r="E45" s="79"/>
      <c r="F45" s="119" t="s">
        <v>100</v>
      </c>
      <c r="G45" s="15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>
        <f t="shared" si="0"/>
        <v>0</v>
      </c>
      <c r="AD45" s="10">
        <f t="shared" si="1"/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>
        <f t="shared" si="2"/>
        <v>0</v>
      </c>
      <c r="AP45" s="24">
        <f t="shared" si="3"/>
        <v>0</v>
      </c>
      <c r="AQ45" s="9"/>
      <c r="AR45" s="9"/>
      <c r="AS45" s="9"/>
      <c r="AT45" s="9">
        <f t="shared" si="4"/>
        <v>0</v>
      </c>
      <c r="AU45" s="17">
        <f t="shared" si="5"/>
        <v>0</v>
      </c>
      <c r="AV45" s="11">
        <f t="shared" si="6"/>
        <v>0</v>
      </c>
      <c r="AW45" s="25">
        <f t="shared" si="7"/>
        <v>0</v>
      </c>
      <c r="AX45" s="9"/>
      <c r="AY45" s="11">
        <f t="shared" si="8"/>
        <v>0</v>
      </c>
      <c r="AZ45" s="25">
        <f t="shared" si="9"/>
        <v>0</v>
      </c>
      <c r="BA45" s="11">
        <f t="shared" si="10"/>
        <v>0</v>
      </c>
      <c r="BB45" s="1">
        <f>VLOOKUP(BA45,gwa!$A$1:$B$34,2)</f>
        <v>5</v>
      </c>
      <c r="BC45" s="8" t="str">
        <f t="shared" si="11"/>
        <v>Failed</v>
      </c>
    </row>
    <row r="46" spans="1:55">
      <c r="A46" s="8">
        <v>30</v>
      </c>
      <c r="B46" s="23"/>
      <c r="C46" s="77"/>
      <c r="D46" s="78"/>
      <c r="E46" s="79"/>
      <c r="F46" s="119" t="s">
        <v>100</v>
      </c>
      <c r="G46" s="15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>
        <f t="shared" si="0"/>
        <v>0</v>
      </c>
      <c r="AD46" s="10">
        <f t="shared" si="1"/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>
        <f t="shared" si="2"/>
        <v>0</v>
      </c>
      <c r="AP46" s="24">
        <f t="shared" si="3"/>
        <v>0</v>
      </c>
      <c r="AQ46" s="9"/>
      <c r="AR46" s="9"/>
      <c r="AS46" s="9"/>
      <c r="AT46" s="9">
        <f t="shared" si="4"/>
        <v>0</v>
      </c>
      <c r="AU46" s="17">
        <f t="shared" si="5"/>
        <v>0</v>
      </c>
      <c r="AV46" s="11">
        <f t="shared" si="6"/>
        <v>0</v>
      </c>
      <c r="AW46" s="25">
        <f t="shared" si="7"/>
        <v>0</v>
      </c>
      <c r="AX46" s="9"/>
      <c r="AY46" s="11">
        <f t="shared" si="8"/>
        <v>0</v>
      </c>
      <c r="AZ46" s="25">
        <f t="shared" si="9"/>
        <v>0</v>
      </c>
      <c r="BA46" s="11">
        <f t="shared" si="10"/>
        <v>0</v>
      </c>
      <c r="BB46" s="1">
        <f>VLOOKUP(BA46,gwa!$A$1:$B$34,2)</f>
        <v>5</v>
      </c>
      <c r="BC46" s="8" t="str">
        <f t="shared" si="11"/>
        <v>Failed</v>
      </c>
    </row>
    <row r="47" spans="1:55">
      <c r="A47" s="8">
        <v>31</v>
      </c>
      <c r="B47" s="23"/>
      <c r="C47" s="77"/>
      <c r="D47" s="78"/>
      <c r="E47" s="79"/>
      <c r="F47" s="119" t="s">
        <v>100</v>
      </c>
      <c r="G47" s="15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>
        <f t="shared" si="0"/>
        <v>0</v>
      </c>
      <c r="AD47" s="10">
        <f t="shared" si="1"/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>
        <f t="shared" si="2"/>
        <v>0</v>
      </c>
      <c r="AP47" s="24">
        <f t="shared" si="3"/>
        <v>0</v>
      </c>
      <c r="AQ47" s="9"/>
      <c r="AR47" s="9"/>
      <c r="AS47" s="9"/>
      <c r="AT47" s="9">
        <f t="shared" si="4"/>
        <v>0</v>
      </c>
      <c r="AU47" s="17">
        <f t="shared" si="5"/>
        <v>0</v>
      </c>
      <c r="AV47" s="11">
        <f t="shared" si="6"/>
        <v>0</v>
      </c>
      <c r="AW47" s="25">
        <f t="shared" si="7"/>
        <v>0</v>
      </c>
      <c r="AX47" s="9"/>
      <c r="AY47" s="11">
        <f t="shared" si="8"/>
        <v>0</v>
      </c>
      <c r="AZ47" s="25">
        <f t="shared" si="9"/>
        <v>0</v>
      </c>
      <c r="BA47" s="11">
        <f t="shared" si="10"/>
        <v>0</v>
      </c>
      <c r="BB47" s="1">
        <f>VLOOKUP(BA47,gwa!$A$1:$B$34,2)</f>
        <v>5</v>
      </c>
      <c r="BC47" s="8" t="str">
        <f t="shared" si="11"/>
        <v>Failed</v>
      </c>
    </row>
    <row r="48" spans="1:55">
      <c r="A48" s="8">
        <v>32</v>
      </c>
      <c r="B48" s="23"/>
      <c r="C48" s="77"/>
      <c r="D48" s="78"/>
      <c r="E48" s="79"/>
      <c r="F48" s="119" t="s">
        <v>100</v>
      </c>
      <c r="G48" s="15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>
        <f t="shared" si="0"/>
        <v>0</v>
      </c>
      <c r="AD48" s="10">
        <f t="shared" si="1"/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>
        <f t="shared" si="2"/>
        <v>0</v>
      </c>
      <c r="AP48" s="24">
        <f t="shared" si="3"/>
        <v>0</v>
      </c>
      <c r="AQ48" s="9"/>
      <c r="AR48" s="9"/>
      <c r="AS48" s="9"/>
      <c r="AT48" s="9">
        <f t="shared" si="4"/>
        <v>0</v>
      </c>
      <c r="AU48" s="17">
        <f t="shared" si="5"/>
        <v>0</v>
      </c>
      <c r="AV48" s="11">
        <f t="shared" si="6"/>
        <v>0</v>
      </c>
      <c r="AW48" s="25">
        <f t="shared" si="7"/>
        <v>0</v>
      </c>
      <c r="AX48" s="9"/>
      <c r="AY48" s="11">
        <f t="shared" si="8"/>
        <v>0</v>
      </c>
      <c r="AZ48" s="25">
        <f t="shared" si="9"/>
        <v>0</v>
      </c>
      <c r="BA48" s="11">
        <f t="shared" si="10"/>
        <v>0</v>
      </c>
      <c r="BB48" s="1">
        <f>VLOOKUP(BA48,gwa!$A$1:$B$34,2)</f>
        <v>5</v>
      </c>
      <c r="BC48" s="8" t="str">
        <f t="shared" si="11"/>
        <v>Failed</v>
      </c>
    </row>
    <row r="49" spans="1:55">
      <c r="A49" s="8">
        <v>33</v>
      </c>
      <c r="B49" s="23"/>
      <c r="C49" s="77"/>
      <c r="D49" s="78"/>
      <c r="E49" s="79"/>
      <c r="F49" s="119" t="s">
        <v>100</v>
      </c>
      <c r="G49" s="15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>
        <f t="shared" si="0"/>
        <v>0</v>
      </c>
      <c r="AD49" s="10">
        <f t="shared" si="1"/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>
        <f t="shared" si="2"/>
        <v>0</v>
      </c>
      <c r="AP49" s="24">
        <f t="shared" si="3"/>
        <v>0</v>
      </c>
      <c r="AQ49" s="9"/>
      <c r="AR49" s="9"/>
      <c r="AS49" s="9"/>
      <c r="AT49" s="9">
        <f t="shared" si="4"/>
        <v>0</v>
      </c>
      <c r="AU49" s="17">
        <f t="shared" si="5"/>
        <v>0</v>
      </c>
      <c r="AV49" s="11">
        <f t="shared" si="6"/>
        <v>0</v>
      </c>
      <c r="AW49" s="25">
        <f t="shared" si="7"/>
        <v>0</v>
      </c>
      <c r="AX49" s="9"/>
      <c r="AY49" s="11">
        <f t="shared" si="8"/>
        <v>0</v>
      </c>
      <c r="AZ49" s="25">
        <f t="shared" si="9"/>
        <v>0</v>
      </c>
      <c r="BA49" s="11">
        <f t="shared" si="10"/>
        <v>0</v>
      </c>
      <c r="BB49" s="1">
        <f>VLOOKUP(BA49,gwa!$A$1:$B$34,2)</f>
        <v>5</v>
      </c>
      <c r="BC49" s="8" t="str">
        <f t="shared" si="11"/>
        <v>Failed</v>
      </c>
    </row>
    <row r="50" spans="1:55">
      <c r="A50" s="8">
        <v>34</v>
      </c>
      <c r="B50" s="23"/>
      <c r="C50" s="77"/>
      <c r="D50" s="78"/>
      <c r="E50" s="79"/>
      <c r="F50" s="119" t="s">
        <v>100</v>
      </c>
      <c r="G50" s="15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>
        <f t="shared" si="0"/>
        <v>0</v>
      </c>
      <c r="AD50" s="10">
        <f t="shared" si="1"/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>
        <f t="shared" si="2"/>
        <v>0</v>
      </c>
      <c r="AP50" s="24">
        <f t="shared" si="3"/>
        <v>0</v>
      </c>
      <c r="AQ50" s="9"/>
      <c r="AR50" s="9"/>
      <c r="AS50" s="9"/>
      <c r="AT50" s="9">
        <f t="shared" si="4"/>
        <v>0</v>
      </c>
      <c r="AU50" s="17">
        <f t="shared" si="5"/>
        <v>0</v>
      </c>
      <c r="AV50" s="11">
        <f t="shared" si="6"/>
        <v>0</v>
      </c>
      <c r="AW50" s="25">
        <f t="shared" si="7"/>
        <v>0</v>
      </c>
      <c r="AX50" s="9"/>
      <c r="AY50" s="11">
        <f t="shared" si="8"/>
        <v>0</v>
      </c>
      <c r="AZ50" s="25">
        <f t="shared" si="9"/>
        <v>0</v>
      </c>
      <c r="BA50" s="11">
        <f t="shared" si="10"/>
        <v>0</v>
      </c>
      <c r="BB50" s="1">
        <f>VLOOKUP(BA50,gwa!$A$1:$B$34,2)</f>
        <v>5</v>
      </c>
      <c r="BC50" s="8" t="str">
        <f t="shared" si="11"/>
        <v>Failed</v>
      </c>
    </row>
    <row r="51" spans="1:55">
      <c r="A51" s="8">
        <v>35</v>
      </c>
      <c r="B51" s="23"/>
      <c r="C51" s="77"/>
      <c r="D51" s="78"/>
      <c r="E51" s="79"/>
      <c r="F51" s="119" t="s">
        <v>100</v>
      </c>
      <c r="G51" s="15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>
        <f t="shared" si="0"/>
        <v>0</v>
      </c>
      <c r="AD51" s="10">
        <f t="shared" si="1"/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>
        <f t="shared" si="2"/>
        <v>0</v>
      </c>
      <c r="AP51" s="24">
        <f t="shared" si="3"/>
        <v>0</v>
      </c>
      <c r="AQ51" s="9"/>
      <c r="AR51" s="9"/>
      <c r="AS51" s="9"/>
      <c r="AT51" s="9">
        <f t="shared" si="4"/>
        <v>0</v>
      </c>
      <c r="AU51" s="17">
        <f t="shared" si="5"/>
        <v>0</v>
      </c>
      <c r="AV51" s="11">
        <f t="shared" si="6"/>
        <v>0</v>
      </c>
      <c r="AW51" s="25">
        <f t="shared" si="7"/>
        <v>0</v>
      </c>
      <c r="AX51" s="9"/>
      <c r="AY51" s="11">
        <f t="shared" si="8"/>
        <v>0</v>
      </c>
      <c r="AZ51" s="25">
        <f t="shared" si="9"/>
        <v>0</v>
      </c>
      <c r="BA51" s="11">
        <f t="shared" si="10"/>
        <v>0</v>
      </c>
      <c r="BB51" s="1">
        <f>VLOOKUP(BA51,gwa!$A$1:$B$34,2)</f>
        <v>5</v>
      </c>
      <c r="BC51" s="8" t="str">
        <f t="shared" si="11"/>
        <v>Failed</v>
      </c>
    </row>
    <row r="52" spans="1:55">
      <c r="A52" s="8">
        <v>36</v>
      </c>
      <c r="B52" s="23"/>
      <c r="C52" s="77"/>
      <c r="D52" s="78"/>
      <c r="E52" s="79"/>
      <c r="F52" s="119" t="s">
        <v>100</v>
      </c>
      <c r="G52" s="15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>
        <f t="shared" si="0"/>
        <v>0</v>
      </c>
      <c r="AD52" s="10">
        <f t="shared" si="1"/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>
        <f t="shared" si="2"/>
        <v>0</v>
      </c>
      <c r="AP52" s="24">
        <f t="shared" si="3"/>
        <v>0</v>
      </c>
      <c r="AQ52" s="9"/>
      <c r="AR52" s="9"/>
      <c r="AS52" s="9"/>
      <c r="AT52" s="9">
        <f t="shared" si="4"/>
        <v>0</v>
      </c>
      <c r="AU52" s="17">
        <f t="shared" si="5"/>
        <v>0</v>
      </c>
      <c r="AV52" s="11">
        <f t="shared" si="6"/>
        <v>0</v>
      </c>
      <c r="AW52" s="25">
        <f t="shared" si="7"/>
        <v>0</v>
      </c>
      <c r="AX52" s="9"/>
      <c r="AY52" s="11">
        <f t="shared" si="8"/>
        <v>0</v>
      </c>
      <c r="AZ52" s="25">
        <f t="shared" si="9"/>
        <v>0</v>
      </c>
      <c r="BA52" s="11">
        <f t="shared" si="10"/>
        <v>0</v>
      </c>
      <c r="BB52" s="1">
        <f>VLOOKUP(BA52,gwa!$A$1:$B$34,2)</f>
        <v>5</v>
      </c>
      <c r="BC52" s="8" t="str">
        <f t="shared" si="11"/>
        <v>Failed</v>
      </c>
    </row>
    <row r="53" spans="1:55">
      <c r="A53" s="8">
        <v>37</v>
      </c>
      <c r="B53" s="23"/>
      <c r="C53" s="77"/>
      <c r="D53" s="78"/>
      <c r="E53" s="79"/>
      <c r="F53" s="119" t="s">
        <v>100</v>
      </c>
      <c r="G53" s="15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>
        <f t="shared" si="0"/>
        <v>0</v>
      </c>
      <c r="AD53" s="10">
        <f t="shared" si="1"/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>
        <f t="shared" si="2"/>
        <v>0</v>
      </c>
      <c r="AP53" s="24">
        <f t="shared" si="3"/>
        <v>0</v>
      </c>
      <c r="AQ53" s="9"/>
      <c r="AR53" s="9"/>
      <c r="AS53" s="9"/>
      <c r="AT53" s="9">
        <f t="shared" si="4"/>
        <v>0</v>
      </c>
      <c r="AU53" s="17">
        <f t="shared" si="5"/>
        <v>0</v>
      </c>
      <c r="AV53" s="11">
        <f t="shared" si="6"/>
        <v>0</v>
      </c>
      <c r="AW53" s="25">
        <f t="shared" si="7"/>
        <v>0</v>
      </c>
      <c r="AX53" s="9"/>
      <c r="AY53" s="11">
        <f t="shared" si="8"/>
        <v>0</v>
      </c>
      <c r="AZ53" s="25">
        <f t="shared" si="9"/>
        <v>0</v>
      </c>
      <c r="BA53" s="11">
        <f t="shared" si="10"/>
        <v>0</v>
      </c>
      <c r="BB53" s="1">
        <f>VLOOKUP(BA53,gwa!$A$1:$B$34,2)</f>
        <v>5</v>
      </c>
      <c r="BC53" s="8" t="str">
        <f t="shared" si="11"/>
        <v>Failed</v>
      </c>
    </row>
    <row r="54" spans="1:55">
      <c r="A54" s="8">
        <v>38</v>
      </c>
      <c r="B54" s="23"/>
      <c r="C54" s="77"/>
      <c r="D54" s="78"/>
      <c r="E54" s="79"/>
      <c r="F54" s="119" t="s">
        <v>100</v>
      </c>
      <c r="G54" s="15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>
        <f t="shared" si="0"/>
        <v>0</v>
      </c>
      <c r="AD54" s="10">
        <f t="shared" si="1"/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>
        <f t="shared" si="2"/>
        <v>0</v>
      </c>
      <c r="AP54" s="24">
        <f t="shared" si="3"/>
        <v>0</v>
      </c>
      <c r="AQ54" s="9"/>
      <c r="AR54" s="9"/>
      <c r="AS54" s="9"/>
      <c r="AT54" s="9">
        <f t="shared" si="4"/>
        <v>0</v>
      </c>
      <c r="AU54" s="17">
        <f t="shared" si="5"/>
        <v>0</v>
      </c>
      <c r="AV54" s="11">
        <f t="shared" si="6"/>
        <v>0</v>
      </c>
      <c r="AW54" s="25">
        <f t="shared" si="7"/>
        <v>0</v>
      </c>
      <c r="AX54" s="9"/>
      <c r="AY54" s="11">
        <f t="shared" si="8"/>
        <v>0</v>
      </c>
      <c r="AZ54" s="25">
        <f t="shared" si="9"/>
        <v>0</v>
      </c>
      <c r="BA54" s="11">
        <f t="shared" si="10"/>
        <v>0</v>
      </c>
      <c r="BB54" s="1">
        <f>VLOOKUP(BA54,gwa!$A$1:$B$34,2)</f>
        <v>5</v>
      </c>
      <c r="BC54" s="8" t="str">
        <f t="shared" si="11"/>
        <v>Failed</v>
      </c>
    </row>
    <row r="55" spans="1:55">
      <c r="A55" s="8">
        <v>39</v>
      </c>
      <c r="B55" s="23"/>
      <c r="C55" s="77"/>
      <c r="D55" s="78"/>
      <c r="E55" s="79"/>
      <c r="F55" s="119" t="s">
        <v>100</v>
      </c>
      <c r="G55" s="15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>
        <f t="shared" si="0"/>
        <v>0</v>
      </c>
      <c r="AD55" s="10">
        <f t="shared" si="1"/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>
        <f t="shared" si="2"/>
        <v>0</v>
      </c>
      <c r="AP55" s="24">
        <f t="shared" si="3"/>
        <v>0</v>
      </c>
      <c r="AQ55" s="9"/>
      <c r="AR55" s="9"/>
      <c r="AS55" s="9"/>
      <c r="AT55" s="9">
        <f t="shared" si="4"/>
        <v>0</v>
      </c>
      <c r="AU55" s="17">
        <f t="shared" si="5"/>
        <v>0</v>
      </c>
      <c r="AV55" s="11">
        <f t="shared" si="6"/>
        <v>0</v>
      </c>
      <c r="AW55" s="25">
        <f t="shared" si="7"/>
        <v>0</v>
      </c>
      <c r="AX55" s="9"/>
      <c r="AY55" s="11">
        <f t="shared" si="8"/>
        <v>0</v>
      </c>
      <c r="AZ55" s="25">
        <f t="shared" si="9"/>
        <v>0</v>
      </c>
      <c r="BA55" s="11">
        <f t="shared" si="10"/>
        <v>0</v>
      </c>
      <c r="BB55" s="1">
        <f>VLOOKUP(BA55,gwa!$A$1:$B$34,2)</f>
        <v>5</v>
      </c>
      <c r="BC55" s="8" t="str">
        <f t="shared" si="11"/>
        <v>Failed</v>
      </c>
    </row>
    <row r="56" spans="1:55">
      <c r="A56" s="8">
        <v>40</v>
      </c>
      <c r="B56" s="23"/>
      <c r="C56" s="77"/>
      <c r="D56" s="78"/>
      <c r="E56" s="79"/>
      <c r="F56" s="119" t="s">
        <v>100</v>
      </c>
      <c r="G56" s="15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>
        <f t="shared" si="0"/>
        <v>0</v>
      </c>
      <c r="AD56" s="10">
        <f t="shared" si="1"/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>
        <f t="shared" si="2"/>
        <v>0</v>
      </c>
      <c r="AP56" s="24">
        <f t="shared" si="3"/>
        <v>0</v>
      </c>
      <c r="AQ56" s="9"/>
      <c r="AR56" s="9"/>
      <c r="AS56" s="9"/>
      <c r="AT56" s="9">
        <f t="shared" si="4"/>
        <v>0</v>
      </c>
      <c r="AU56" s="17">
        <f t="shared" si="5"/>
        <v>0</v>
      </c>
      <c r="AV56" s="11">
        <f t="shared" si="6"/>
        <v>0</v>
      </c>
      <c r="AW56" s="25">
        <f t="shared" si="7"/>
        <v>0</v>
      </c>
      <c r="AX56" s="9"/>
      <c r="AY56" s="11">
        <f t="shared" si="8"/>
        <v>0</v>
      </c>
      <c r="AZ56" s="25">
        <f t="shared" si="9"/>
        <v>0</v>
      </c>
      <c r="BA56" s="11">
        <f t="shared" si="10"/>
        <v>0</v>
      </c>
      <c r="BB56" s="1">
        <f>VLOOKUP(BA56,gwa!$A$1:$B$34,2)</f>
        <v>5</v>
      </c>
      <c r="BC56" s="8" t="str">
        <f t="shared" si="11"/>
        <v>Failed</v>
      </c>
    </row>
    <row r="57" spans="1:55">
      <c r="A57" s="80" t="s">
        <v>10</v>
      </c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55">
      <c r="A58" s="38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55">
      <c r="A59" s="128" t="s">
        <v>94</v>
      </c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55"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55"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55"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1:55"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1:55"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1:47"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1:47"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1:47"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1:47"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1:47">
      <c r="A69" s="38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1:47"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1:47"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1:47"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1:47"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1:47"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1:47"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1:47"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1:47"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1:47"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1:47"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1:47"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7:47"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7:47"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7:47"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7:47"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7:47"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7:47"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7:47"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7:47"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7:47"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7:47"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7:47"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7:47"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7:47"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7:47"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pans="7:47"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7:47"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7:47"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7:47"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</row>
    <row r="99" spans="7:47"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 spans="7:47"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7:47"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7:47"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7:47"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7:47"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7:47"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7:47"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7:47"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7:47"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7:47"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7:47"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7:47"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7:47"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7:47"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7:47"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7:47"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spans="7:47"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7:47"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7:47"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7:47"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7:47"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7:47"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7:47"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7:47"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7:47"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7:47"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7:47"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spans="7:47"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7:47"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7:47"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</row>
    <row r="130" spans="7:47"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</row>
    <row r="131" spans="7:47"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7:47"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7:47"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7:47"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7:47"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7:47"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7:47"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spans="7:47"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7:47"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7:47"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7:47"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7:47"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7:47"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spans="7:47"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7:47"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7:47"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7:47"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7:47"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7:47"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7:47"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7:47"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spans="7:47"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7:47"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7:47"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7:47"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7:47"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7:47"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7:47"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7:47"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7:47"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7:47"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</row>
    <row r="162" spans="7:47"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</row>
    <row r="163" spans="7:47"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7:47"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7:47"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7:47"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7:47"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spans="7:47"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7:47"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7:47"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7:47"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7:47"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7:47"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7:47"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7:47"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7:47"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7:47"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7:47"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7:47"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7:47"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7:47"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spans="7:47"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7:47"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7:47"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7:47"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7:47"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7:47"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7:47"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7:47"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7:47"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7:47"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7:47"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</row>
    <row r="193" spans="7:47"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</row>
    <row r="194" spans="7:47"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7:47"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7:47"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7:47"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</sheetData>
  <mergeCells count="15">
    <mergeCell ref="BC13:BC16"/>
    <mergeCell ref="AV13:AW15"/>
    <mergeCell ref="A13:A16"/>
    <mergeCell ref="B13:B16"/>
    <mergeCell ref="C13:E16"/>
    <mergeCell ref="AC15:AD15"/>
    <mergeCell ref="AO15:AP15"/>
    <mergeCell ref="AT15:AU15"/>
    <mergeCell ref="G13:AD14"/>
    <mergeCell ref="AE13:AP14"/>
    <mergeCell ref="AQ13:AU14"/>
    <mergeCell ref="F13:F16"/>
    <mergeCell ref="AX13:AZ15"/>
    <mergeCell ref="BA13:BA16"/>
    <mergeCell ref="BB13:BB16"/>
  </mergeCells>
  <conditionalFormatting sqref="AV17:AV56 BC17:BC56">
    <cfRule type="cellIs" dxfId="50" priority="18" stopIfTrue="1" operator="equal">
      <formula>"Failed"</formula>
    </cfRule>
  </conditionalFormatting>
  <conditionalFormatting sqref="AV17:AV56 AY17:AY56 BA17:BA56">
    <cfRule type="cellIs" dxfId="49" priority="17" stopIfTrue="1" operator="lessThan">
      <formula>74.5</formula>
    </cfRule>
  </conditionalFormatting>
  <conditionalFormatting sqref="AC17:AC56">
    <cfRule type="cellIs" dxfId="48" priority="13" stopIfTrue="1" operator="lessThan">
      <formula>75</formula>
    </cfRule>
  </conditionalFormatting>
  <conditionalFormatting sqref="G17:AB56">
    <cfRule type="cellIs" dxfId="47" priority="12" stopIfTrue="1" operator="equal">
      <formula>0</formula>
    </cfRule>
  </conditionalFormatting>
  <conditionalFormatting sqref="AE17:AN56">
    <cfRule type="cellIs" dxfId="46" priority="11" stopIfTrue="1" operator="equal">
      <formula>0</formula>
    </cfRule>
  </conditionalFormatting>
  <conditionalFormatting sqref="AQ17:AS56">
    <cfRule type="cellIs" dxfId="45" priority="10" stopIfTrue="1" operator="equal">
      <formula>0</formula>
    </cfRule>
  </conditionalFormatting>
  <conditionalFormatting sqref="AX17:AX56">
    <cfRule type="cellIs" dxfId="44" priority="4" stopIfTrue="1" operator="equal">
      <formula>0</formula>
    </cfRule>
  </conditionalFormatting>
  <conditionalFormatting sqref="BB17:BB56">
    <cfRule type="cellIs" dxfId="43" priority="1" stopIfTrue="1" operator="equal">
      <formula>5</formula>
    </cfRule>
    <cfRule type="cellIs" dxfId="42" priority="2" stopIfTrue="1" operator="equal">
      <formula>"INC"</formula>
    </cfRule>
    <cfRule type="cellIs" dxfId="41" priority="3" stopIfTrue="1" operator="equal">
      <formula>"DRP"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01"/>
  <sheetViews>
    <sheetView topLeftCell="A55" workbookViewId="0">
      <selection activeCell="G12" sqref="G12"/>
    </sheetView>
  </sheetViews>
  <sheetFormatPr defaultRowHeight="15"/>
  <cols>
    <col min="1" max="1" width="3.140625" style="46" customWidth="1"/>
    <col min="2" max="2" width="13.5703125" style="72" customWidth="1"/>
    <col min="3" max="3" width="19.28515625" style="72" customWidth="1"/>
    <col min="4" max="4" width="3.5703125" style="72" customWidth="1"/>
    <col min="5" max="5" width="15.42578125" style="46" customWidth="1"/>
    <col min="6" max="6" width="8.140625" style="46" customWidth="1"/>
    <col min="7" max="7" width="6.28515625" style="46" customWidth="1"/>
    <col min="8" max="8" width="12" style="46" customWidth="1"/>
    <col min="9" max="10" width="10.140625" style="46" hidden="1" customWidth="1"/>
    <col min="11" max="11" width="14" style="84" customWidth="1"/>
    <col min="12" max="16384" width="9.140625" style="46"/>
  </cols>
  <sheetData>
    <row r="1" spans="1:11">
      <c r="A1" s="280" t="s">
        <v>60</v>
      </c>
      <c r="B1" s="280"/>
      <c r="C1" s="280"/>
      <c r="D1" s="280"/>
      <c r="E1" s="280"/>
      <c r="F1" s="280"/>
      <c r="G1" s="280"/>
      <c r="H1" s="280"/>
      <c r="I1" s="280"/>
      <c r="J1" s="81"/>
    </row>
    <row r="2" spans="1:11">
      <c r="A2" s="281" t="s">
        <v>26</v>
      </c>
      <c r="B2" s="281"/>
      <c r="C2" s="281"/>
      <c r="D2" s="281"/>
      <c r="E2" s="281"/>
      <c r="F2" s="281"/>
      <c r="G2" s="281"/>
      <c r="H2" s="281"/>
      <c r="I2" s="281"/>
      <c r="J2" s="127"/>
    </row>
    <row r="3" spans="1:11">
      <c r="A3" s="282" t="s">
        <v>27</v>
      </c>
      <c r="B3" s="282"/>
      <c r="C3" s="282"/>
      <c r="D3" s="282"/>
      <c r="E3" s="282"/>
      <c r="F3" s="282"/>
      <c r="G3" s="282"/>
      <c r="H3" s="282"/>
      <c r="I3" s="282"/>
      <c r="J3" s="83"/>
    </row>
    <row r="4" spans="1:11">
      <c r="A4" s="280" t="s">
        <v>61</v>
      </c>
      <c r="B4" s="280"/>
      <c r="C4" s="280"/>
      <c r="D4" s="280"/>
      <c r="E4" s="280"/>
      <c r="F4" s="280"/>
      <c r="G4" s="280"/>
      <c r="H4" s="280"/>
      <c r="I4" s="280"/>
      <c r="J4" s="81"/>
    </row>
    <row r="5" spans="1:11">
      <c r="A5" s="280" t="s">
        <v>82</v>
      </c>
      <c r="B5" s="280"/>
      <c r="C5" s="280"/>
      <c r="D5" s="280"/>
      <c r="E5" s="280"/>
      <c r="F5" s="280"/>
      <c r="G5" s="280"/>
      <c r="H5" s="280"/>
      <c r="I5" s="280"/>
      <c r="J5" s="81"/>
    </row>
    <row r="6" spans="1:11">
      <c r="A6" s="280" t="s">
        <v>83</v>
      </c>
      <c r="B6" s="280"/>
      <c r="C6" s="280"/>
      <c r="D6" s="280"/>
      <c r="E6" s="280"/>
      <c r="F6" s="280"/>
      <c r="G6" s="280"/>
      <c r="H6" s="280"/>
      <c r="I6" s="280"/>
      <c r="J6" s="81"/>
    </row>
    <row r="7" spans="1:11" ht="15.75">
      <c r="A7" s="47"/>
      <c r="B7" s="67"/>
      <c r="C7" s="68"/>
      <c r="D7" s="68"/>
      <c r="E7" s="47"/>
      <c r="F7" s="48"/>
      <c r="G7" s="49"/>
      <c r="H7" s="50"/>
      <c r="I7" s="50"/>
      <c r="J7" s="50"/>
    </row>
    <row r="8" spans="1:11" ht="22.5">
      <c r="A8" s="283" t="s">
        <v>62</v>
      </c>
      <c r="B8" s="283"/>
      <c r="C8" s="283"/>
      <c r="D8" s="283"/>
      <c r="E8" s="283"/>
      <c r="F8" s="283"/>
      <c r="G8" s="283"/>
      <c r="H8" s="283"/>
      <c r="I8" s="283"/>
      <c r="J8" s="126"/>
    </row>
    <row r="9" spans="1:11">
      <c r="A9" s="51"/>
      <c r="B9" s="284" t="s">
        <v>28</v>
      </c>
      <c r="C9" s="284"/>
      <c r="D9" s="69" t="s">
        <v>0</v>
      </c>
      <c r="E9" s="86" t="str">
        <f>lec!D5</f>
        <v>xxx</v>
      </c>
      <c r="F9" s="86"/>
      <c r="G9" s="86"/>
      <c r="H9" s="86"/>
      <c r="I9" s="50"/>
      <c r="J9" s="50"/>
    </row>
    <row r="10" spans="1:11" ht="16.5">
      <c r="A10" s="52"/>
      <c r="B10" s="70" t="s">
        <v>29</v>
      </c>
      <c r="C10" s="70"/>
      <c r="D10" s="70" t="s">
        <v>0</v>
      </c>
      <c r="E10" s="86" t="str">
        <f>lec!D6</f>
        <v>xxx</v>
      </c>
      <c r="F10" s="86"/>
      <c r="G10" s="86"/>
      <c r="H10" s="86"/>
      <c r="I10" s="53"/>
      <c r="J10" s="53"/>
    </row>
    <row r="11" spans="1:11" ht="15.75">
      <c r="A11" s="54"/>
      <c r="B11" s="71" t="s">
        <v>30</v>
      </c>
      <c r="C11" s="71"/>
      <c r="D11" s="70" t="s">
        <v>0</v>
      </c>
      <c r="E11" s="86" t="str">
        <f>lec!D7</f>
        <v>First Year</v>
      </c>
      <c r="F11" s="86"/>
      <c r="G11" s="86"/>
      <c r="H11" s="86"/>
      <c r="I11" s="50"/>
      <c r="J11" s="50"/>
    </row>
    <row r="12" spans="1:11">
      <c r="A12" s="50"/>
      <c r="B12" s="71" t="s">
        <v>1</v>
      </c>
      <c r="C12" s="71"/>
      <c r="D12" s="71" t="s">
        <v>0</v>
      </c>
      <c r="E12" s="86" t="str">
        <f>lec!D8</f>
        <v>xxx</v>
      </c>
      <c r="F12" s="86"/>
      <c r="G12" s="86"/>
      <c r="H12" s="86"/>
      <c r="I12" s="50"/>
      <c r="J12" s="50"/>
    </row>
    <row r="13" spans="1:11">
      <c r="A13" s="50"/>
      <c r="B13" s="71" t="s">
        <v>63</v>
      </c>
      <c r="C13" s="71"/>
      <c r="D13" s="71" t="s">
        <v>0</v>
      </c>
      <c r="E13" s="86" t="str">
        <f>lec!D9</f>
        <v>Second Semester/AY 2012-2013</v>
      </c>
      <c r="F13" s="86"/>
      <c r="G13" s="86"/>
      <c r="H13" s="86"/>
      <c r="I13" s="50"/>
      <c r="J13" s="50"/>
    </row>
    <row r="14" spans="1:11">
      <c r="A14" s="50"/>
      <c r="D14" s="71"/>
      <c r="E14" s="50"/>
      <c r="F14" s="55"/>
      <c r="H14" s="50"/>
      <c r="I14" s="50"/>
      <c r="J14" s="50"/>
    </row>
    <row r="15" spans="1:11" s="89" customFormat="1" ht="38.25" customHeight="1">
      <c r="A15" s="87" t="s">
        <v>2</v>
      </c>
      <c r="B15" s="285" t="s">
        <v>64</v>
      </c>
      <c r="C15" s="286"/>
      <c r="D15" s="287"/>
      <c r="E15" s="87" t="s">
        <v>65</v>
      </c>
      <c r="F15" s="87" t="s">
        <v>66</v>
      </c>
      <c r="G15" s="87" t="s">
        <v>67</v>
      </c>
      <c r="H15" s="87" t="s">
        <v>68</v>
      </c>
      <c r="I15" s="87" t="s">
        <v>69</v>
      </c>
      <c r="J15" s="87"/>
      <c r="K15" s="88" t="s">
        <v>69</v>
      </c>
    </row>
    <row r="16" spans="1:11">
      <c r="A16" s="56">
        <v>1</v>
      </c>
      <c r="B16" s="90" t="str">
        <f>lec!C17</f>
        <v>xxx</v>
      </c>
      <c r="C16" s="91" t="str">
        <f>lec!D17</f>
        <v>xxx</v>
      </c>
      <c r="D16" s="92" t="str">
        <f>lec!E17</f>
        <v>xx</v>
      </c>
      <c r="E16" s="56" t="str">
        <f>lec!B17</f>
        <v>2000-00-000</v>
      </c>
      <c r="F16" s="57">
        <f>lec!BB17</f>
        <v>5</v>
      </c>
      <c r="G16" s="56" t="str">
        <f>IF(I16="Passed","3","0")</f>
        <v>0</v>
      </c>
      <c r="H16" s="58" t="str">
        <f>lec!F17</f>
        <v>NP</v>
      </c>
      <c r="I16" s="8" t="str">
        <f>IF(F16&lt;4,"Passed","Failed")</f>
        <v>Failed</v>
      </c>
      <c r="J16" s="93" t="b">
        <f>AND(H16=0,F16&lt;5)</f>
        <v>0</v>
      </c>
      <c r="K16" s="93" t="str">
        <f>IF(J16=TRUE,"Grades withheld",I16)</f>
        <v>Failed</v>
      </c>
    </row>
    <row r="17" spans="1:11">
      <c r="A17" s="56">
        <v>2</v>
      </c>
      <c r="B17" s="90" t="str">
        <f>lec!C18</f>
        <v>YY</v>
      </c>
      <c r="C17" s="91">
        <f>lec!D18</f>
        <v>0</v>
      </c>
      <c r="D17" s="92">
        <f>lec!E18</f>
        <v>0</v>
      </c>
      <c r="E17" s="56">
        <f>lec!B18</f>
        <v>0</v>
      </c>
      <c r="F17" s="57">
        <f>lec!BB18</f>
        <v>5</v>
      </c>
      <c r="G17" s="56" t="str">
        <f t="shared" ref="G17:G55" si="0">IF(I17="Passed","3","0")</f>
        <v>0</v>
      </c>
      <c r="H17" s="58" t="str">
        <f>lec!F18</f>
        <v>NP</v>
      </c>
      <c r="I17" s="8" t="str">
        <f t="shared" ref="I17:I55" si="1">IF(F17&lt;4,"Passed","Failed")</f>
        <v>Failed</v>
      </c>
      <c r="J17" s="93" t="b">
        <f t="shared" ref="J17:J55" si="2">AND(H17=0,F17&lt;5)</f>
        <v>0</v>
      </c>
      <c r="K17" s="93" t="str">
        <f t="shared" ref="K17:K55" si="3">IF(J17=TRUE,"Grades withheld",I17)</f>
        <v>Failed</v>
      </c>
    </row>
    <row r="18" spans="1:11">
      <c r="A18" s="56">
        <v>3</v>
      </c>
      <c r="B18" s="90">
        <f>lec!C19</f>
        <v>0</v>
      </c>
      <c r="C18" s="91">
        <f>lec!D19</f>
        <v>0</v>
      </c>
      <c r="D18" s="92">
        <f>lec!E19</f>
        <v>0</v>
      </c>
      <c r="E18" s="56">
        <f>lec!B19</f>
        <v>0</v>
      </c>
      <c r="F18" s="57">
        <f>lec!BB19</f>
        <v>5</v>
      </c>
      <c r="G18" s="56" t="str">
        <f t="shared" si="0"/>
        <v>0</v>
      </c>
      <c r="H18" s="58" t="str">
        <f>lec!F19</f>
        <v>NP</v>
      </c>
      <c r="I18" s="8" t="str">
        <f t="shared" si="1"/>
        <v>Failed</v>
      </c>
      <c r="J18" s="93" t="b">
        <f t="shared" si="2"/>
        <v>0</v>
      </c>
      <c r="K18" s="93" t="str">
        <f t="shared" si="3"/>
        <v>Failed</v>
      </c>
    </row>
    <row r="19" spans="1:11">
      <c r="A19" s="56">
        <v>4</v>
      </c>
      <c r="B19" s="90">
        <f>lec!C20</f>
        <v>0</v>
      </c>
      <c r="C19" s="91">
        <f>lec!D20</f>
        <v>0</v>
      </c>
      <c r="D19" s="92">
        <f>lec!E20</f>
        <v>0</v>
      </c>
      <c r="E19" s="56">
        <f>lec!B20</f>
        <v>0</v>
      </c>
      <c r="F19" s="57">
        <f>lec!BB20</f>
        <v>5</v>
      </c>
      <c r="G19" s="56" t="str">
        <f t="shared" si="0"/>
        <v>0</v>
      </c>
      <c r="H19" s="58" t="str">
        <f>lec!F20</f>
        <v>NP</v>
      </c>
      <c r="I19" s="8" t="str">
        <f t="shared" si="1"/>
        <v>Failed</v>
      </c>
      <c r="J19" s="93" t="b">
        <f t="shared" si="2"/>
        <v>0</v>
      </c>
      <c r="K19" s="93" t="str">
        <f t="shared" si="3"/>
        <v>Failed</v>
      </c>
    </row>
    <row r="20" spans="1:11">
      <c r="A20" s="56">
        <v>5</v>
      </c>
      <c r="B20" s="90">
        <f>lec!C21</f>
        <v>0</v>
      </c>
      <c r="C20" s="91">
        <f>lec!D21</f>
        <v>0</v>
      </c>
      <c r="D20" s="92">
        <f>lec!E21</f>
        <v>0</v>
      </c>
      <c r="E20" s="56">
        <f>lec!B21</f>
        <v>0</v>
      </c>
      <c r="F20" s="57">
        <f>lec!BB21</f>
        <v>5</v>
      </c>
      <c r="G20" s="56" t="str">
        <f t="shared" si="0"/>
        <v>0</v>
      </c>
      <c r="H20" s="58" t="str">
        <f>lec!F21</f>
        <v>NP</v>
      </c>
      <c r="I20" s="8" t="str">
        <f t="shared" si="1"/>
        <v>Failed</v>
      </c>
      <c r="J20" s="93" t="b">
        <f t="shared" si="2"/>
        <v>0</v>
      </c>
      <c r="K20" s="93" t="str">
        <f t="shared" si="3"/>
        <v>Failed</v>
      </c>
    </row>
    <row r="21" spans="1:11">
      <c r="A21" s="56">
        <v>6</v>
      </c>
      <c r="B21" s="90">
        <f>lec!C22</f>
        <v>0</v>
      </c>
      <c r="C21" s="91">
        <f>lec!D22</f>
        <v>0</v>
      </c>
      <c r="D21" s="92">
        <f>lec!E22</f>
        <v>0</v>
      </c>
      <c r="E21" s="56">
        <f>lec!B22</f>
        <v>0</v>
      </c>
      <c r="F21" s="57">
        <f>lec!BB22</f>
        <v>5</v>
      </c>
      <c r="G21" s="56" t="str">
        <f t="shared" si="0"/>
        <v>0</v>
      </c>
      <c r="H21" s="58" t="str">
        <f>lec!F22</f>
        <v>NP</v>
      </c>
      <c r="I21" s="8" t="str">
        <f t="shared" si="1"/>
        <v>Failed</v>
      </c>
      <c r="J21" s="93" t="b">
        <f t="shared" si="2"/>
        <v>0</v>
      </c>
      <c r="K21" s="93" t="str">
        <f t="shared" si="3"/>
        <v>Failed</v>
      </c>
    </row>
    <row r="22" spans="1:11">
      <c r="A22" s="56">
        <v>7</v>
      </c>
      <c r="B22" s="90">
        <f>lec!C23</f>
        <v>0</v>
      </c>
      <c r="C22" s="91">
        <f>lec!D23</f>
        <v>0</v>
      </c>
      <c r="D22" s="92">
        <f>lec!E23</f>
        <v>0</v>
      </c>
      <c r="E22" s="56">
        <f>lec!B23</f>
        <v>0</v>
      </c>
      <c r="F22" s="57">
        <f>lec!BB23</f>
        <v>5</v>
      </c>
      <c r="G22" s="56" t="str">
        <f t="shared" si="0"/>
        <v>0</v>
      </c>
      <c r="H22" s="58" t="str">
        <f>lec!F23</f>
        <v>NP</v>
      </c>
      <c r="I22" s="8" t="str">
        <f t="shared" si="1"/>
        <v>Failed</v>
      </c>
      <c r="J22" s="93" t="b">
        <f t="shared" si="2"/>
        <v>0</v>
      </c>
      <c r="K22" s="93" t="str">
        <f t="shared" si="3"/>
        <v>Failed</v>
      </c>
    </row>
    <row r="23" spans="1:11">
      <c r="A23" s="56">
        <v>8</v>
      </c>
      <c r="B23" s="90">
        <f>lec!C24</f>
        <v>0</v>
      </c>
      <c r="C23" s="91">
        <f>lec!D24</f>
        <v>0</v>
      </c>
      <c r="D23" s="92">
        <f>lec!E24</f>
        <v>0</v>
      </c>
      <c r="E23" s="56">
        <f>lec!B24</f>
        <v>0</v>
      </c>
      <c r="F23" s="57">
        <f>lec!BB24</f>
        <v>5</v>
      </c>
      <c r="G23" s="56" t="str">
        <f t="shared" si="0"/>
        <v>0</v>
      </c>
      <c r="H23" s="58" t="str">
        <f>lec!F24</f>
        <v>NP</v>
      </c>
      <c r="I23" s="8" t="str">
        <f t="shared" si="1"/>
        <v>Failed</v>
      </c>
      <c r="J23" s="93" t="b">
        <f t="shared" si="2"/>
        <v>0</v>
      </c>
      <c r="K23" s="93" t="str">
        <f t="shared" si="3"/>
        <v>Failed</v>
      </c>
    </row>
    <row r="24" spans="1:11">
      <c r="A24" s="56">
        <v>9</v>
      </c>
      <c r="B24" s="90">
        <f>lec!C25</f>
        <v>0</v>
      </c>
      <c r="C24" s="91">
        <f>lec!D25</f>
        <v>0</v>
      </c>
      <c r="D24" s="92">
        <f>lec!E25</f>
        <v>0</v>
      </c>
      <c r="E24" s="56">
        <f>lec!B25</f>
        <v>0</v>
      </c>
      <c r="F24" s="57">
        <f>lec!BB25</f>
        <v>5</v>
      </c>
      <c r="G24" s="56" t="str">
        <f t="shared" si="0"/>
        <v>0</v>
      </c>
      <c r="H24" s="58" t="str">
        <f>lec!F25</f>
        <v>NP</v>
      </c>
      <c r="I24" s="8" t="str">
        <f t="shared" si="1"/>
        <v>Failed</v>
      </c>
      <c r="J24" s="93" t="b">
        <f t="shared" si="2"/>
        <v>0</v>
      </c>
      <c r="K24" s="93" t="str">
        <f t="shared" si="3"/>
        <v>Failed</v>
      </c>
    </row>
    <row r="25" spans="1:11">
      <c r="A25" s="56">
        <v>10</v>
      </c>
      <c r="B25" s="90">
        <f>lec!C26</f>
        <v>0</v>
      </c>
      <c r="C25" s="91">
        <f>lec!D26</f>
        <v>0</v>
      </c>
      <c r="D25" s="92">
        <f>lec!E26</f>
        <v>0</v>
      </c>
      <c r="E25" s="56">
        <f>lec!B26</f>
        <v>0</v>
      </c>
      <c r="F25" s="57">
        <f>lec!BB26</f>
        <v>5</v>
      </c>
      <c r="G25" s="56" t="str">
        <f t="shared" si="0"/>
        <v>0</v>
      </c>
      <c r="H25" s="58" t="str">
        <f>lec!F26</f>
        <v>NP</v>
      </c>
      <c r="I25" s="8" t="str">
        <f t="shared" si="1"/>
        <v>Failed</v>
      </c>
      <c r="J25" s="93" t="b">
        <f t="shared" si="2"/>
        <v>0</v>
      </c>
      <c r="K25" s="93" t="str">
        <f t="shared" si="3"/>
        <v>Failed</v>
      </c>
    </row>
    <row r="26" spans="1:11">
      <c r="A26" s="56">
        <v>11</v>
      </c>
      <c r="B26" s="90">
        <f>lec!C27</f>
        <v>0</v>
      </c>
      <c r="C26" s="91">
        <f>lec!D27</f>
        <v>0</v>
      </c>
      <c r="D26" s="92">
        <f>lec!E27</f>
        <v>0</v>
      </c>
      <c r="E26" s="56">
        <f>lec!B27</f>
        <v>0</v>
      </c>
      <c r="F26" s="57">
        <f>lec!BB27</f>
        <v>5</v>
      </c>
      <c r="G26" s="56" t="str">
        <f t="shared" si="0"/>
        <v>0</v>
      </c>
      <c r="H26" s="58" t="str">
        <f>lec!F27</f>
        <v>NP</v>
      </c>
      <c r="I26" s="8" t="str">
        <f t="shared" si="1"/>
        <v>Failed</v>
      </c>
      <c r="J26" s="93" t="b">
        <f t="shared" si="2"/>
        <v>0</v>
      </c>
      <c r="K26" s="93" t="str">
        <f t="shared" si="3"/>
        <v>Failed</v>
      </c>
    </row>
    <row r="27" spans="1:11">
      <c r="A27" s="56">
        <v>12</v>
      </c>
      <c r="B27" s="90">
        <f>lec!C28</f>
        <v>0</v>
      </c>
      <c r="C27" s="91">
        <f>lec!D28</f>
        <v>0</v>
      </c>
      <c r="D27" s="92">
        <f>lec!E28</f>
        <v>0</v>
      </c>
      <c r="E27" s="56">
        <f>lec!B28</f>
        <v>0</v>
      </c>
      <c r="F27" s="57">
        <f>lec!BB28</f>
        <v>5</v>
      </c>
      <c r="G27" s="56" t="str">
        <f t="shared" si="0"/>
        <v>0</v>
      </c>
      <c r="H27" s="58" t="str">
        <f>lec!F28</f>
        <v>NP</v>
      </c>
      <c r="I27" s="8" t="str">
        <f t="shared" si="1"/>
        <v>Failed</v>
      </c>
      <c r="J27" s="93" t="b">
        <f t="shared" si="2"/>
        <v>0</v>
      </c>
      <c r="K27" s="93" t="str">
        <f t="shared" si="3"/>
        <v>Failed</v>
      </c>
    </row>
    <row r="28" spans="1:11">
      <c r="A28" s="56">
        <v>13</v>
      </c>
      <c r="B28" s="90">
        <f>lec!C29</f>
        <v>0</v>
      </c>
      <c r="C28" s="91">
        <f>lec!D29</f>
        <v>0</v>
      </c>
      <c r="D28" s="92">
        <f>lec!E29</f>
        <v>0</v>
      </c>
      <c r="E28" s="56">
        <f>lec!B29</f>
        <v>0</v>
      </c>
      <c r="F28" s="57">
        <f>lec!BB29</f>
        <v>5</v>
      </c>
      <c r="G28" s="56" t="str">
        <f t="shared" si="0"/>
        <v>0</v>
      </c>
      <c r="H28" s="58" t="str">
        <f>lec!F29</f>
        <v>NP</v>
      </c>
      <c r="I28" s="8" t="str">
        <f t="shared" si="1"/>
        <v>Failed</v>
      </c>
      <c r="J28" s="93" t="b">
        <f t="shared" si="2"/>
        <v>0</v>
      </c>
      <c r="K28" s="93" t="str">
        <f t="shared" si="3"/>
        <v>Failed</v>
      </c>
    </row>
    <row r="29" spans="1:11">
      <c r="A29" s="56">
        <v>14</v>
      </c>
      <c r="B29" s="90">
        <f>lec!C30</f>
        <v>0</v>
      </c>
      <c r="C29" s="91">
        <f>lec!D30</f>
        <v>0</v>
      </c>
      <c r="D29" s="92">
        <f>lec!E30</f>
        <v>0</v>
      </c>
      <c r="E29" s="56">
        <f>lec!B30</f>
        <v>0</v>
      </c>
      <c r="F29" s="57">
        <f>lec!BB30</f>
        <v>5</v>
      </c>
      <c r="G29" s="56" t="str">
        <f t="shared" si="0"/>
        <v>0</v>
      </c>
      <c r="H29" s="58" t="str">
        <f>lec!F30</f>
        <v>NP</v>
      </c>
      <c r="I29" s="8" t="str">
        <f t="shared" si="1"/>
        <v>Failed</v>
      </c>
      <c r="J29" s="93" t="b">
        <f t="shared" si="2"/>
        <v>0</v>
      </c>
      <c r="K29" s="93" t="str">
        <f t="shared" si="3"/>
        <v>Failed</v>
      </c>
    </row>
    <row r="30" spans="1:11">
      <c r="A30" s="56">
        <v>15</v>
      </c>
      <c r="B30" s="90">
        <f>lec!C31</f>
        <v>0</v>
      </c>
      <c r="C30" s="91">
        <f>lec!D31</f>
        <v>0</v>
      </c>
      <c r="D30" s="92">
        <f>lec!E31</f>
        <v>0</v>
      </c>
      <c r="E30" s="56">
        <f>lec!B31</f>
        <v>0</v>
      </c>
      <c r="F30" s="57">
        <f>lec!BB31</f>
        <v>5</v>
      </c>
      <c r="G30" s="56" t="str">
        <f t="shared" si="0"/>
        <v>0</v>
      </c>
      <c r="H30" s="58" t="str">
        <f>lec!F31</f>
        <v>NP</v>
      </c>
      <c r="I30" s="8" t="str">
        <f t="shared" si="1"/>
        <v>Failed</v>
      </c>
      <c r="J30" s="93" t="b">
        <f t="shared" si="2"/>
        <v>0</v>
      </c>
      <c r="K30" s="93" t="str">
        <f t="shared" si="3"/>
        <v>Failed</v>
      </c>
    </row>
    <row r="31" spans="1:11">
      <c r="A31" s="56">
        <v>16</v>
      </c>
      <c r="B31" s="90">
        <f>lec!C32</f>
        <v>0</v>
      </c>
      <c r="C31" s="91">
        <f>lec!D32</f>
        <v>0</v>
      </c>
      <c r="D31" s="92">
        <f>lec!E32</f>
        <v>0</v>
      </c>
      <c r="E31" s="56">
        <f>lec!B32</f>
        <v>0</v>
      </c>
      <c r="F31" s="57">
        <f>lec!BB32</f>
        <v>5</v>
      </c>
      <c r="G31" s="56" t="str">
        <f t="shared" si="0"/>
        <v>0</v>
      </c>
      <c r="H31" s="58" t="str">
        <f>lec!F32</f>
        <v>NP</v>
      </c>
      <c r="I31" s="8" t="str">
        <f t="shared" si="1"/>
        <v>Failed</v>
      </c>
      <c r="J31" s="93" t="b">
        <f t="shared" si="2"/>
        <v>0</v>
      </c>
      <c r="K31" s="93" t="str">
        <f t="shared" si="3"/>
        <v>Failed</v>
      </c>
    </row>
    <row r="32" spans="1:11">
      <c r="A32" s="56">
        <v>17</v>
      </c>
      <c r="B32" s="90">
        <f>lec!C33</f>
        <v>0</v>
      </c>
      <c r="C32" s="91">
        <f>lec!D33</f>
        <v>0</v>
      </c>
      <c r="D32" s="92">
        <f>lec!E33</f>
        <v>0</v>
      </c>
      <c r="E32" s="56">
        <f>lec!B33</f>
        <v>0</v>
      </c>
      <c r="F32" s="57">
        <f>lec!BB33</f>
        <v>5</v>
      </c>
      <c r="G32" s="56" t="str">
        <f t="shared" si="0"/>
        <v>0</v>
      </c>
      <c r="H32" s="58" t="str">
        <f>lec!F33</f>
        <v>NP</v>
      </c>
      <c r="I32" s="8" t="str">
        <f t="shared" si="1"/>
        <v>Failed</v>
      </c>
      <c r="J32" s="93" t="b">
        <f t="shared" si="2"/>
        <v>0</v>
      </c>
      <c r="K32" s="93" t="str">
        <f t="shared" si="3"/>
        <v>Failed</v>
      </c>
    </row>
    <row r="33" spans="1:11">
      <c r="A33" s="56">
        <v>18</v>
      </c>
      <c r="B33" s="90">
        <f>lec!C34</f>
        <v>0</v>
      </c>
      <c r="C33" s="91">
        <f>lec!D34</f>
        <v>0</v>
      </c>
      <c r="D33" s="92">
        <f>lec!E34</f>
        <v>0</v>
      </c>
      <c r="E33" s="56">
        <f>lec!B34</f>
        <v>0</v>
      </c>
      <c r="F33" s="57">
        <f>lec!BB34</f>
        <v>5</v>
      </c>
      <c r="G33" s="56" t="str">
        <f t="shared" si="0"/>
        <v>0</v>
      </c>
      <c r="H33" s="58" t="str">
        <f>lec!F34</f>
        <v>NP</v>
      </c>
      <c r="I33" s="8" t="str">
        <f t="shared" si="1"/>
        <v>Failed</v>
      </c>
      <c r="J33" s="93" t="b">
        <f t="shared" si="2"/>
        <v>0</v>
      </c>
      <c r="K33" s="93" t="str">
        <f t="shared" si="3"/>
        <v>Failed</v>
      </c>
    </row>
    <row r="34" spans="1:11">
      <c r="A34" s="56">
        <v>19</v>
      </c>
      <c r="B34" s="90">
        <f>lec!C35</f>
        <v>0</v>
      </c>
      <c r="C34" s="91">
        <f>lec!D35</f>
        <v>0</v>
      </c>
      <c r="D34" s="92">
        <f>lec!E35</f>
        <v>0</v>
      </c>
      <c r="E34" s="56">
        <f>lec!B35</f>
        <v>0</v>
      </c>
      <c r="F34" s="57">
        <f>lec!BB35</f>
        <v>5</v>
      </c>
      <c r="G34" s="56" t="str">
        <f t="shared" si="0"/>
        <v>0</v>
      </c>
      <c r="H34" s="58" t="str">
        <f>lec!F35</f>
        <v>NP</v>
      </c>
      <c r="I34" s="8" t="str">
        <f t="shared" si="1"/>
        <v>Failed</v>
      </c>
      <c r="J34" s="93" t="b">
        <f t="shared" si="2"/>
        <v>0</v>
      </c>
      <c r="K34" s="93" t="str">
        <f t="shared" si="3"/>
        <v>Failed</v>
      </c>
    </row>
    <row r="35" spans="1:11">
      <c r="A35" s="56">
        <v>20</v>
      </c>
      <c r="B35" s="90">
        <f>lec!C36</f>
        <v>0</v>
      </c>
      <c r="C35" s="91">
        <f>lec!D36</f>
        <v>0</v>
      </c>
      <c r="D35" s="92">
        <f>lec!E36</f>
        <v>0</v>
      </c>
      <c r="E35" s="56">
        <f>lec!B36</f>
        <v>0</v>
      </c>
      <c r="F35" s="57">
        <f>lec!BB36</f>
        <v>5</v>
      </c>
      <c r="G35" s="56" t="str">
        <f t="shared" si="0"/>
        <v>0</v>
      </c>
      <c r="H35" s="58" t="str">
        <f>lec!F36</f>
        <v>NP</v>
      </c>
      <c r="I35" s="8" t="str">
        <f t="shared" si="1"/>
        <v>Failed</v>
      </c>
      <c r="J35" s="93" t="b">
        <f t="shared" si="2"/>
        <v>0</v>
      </c>
      <c r="K35" s="93" t="str">
        <f t="shared" si="3"/>
        <v>Failed</v>
      </c>
    </row>
    <row r="36" spans="1:11">
      <c r="A36" s="56">
        <v>21</v>
      </c>
      <c r="B36" s="90">
        <f>lec!C37</f>
        <v>0</v>
      </c>
      <c r="C36" s="91">
        <f>lec!D37</f>
        <v>0</v>
      </c>
      <c r="D36" s="92">
        <f>lec!E37</f>
        <v>0</v>
      </c>
      <c r="E36" s="56">
        <f>lec!B37</f>
        <v>0</v>
      </c>
      <c r="F36" s="57">
        <f>lec!BB37</f>
        <v>5</v>
      </c>
      <c r="G36" s="56" t="str">
        <f t="shared" si="0"/>
        <v>0</v>
      </c>
      <c r="H36" s="58" t="str">
        <f>lec!F37</f>
        <v>NP</v>
      </c>
      <c r="I36" s="8" t="str">
        <f t="shared" si="1"/>
        <v>Failed</v>
      </c>
      <c r="J36" s="93" t="b">
        <f t="shared" si="2"/>
        <v>0</v>
      </c>
      <c r="K36" s="93" t="str">
        <f t="shared" si="3"/>
        <v>Failed</v>
      </c>
    </row>
    <row r="37" spans="1:11">
      <c r="A37" s="56">
        <v>22</v>
      </c>
      <c r="B37" s="90">
        <f>lec!C38</f>
        <v>0</v>
      </c>
      <c r="C37" s="91">
        <f>lec!D38</f>
        <v>0</v>
      </c>
      <c r="D37" s="92">
        <f>lec!E38</f>
        <v>0</v>
      </c>
      <c r="E37" s="56">
        <f>lec!B38</f>
        <v>0</v>
      </c>
      <c r="F37" s="57">
        <f>lec!BB38</f>
        <v>5</v>
      </c>
      <c r="G37" s="56" t="str">
        <f t="shared" si="0"/>
        <v>0</v>
      </c>
      <c r="H37" s="58" t="str">
        <f>lec!F38</f>
        <v>NP</v>
      </c>
      <c r="I37" s="8" t="str">
        <f t="shared" si="1"/>
        <v>Failed</v>
      </c>
      <c r="J37" s="93" t="b">
        <f t="shared" si="2"/>
        <v>0</v>
      </c>
      <c r="K37" s="93" t="str">
        <f t="shared" si="3"/>
        <v>Failed</v>
      </c>
    </row>
    <row r="38" spans="1:11">
      <c r="A38" s="56">
        <v>23</v>
      </c>
      <c r="B38" s="90">
        <f>lec!C39</f>
        <v>0</v>
      </c>
      <c r="C38" s="91">
        <f>lec!D39</f>
        <v>0</v>
      </c>
      <c r="D38" s="92">
        <f>lec!E39</f>
        <v>0</v>
      </c>
      <c r="E38" s="56">
        <f>lec!B39</f>
        <v>0</v>
      </c>
      <c r="F38" s="57">
        <f>lec!BB39</f>
        <v>5</v>
      </c>
      <c r="G38" s="56" t="str">
        <f t="shared" si="0"/>
        <v>0</v>
      </c>
      <c r="H38" s="58" t="str">
        <f>lec!F39</f>
        <v>NP</v>
      </c>
      <c r="I38" s="8" t="str">
        <f t="shared" si="1"/>
        <v>Failed</v>
      </c>
      <c r="J38" s="93" t="b">
        <f t="shared" si="2"/>
        <v>0</v>
      </c>
      <c r="K38" s="93" t="str">
        <f t="shared" si="3"/>
        <v>Failed</v>
      </c>
    </row>
    <row r="39" spans="1:11">
      <c r="A39" s="56">
        <v>24</v>
      </c>
      <c r="B39" s="90">
        <f>lec!C40</f>
        <v>0</v>
      </c>
      <c r="C39" s="91">
        <f>lec!D40</f>
        <v>0</v>
      </c>
      <c r="D39" s="92">
        <f>lec!E40</f>
        <v>0</v>
      </c>
      <c r="E39" s="56">
        <f>lec!B40</f>
        <v>0</v>
      </c>
      <c r="F39" s="57">
        <f>lec!BB40</f>
        <v>5</v>
      </c>
      <c r="G39" s="56" t="str">
        <f t="shared" si="0"/>
        <v>0</v>
      </c>
      <c r="H39" s="58" t="str">
        <f>lec!F40</f>
        <v>NP</v>
      </c>
      <c r="I39" s="8" t="str">
        <f t="shared" si="1"/>
        <v>Failed</v>
      </c>
      <c r="J39" s="93" t="b">
        <f t="shared" si="2"/>
        <v>0</v>
      </c>
      <c r="K39" s="93" t="str">
        <f t="shared" si="3"/>
        <v>Failed</v>
      </c>
    </row>
    <row r="40" spans="1:11">
      <c r="A40" s="56">
        <v>25</v>
      </c>
      <c r="B40" s="90">
        <f>lec!C41</f>
        <v>0</v>
      </c>
      <c r="C40" s="91">
        <f>lec!D41</f>
        <v>0</v>
      </c>
      <c r="D40" s="92">
        <f>lec!E41</f>
        <v>0</v>
      </c>
      <c r="E40" s="56">
        <f>lec!B41</f>
        <v>0</v>
      </c>
      <c r="F40" s="57">
        <f>lec!BB41</f>
        <v>5</v>
      </c>
      <c r="G40" s="56" t="str">
        <f t="shared" si="0"/>
        <v>0</v>
      </c>
      <c r="H40" s="58" t="str">
        <f>lec!F41</f>
        <v>NP</v>
      </c>
      <c r="I40" s="8" t="str">
        <f t="shared" si="1"/>
        <v>Failed</v>
      </c>
      <c r="J40" s="93" t="b">
        <f t="shared" si="2"/>
        <v>0</v>
      </c>
      <c r="K40" s="93" t="str">
        <f t="shared" si="3"/>
        <v>Failed</v>
      </c>
    </row>
    <row r="41" spans="1:11">
      <c r="A41" s="56">
        <v>26</v>
      </c>
      <c r="B41" s="90">
        <f>lec!C42</f>
        <v>0</v>
      </c>
      <c r="C41" s="91">
        <f>lec!D42</f>
        <v>0</v>
      </c>
      <c r="D41" s="92">
        <f>lec!E42</f>
        <v>0</v>
      </c>
      <c r="E41" s="56">
        <f>lec!B42</f>
        <v>0</v>
      </c>
      <c r="F41" s="57">
        <f>lec!BB42</f>
        <v>5</v>
      </c>
      <c r="G41" s="56" t="str">
        <f t="shared" si="0"/>
        <v>0</v>
      </c>
      <c r="H41" s="58" t="str">
        <f>lec!F42</f>
        <v>NP</v>
      </c>
      <c r="I41" s="8" t="str">
        <f t="shared" si="1"/>
        <v>Failed</v>
      </c>
      <c r="J41" s="93" t="b">
        <f t="shared" si="2"/>
        <v>0</v>
      </c>
      <c r="K41" s="93" t="str">
        <f t="shared" si="3"/>
        <v>Failed</v>
      </c>
    </row>
    <row r="42" spans="1:11">
      <c r="A42" s="56">
        <v>27</v>
      </c>
      <c r="B42" s="90">
        <f>lec!C43</f>
        <v>0</v>
      </c>
      <c r="C42" s="91">
        <f>lec!D43</f>
        <v>0</v>
      </c>
      <c r="D42" s="92">
        <f>lec!E43</f>
        <v>0</v>
      </c>
      <c r="E42" s="56">
        <f>lec!B43</f>
        <v>0</v>
      </c>
      <c r="F42" s="57">
        <f>lec!BB43</f>
        <v>5</v>
      </c>
      <c r="G42" s="56" t="str">
        <f t="shared" si="0"/>
        <v>0</v>
      </c>
      <c r="H42" s="58" t="str">
        <f>lec!F43</f>
        <v>NP</v>
      </c>
      <c r="I42" s="8" t="str">
        <f t="shared" si="1"/>
        <v>Failed</v>
      </c>
      <c r="J42" s="93" t="b">
        <f t="shared" si="2"/>
        <v>0</v>
      </c>
      <c r="K42" s="93" t="str">
        <f t="shared" si="3"/>
        <v>Failed</v>
      </c>
    </row>
    <row r="43" spans="1:11">
      <c r="A43" s="56">
        <v>28</v>
      </c>
      <c r="B43" s="90">
        <f>lec!C44</f>
        <v>0</v>
      </c>
      <c r="C43" s="91">
        <f>lec!D44</f>
        <v>0</v>
      </c>
      <c r="D43" s="92">
        <f>lec!E44</f>
        <v>0</v>
      </c>
      <c r="E43" s="56">
        <f>lec!B44</f>
        <v>0</v>
      </c>
      <c r="F43" s="57">
        <f>lec!BB44</f>
        <v>5</v>
      </c>
      <c r="G43" s="56" t="str">
        <f t="shared" si="0"/>
        <v>0</v>
      </c>
      <c r="H43" s="58" t="str">
        <f>lec!F44</f>
        <v>NP</v>
      </c>
      <c r="I43" s="8" t="str">
        <f t="shared" si="1"/>
        <v>Failed</v>
      </c>
      <c r="J43" s="93" t="b">
        <f t="shared" si="2"/>
        <v>0</v>
      </c>
      <c r="K43" s="93" t="str">
        <f t="shared" si="3"/>
        <v>Failed</v>
      </c>
    </row>
    <row r="44" spans="1:11">
      <c r="A44" s="56">
        <v>29</v>
      </c>
      <c r="B44" s="90">
        <f>lec!C45</f>
        <v>0</v>
      </c>
      <c r="C44" s="91">
        <f>lec!D45</f>
        <v>0</v>
      </c>
      <c r="D44" s="92">
        <f>lec!E45</f>
        <v>0</v>
      </c>
      <c r="E44" s="56">
        <f>lec!B45</f>
        <v>0</v>
      </c>
      <c r="F44" s="57">
        <f>lec!BB45</f>
        <v>5</v>
      </c>
      <c r="G44" s="56" t="str">
        <f t="shared" si="0"/>
        <v>0</v>
      </c>
      <c r="H44" s="58" t="str">
        <f>lec!F45</f>
        <v>NP</v>
      </c>
      <c r="I44" s="8" t="str">
        <f t="shared" si="1"/>
        <v>Failed</v>
      </c>
      <c r="J44" s="93" t="b">
        <f t="shared" si="2"/>
        <v>0</v>
      </c>
      <c r="K44" s="93" t="str">
        <f t="shared" si="3"/>
        <v>Failed</v>
      </c>
    </row>
    <row r="45" spans="1:11">
      <c r="A45" s="56">
        <v>30</v>
      </c>
      <c r="B45" s="90">
        <f>lec!C46</f>
        <v>0</v>
      </c>
      <c r="C45" s="91">
        <f>lec!D46</f>
        <v>0</v>
      </c>
      <c r="D45" s="92">
        <f>lec!E46</f>
        <v>0</v>
      </c>
      <c r="E45" s="56">
        <f>lec!B46</f>
        <v>0</v>
      </c>
      <c r="F45" s="57">
        <f>lec!BB46</f>
        <v>5</v>
      </c>
      <c r="G45" s="56" t="str">
        <f t="shared" si="0"/>
        <v>0</v>
      </c>
      <c r="H45" s="58" t="str">
        <f>lec!F46</f>
        <v>NP</v>
      </c>
      <c r="I45" s="8" t="str">
        <f t="shared" si="1"/>
        <v>Failed</v>
      </c>
      <c r="J45" s="93" t="b">
        <f t="shared" si="2"/>
        <v>0</v>
      </c>
      <c r="K45" s="93" t="str">
        <f t="shared" si="3"/>
        <v>Failed</v>
      </c>
    </row>
    <row r="46" spans="1:11">
      <c r="A46" s="56">
        <v>31</v>
      </c>
      <c r="B46" s="90">
        <f>lec!C47</f>
        <v>0</v>
      </c>
      <c r="C46" s="91">
        <f>lec!D47</f>
        <v>0</v>
      </c>
      <c r="D46" s="92">
        <f>lec!E47</f>
        <v>0</v>
      </c>
      <c r="E46" s="56">
        <f>lec!B47</f>
        <v>0</v>
      </c>
      <c r="F46" s="57">
        <f>lec!BB47</f>
        <v>5</v>
      </c>
      <c r="G46" s="56" t="str">
        <f t="shared" si="0"/>
        <v>0</v>
      </c>
      <c r="H46" s="58" t="str">
        <f>lec!F47</f>
        <v>NP</v>
      </c>
      <c r="I46" s="8" t="str">
        <f t="shared" si="1"/>
        <v>Failed</v>
      </c>
      <c r="J46" s="93" t="b">
        <f t="shared" si="2"/>
        <v>0</v>
      </c>
      <c r="K46" s="93" t="str">
        <f t="shared" si="3"/>
        <v>Failed</v>
      </c>
    </row>
    <row r="47" spans="1:11">
      <c r="A47" s="56">
        <v>32</v>
      </c>
      <c r="B47" s="90">
        <f>lec!C48</f>
        <v>0</v>
      </c>
      <c r="C47" s="91">
        <f>lec!D48</f>
        <v>0</v>
      </c>
      <c r="D47" s="92">
        <f>lec!E48</f>
        <v>0</v>
      </c>
      <c r="E47" s="56">
        <f>lec!B48</f>
        <v>0</v>
      </c>
      <c r="F47" s="57">
        <f>lec!BB48</f>
        <v>5</v>
      </c>
      <c r="G47" s="56" t="str">
        <f t="shared" si="0"/>
        <v>0</v>
      </c>
      <c r="H47" s="58" t="str">
        <f>lec!F48</f>
        <v>NP</v>
      </c>
      <c r="I47" s="8" t="str">
        <f t="shared" si="1"/>
        <v>Failed</v>
      </c>
      <c r="J47" s="93" t="b">
        <f t="shared" si="2"/>
        <v>0</v>
      </c>
      <c r="K47" s="93" t="str">
        <f t="shared" si="3"/>
        <v>Failed</v>
      </c>
    </row>
    <row r="48" spans="1:11">
      <c r="A48" s="56">
        <v>33</v>
      </c>
      <c r="B48" s="90">
        <f>lec!C49</f>
        <v>0</v>
      </c>
      <c r="C48" s="91">
        <f>lec!D49</f>
        <v>0</v>
      </c>
      <c r="D48" s="92">
        <f>lec!E49</f>
        <v>0</v>
      </c>
      <c r="E48" s="56">
        <f>lec!B49</f>
        <v>0</v>
      </c>
      <c r="F48" s="57">
        <f>lec!BB49</f>
        <v>5</v>
      </c>
      <c r="G48" s="56" t="str">
        <f t="shared" si="0"/>
        <v>0</v>
      </c>
      <c r="H48" s="58" t="str">
        <f>lec!F49</f>
        <v>NP</v>
      </c>
      <c r="I48" s="8" t="str">
        <f t="shared" si="1"/>
        <v>Failed</v>
      </c>
      <c r="J48" s="93" t="b">
        <f t="shared" si="2"/>
        <v>0</v>
      </c>
      <c r="K48" s="93" t="str">
        <f t="shared" si="3"/>
        <v>Failed</v>
      </c>
    </row>
    <row r="49" spans="1:11">
      <c r="A49" s="56">
        <v>34</v>
      </c>
      <c r="B49" s="90">
        <f>lec!C50</f>
        <v>0</v>
      </c>
      <c r="C49" s="91">
        <f>lec!D50</f>
        <v>0</v>
      </c>
      <c r="D49" s="92">
        <f>lec!E50</f>
        <v>0</v>
      </c>
      <c r="E49" s="56">
        <f>lec!B50</f>
        <v>0</v>
      </c>
      <c r="F49" s="57">
        <f>lec!BB50</f>
        <v>5</v>
      </c>
      <c r="G49" s="56" t="str">
        <f t="shared" si="0"/>
        <v>0</v>
      </c>
      <c r="H49" s="58" t="str">
        <f>lec!F50</f>
        <v>NP</v>
      </c>
      <c r="I49" s="8" t="str">
        <f t="shared" si="1"/>
        <v>Failed</v>
      </c>
      <c r="J49" s="93" t="b">
        <f t="shared" si="2"/>
        <v>0</v>
      </c>
      <c r="K49" s="93" t="str">
        <f t="shared" si="3"/>
        <v>Failed</v>
      </c>
    </row>
    <row r="50" spans="1:11">
      <c r="A50" s="56">
        <v>35</v>
      </c>
      <c r="B50" s="90">
        <f>lec!C51</f>
        <v>0</v>
      </c>
      <c r="C50" s="91">
        <f>lec!D51</f>
        <v>0</v>
      </c>
      <c r="D50" s="92">
        <f>lec!E51</f>
        <v>0</v>
      </c>
      <c r="E50" s="56">
        <f>lec!B51</f>
        <v>0</v>
      </c>
      <c r="F50" s="57">
        <f>lec!BB51</f>
        <v>5</v>
      </c>
      <c r="G50" s="56" t="str">
        <f t="shared" si="0"/>
        <v>0</v>
      </c>
      <c r="H50" s="58" t="str">
        <f>lec!F51</f>
        <v>NP</v>
      </c>
      <c r="I50" s="8" t="str">
        <f t="shared" si="1"/>
        <v>Failed</v>
      </c>
      <c r="J50" s="93" t="b">
        <f t="shared" si="2"/>
        <v>0</v>
      </c>
      <c r="K50" s="93" t="str">
        <f t="shared" si="3"/>
        <v>Failed</v>
      </c>
    </row>
    <row r="51" spans="1:11">
      <c r="A51" s="56">
        <v>36</v>
      </c>
      <c r="B51" s="90">
        <f>lec!C52</f>
        <v>0</v>
      </c>
      <c r="C51" s="91">
        <f>lec!D52</f>
        <v>0</v>
      </c>
      <c r="D51" s="92">
        <f>lec!E52</f>
        <v>0</v>
      </c>
      <c r="E51" s="56">
        <f>lec!B52</f>
        <v>0</v>
      </c>
      <c r="F51" s="57">
        <f>lec!BB52</f>
        <v>5</v>
      </c>
      <c r="G51" s="56" t="str">
        <f t="shared" si="0"/>
        <v>0</v>
      </c>
      <c r="H51" s="58" t="str">
        <f>lec!F52</f>
        <v>NP</v>
      </c>
      <c r="I51" s="8" t="str">
        <f t="shared" si="1"/>
        <v>Failed</v>
      </c>
      <c r="J51" s="93" t="b">
        <f t="shared" si="2"/>
        <v>0</v>
      </c>
      <c r="K51" s="93" t="str">
        <f t="shared" si="3"/>
        <v>Failed</v>
      </c>
    </row>
    <row r="52" spans="1:11">
      <c r="A52" s="56">
        <v>37</v>
      </c>
      <c r="B52" s="90">
        <f>lec!C53</f>
        <v>0</v>
      </c>
      <c r="C52" s="91">
        <f>lec!D53</f>
        <v>0</v>
      </c>
      <c r="D52" s="92">
        <f>lec!E53</f>
        <v>0</v>
      </c>
      <c r="E52" s="56">
        <f>lec!B53</f>
        <v>0</v>
      </c>
      <c r="F52" s="57">
        <f>lec!BB53</f>
        <v>5</v>
      </c>
      <c r="G52" s="56" t="str">
        <f t="shared" si="0"/>
        <v>0</v>
      </c>
      <c r="H52" s="58" t="str">
        <f>lec!F53</f>
        <v>NP</v>
      </c>
      <c r="I52" s="8" t="str">
        <f t="shared" si="1"/>
        <v>Failed</v>
      </c>
      <c r="J52" s="93" t="b">
        <f t="shared" si="2"/>
        <v>0</v>
      </c>
      <c r="K52" s="93" t="str">
        <f t="shared" si="3"/>
        <v>Failed</v>
      </c>
    </row>
    <row r="53" spans="1:11">
      <c r="A53" s="56">
        <v>38</v>
      </c>
      <c r="B53" s="90">
        <f>lec!C54</f>
        <v>0</v>
      </c>
      <c r="C53" s="91">
        <f>lec!D54</f>
        <v>0</v>
      </c>
      <c r="D53" s="92">
        <f>lec!E54</f>
        <v>0</v>
      </c>
      <c r="E53" s="56">
        <f>lec!B54</f>
        <v>0</v>
      </c>
      <c r="F53" s="57">
        <f>lec!BB54</f>
        <v>5</v>
      </c>
      <c r="G53" s="56" t="str">
        <f t="shared" si="0"/>
        <v>0</v>
      </c>
      <c r="H53" s="58" t="str">
        <f>lec!F54</f>
        <v>NP</v>
      </c>
      <c r="I53" s="8" t="str">
        <f t="shared" si="1"/>
        <v>Failed</v>
      </c>
      <c r="J53" s="93" t="b">
        <f t="shared" si="2"/>
        <v>0</v>
      </c>
      <c r="K53" s="93" t="str">
        <f t="shared" si="3"/>
        <v>Failed</v>
      </c>
    </row>
    <row r="54" spans="1:11">
      <c r="A54" s="56">
        <v>39</v>
      </c>
      <c r="B54" s="90">
        <f>lec!C55</f>
        <v>0</v>
      </c>
      <c r="C54" s="91">
        <f>lec!D55</f>
        <v>0</v>
      </c>
      <c r="D54" s="92">
        <f>lec!E55</f>
        <v>0</v>
      </c>
      <c r="E54" s="56">
        <f>lec!B55</f>
        <v>0</v>
      </c>
      <c r="F54" s="57">
        <f>lec!BB55</f>
        <v>5</v>
      </c>
      <c r="G54" s="56" t="str">
        <f t="shared" si="0"/>
        <v>0</v>
      </c>
      <c r="H54" s="58" t="str">
        <f>lec!F55</f>
        <v>NP</v>
      </c>
      <c r="I54" s="8" t="str">
        <f t="shared" si="1"/>
        <v>Failed</v>
      </c>
      <c r="J54" s="93" t="b">
        <f t="shared" si="2"/>
        <v>0</v>
      </c>
      <c r="K54" s="93" t="str">
        <f t="shared" si="3"/>
        <v>Failed</v>
      </c>
    </row>
    <row r="55" spans="1:11">
      <c r="A55" s="56">
        <v>40</v>
      </c>
      <c r="B55" s="90">
        <f>lec!C56</f>
        <v>0</v>
      </c>
      <c r="C55" s="91">
        <f>lec!D56</f>
        <v>0</v>
      </c>
      <c r="D55" s="92">
        <f>lec!E56</f>
        <v>0</v>
      </c>
      <c r="E55" s="56">
        <f>lec!B56</f>
        <v>0</v>
      </c>
      <c r="F55" s="57">
        <f>lec!BB56</f>
        <v>5</v>
      </c>
      <c r="G55" s="56" t="str">
        <f t="shared" si="0"/>
        <v>0</v>
      </c>
      <c r="H55" s="58" t="str">
        <f>lec!F56</f>
        <v>NP</v>
      </c>
      <c r="I55" s="8" t="str">
        <f t="shared" si="1"/>
        <v>Failed</v>
      </c>
      <c r="J55" s="93" t="b">
        <f t="shared" si="2"/>
        <v>0</v>
      </c>
      <c r="K55" s="93" t="str">
        <f t="shared" si="3"/>
        <v>Failed</v>
      </c>
    </row>
    <row r="56" spans="1:11">
      <c r="A56" s="288" t="s">
        <v>70</v>
      </c>
      <c r="B56" s="289"/>
      <c r="C56" s="289"/>
      <c r="D56" s="289"/>
      <c r="E56" s="289"/>
      <c r="F56" s="289"/>
      <c r="G56" s="289"/>
      <c r="H56" s="289"/>
      <c r="I56" s="289"/>
      <c r="J56" s="289"/>
      <c r="K56" s="290"/>
    </row>
    <row r="57" spans="1:11">
      <c r="A57" s="59"/>
      <c r="B57" s="73"/>
      <c r="C57" s="73"/>
      <c r="D57" s="73"/>
      <c r="E57" s="59"/>
      <c r="F57" s="60"/>
      <c r="G57" s="59"/>
      <c r="H57" s="59"/>
      <c r="I57" s="59"/>
      <c r="J57" s="59"/>
      <c r="K57" s="94"/>
    </row>
    <row r="58" spans="1:11" ht="14.25" customHeight="1">
      <c r="A58" s="59"/>
      <c r="B58" s="73"/>
      <c r="C58" s="73"/>
      <c r="D58" s="73"/>
      <c r="E58" s="59"/>
      <c r="F58" s="60"/>
      <c r="G58" s="59"/>
      <c r="H58" s="59"/>
      <c r="I58" s="59"/>
      <c r="J58" s="59"/>
      <c r="K58" s="94"/>
    </row>
    <row r="59" spans="1:11" s="95" customFormat="1" ht="14.25">
      <c r="B59" s="291">
        <v>41368</v>
      </c>
      <c r="C59" s="291"/>
      <c r="D59" s="291"/>
      <c r="F59" s="96"/>
      <c r="G59" s="96"/>
      <c r="H59" s="96"/>
      <c r="I59" s="96"/>
      <c r="J59" s="97"/>
      <c r="K59" s="98"/>
    </row>
    <row r="60" spans="1:11" s="95" customFormat="1" ht="14.25">
      <c r="B60" s="292" t="s">
        <v>59</v>
      </c>
      <c r="C60" s="292"/>
      <c r="D60" s="292"/>
      <c r="E60" s="99"/>
      <c r="F60" s="100" t="s">
        <v>84</v>
      </c>
      <c r="G60" s="100"/>
      <c r="H60" s="100"/>
      <c r="I60" s="101"/>
      <c r="J60" s="102"/>
      <c r="K60" s="98"/>
    </row>
    <row r="61" spans="1:11">
      <c r="A61" s="50"/>
      <c r="B61" s="74"/>
      <c r="C61" s="74"/>
      <c r="D61" s="74"/>
      <c r="E61" s="50"/>
      <c r="F61" s="62"/>
      <c r="G61" s="61"/>
      <c r="H61" s="61"/>
      <c r="I61" s="50"/>
      <c r="J61" s="50"/>
    </row>
    <row r="62" spans="1:11">
      <c r="A62" s="50"/>
      <c r="B62" s="74"/>
      <c r="C62" s="74"/>
      <c r="D62" s="74"/>
      <c r="E62" s="50"/>
      <c r="F62" s="62"/>
      <c r="G62" s="61"/>
      <c r="H62" s="61"/>
      <c r="I62" s="50"/>
      <c r="J62" s="50"/>
    </row>
    <row r="63" spans="1:11">
      <c r="A63" s="50"/>
      <c r="B63" s="74"/>
      <c r="C63" s="74"/>
      <c r="D63" s="74"/>
      <c r="E63" s="50"/>
      <c r="F63" s="62"/>
      <c r="G63" s="61"/>
      <c r="H63" s="61"/>
      <c r="I63" s="50"/>
      <c r="J63" s="50"/>
    </row>
    <row r="64" spans="1:11">
      <c r="A64" s="50"/>
      <c r="B64" s="74"/>
      <c r="C64" s="74"/>
      <c r="D64" s="74"/>
      <c r="E64" s="50"/>
      <c r="F64" s="62"/>
      <c r="G64" s="61"/>
      <c r="H64" s="61"/>
      <c r="I64" s="50"/>
      <c r="J64" s="50"/>
    </row>
    <row r="65" spans="1:11">
      <c r="A65" s="50"/>
      <c r="B65" s="74"/>
      <c r="C65" s="74"/>
      <c r="D65" s="74"/>
      <c r="E65" s="50"/>
      <c r="F65" s="62"/>
      <c r="G65" s="61"/>
      <c r="H65" s="61"/>
      <c r="I65" s="50"/>
      <c r="J65" s="50"/>
    </row>
    <row r="66" spans="1:11">
      <c r="A66" s="50"/>
      <c r="B66" s="74"/>
      <c r="C66" s="74"/>
      <c r="D66" s="74"/>
      <c r="E66" s="50"/>
      <c r="F66" s="62"/>
      <c r="G66" s="61"/>
      <c r="H66" s="61"/>
      <c r="I66" s="50"/>
      <c r="J66" s="50"/>
    </row>
    <row r="67" spans="1:11">
      <c r="A67" s="50"/>
      <c r="B67" s="74"/>
      <c r="C67" s="74"/>
      <c r="D67" s="74"/>
      <c r="E67" s="50"/>
      <c r="F67" s="62"/>
      <c r="G67" s="61"/>
      <c r="H67" s="61"/>
      <c r="I67" s="50"/>
      <c r="J67" s="50"/>
    </row>
    <row r="68" spans="1:11">
      <c r="A68" s="50"/>
      <c r="B68" s="74"/>
      <c r="C68" s="74"/>
      <c r="D68" s="74"/>
      <c r="E68" s="50"/>
      <c r="F68" s="62"/>
      <c r="G68" s="61"/>
      <c r="H68" s="61"/>
      <c r="I68" s="50"/>
      <c r="J68" s="50"/>
    </row>
    <row r="69" spans="1:11">
      <c r="A69" s="50"/>
      <c r="B69" s="293" t="s">
        <v>71</v>
      </c>
      <c r="C69" s="293"/>
      <c r="D69" s="293"/>
      <c r="E69" s="293"/>
      <c r="F69" s="293"/>
      <c r="G69" s="293"/>
      <c r="H69" s="293"/>
      <c r="I69" s="293"/>
      <c r="J69" s="293"/>
      <c r="K69" s="293"/>
    </row>
    <row r="70" spans="1:11">
      <c r="A70" s="50"/>
      <c r="B70" s="293"/>
      <c r="C70" s="293"/>
      <c r="D70" s="293"/>
      <c r="E70" s="293"/>
      <c r="F70" s="293"/>
      <c r="G70" s="293"/>
      <c r="H70" s="293"/>
      <c r="I70" s="293"/>
      <c r="J70" s="293"/>
      <c r="K70" s="293"/>
    </row>
    <row r="71" spans="1:11">
      <c r="A71" s="50"/>
      <c r="B71" s="65"/>
      <c r="C71" s="65"/>
      <c r="D71" s="65"/>
      <c r="E71" s="127"/>
      <c r="F71" s="63"/>
      <c r="G71" s="127"/>
      <c r="H71" s="127"/>
      <c r="I71" s="127"/>
      <c r="J71" s="127"/>
    </row>
    <row r="72" spans="1:11" ht="33" customHeight="1">
      <c r="A72" s="50"/>
      <c r="B72" s="65"/>
      <c r="C72" s="294" t="s">
        <v>8</v>
      </c>
      <c r="D72" s="294"/>
      <c r="E72" s="294"/>
      <c r="F72" s="295" t="s">
        <v>78</v>
      </c>
      <c r="G72" s="295"/>
      <c r="H72" s="125" t="s">
        <v>79</v>
      </c>
      <c r="I72" s="124"/>
      <c r="J72" s="103"/>
      <c r="K72" s="46"/>
    </row>
    <row r="73" spans="1:11">
      <c r="A73" s="50"/>
      <c r="B73" s="65"/>
      <c r="C73" s="296" t="s">
        <v>72</v>
      </c>
      <c r="D73" s="296"/>
      <c r="E73" s="296"/>
      <c r="F73" s="297">
        <f>COUNTIF(F16:F55,"=1.0")+COUNTIF(F16:F55,"=1.25")+(COUNTIF(F16:F55,"=1.50")+COUNTIF(F16:F55,"=1.75"))</f>
        <v>0</v>
      </c>
      <c r="G73" s="297"/>
      <c r="H73" s="120">
        <f>ROUND((F73/$F$80*100),0)</f>
        <v>0</v>
      </c>
      <c r="I73" s="121"/>
      <c r="J73" s="104"/>
      <c r="K73" s="46"/>
    </row>
    <row r="74" spans="1:11">
      <c r="A74" s="50"/>
      <c r="B74" s="65"/>
      <c r="C74" s="296" t="s">
        <v>73</v>
      </c>
      <c r="D74" s="296"/>
      <c r="E74" s="296"/>
      <c r="F74" s="297">
        <f>COUNTIF(F16:F55,"=2.0")+COUNTIF(F16:F55,"=2.25")+COUNTIF(F16:F55,"=2.50")+COUNTIF(F16:F55,"=2.75")</f>
        <v>0</v>
      </c>
      <c r="G74" s="297"/>
      <c r="H74" s="120">
        <f t="shared" ref="H74:H80" si="4">ROUND((F74/$F$80*100),0)</f>
        <v>0</v>
      </c>
      <c r="I74" s="121"/>
      <c r="J74" s="104"/>
      <c r="K74" s="46"/>
    </row>
    <row r="75" spans="1:11">
      <c r="A75" s="50"/>
      <c r="B75" s="65"/>
      <c r="C75" s="298">
        <v>3</v>
      </c>
      <c r="D75" s="298"/>
      <c r="E75" s="298"/>
      <c r="F75" s="297">
        <f>COUNTIF(F16:F55,"=3.0")</f>
        <v>0</v>
      </c>
      <c r="G75" s="297"/>
      <c r="H75" s="120">
        <f t="shared" si="4"/>
        <v>0</v>
      </c>
      <c r="I75" s="121"/>
      <c r="J75" s="104"/>
      <c r="K75" s="46"/>
    </row>
    <row r="76" spans="1:11">
      <c r="A76" s="50"/>
      <c r="B76" s="65"/>
      <c r="C76" s="298">
        <v>4</v>
      </c>
      <c r="D76" s="298"/>
      <c r="E76" s="298"/>
      <c r="F76" s="297">
        <f>COUNTIF(F17:F56,"=4.0")</f>
        <v>0</v>
      </c>
      <c r="G76" s="297"/>
      <c r="H76" s="120">
        <f t="shared" si="4"/>
        <v>0</v>
      </c>
      <c r="I76" s="121"/>
      <c r="J76" s="105"/>
      <c r="K76" s="46"/>
    </row>
    <row r="77" spans="1:11">
      <c r="A77" s="50"/>
      <c r="B77" s="65"/>
      <c r="C77" s="298">
        <v>5</v>
      </c>
      <c r="D77" s="298"/>
      <c r="E77" s="298"/>
      <c r="F77" s="299">
        <f>COUNTIF(F16:F55,"=5.0")</f>
        <v>40</v>
      </c>
      <c r="G77" s="299"/>
      <c r="H77" s="120">
        <f t="shared" si="4"/>
        <v>100</v>
      </c>
      <c r="I77" s="121"/>
      <c r="J77" s="104"/>
      <c r="K77" s="46"/>
    </row>
    <row r="78" spans="1:11">
      <c r="A78" s="50"/>
      <c r="B78" s="65"/>
      <c r="C78" s="296" t="s">
        <v>85</v>
      </c>
      <c r="D78" s="296"/>
      <c r="E78" s="296"/>
      <c r="F78" s="299">
        <f>COUNTIF(F17:F56,"=inc")</f>
        <v>0</v>
      </c>
      <c r="G78" s="299"/>
      <c r="H78" s="120">
        <f t="shared" si="4"/>
        <v>0</v>
      </c>
      <c r="I78" s="121"/>
      <c r="J78" s="105"/>
      <c r="K78" s="46"/>
    </row>
    <row r="79" spans="1:11">
      <c r="A79" s="50"/>
      <c r="B79" s="65"/>
      <c r="C79" s="296" t="s">
        <v>86</v>
      </c>
      <c r="D79" s="296"/>
      <c r="E79" s="296"/>
      <c r="F79" s="299">
        <f>COUNTIF(F18:F57,"=drp")</f>
        <v>0</v>
      </c>
      <c r="G79" s="299"/>
      <c r="H79" s="120">
        <f t="shared" si="4"/>
        <v>0</v>
      </c>
      <c r="I79" s="121"/>
      <c r="J79" s="104"/>
      <c r="K79" s="46"/>
    </row>
    <row r="80" spans="1:11">
      <c r="A80" s="50"/>
      <c r="B80" s="65"/>
      <c r="C80" s="296" t="s">
        <v>87</v>
      </c>
      <c r="D80" s="296"/>
      <c r="E80" s="296"/>
      <c r="F80" s="300">
        <f>SUM(F73:G79)</f>
        <v>40</v>
      </c>
      <c r="G80" s="301"/>
      <c r="H80" s="122">
        <f t="shared" si="4"/>
        <v>100</v>
      </c>
      <c r="I80" s="123"/>
      <c r="J80" s="106"/>
      <c r="K80" s="46"/>
    </row>
    <row r="81" spans="1:11">
      <c r="A81" s="50"/>
      <c r="B81" s="65"/>
      <c r="C81" s="65"/>
      <c r="D81" s="65"/>
      <c r="E81" s="127"/>
      <c r="F81" s="63"/>
      <c r="G81" s="127"/>
      <c r="H81" s="127"/>
      <c r="I81" s="127"/>
      <c r="J81" s="127"/>
    </row>
    <row r="82" spans="1:11">
      <c r="A82" s="50"/>
      <c r="E82" s="50"/>
      <c r="F82" s="55"/>
      <c r="H82" s="127"/>
      <c r="I82" s="50"/>
      <c r="J82" s="50"/>
    </row>
    <row r="83" spans="1:11" s="95" customFormat="1" ht="14.25">
      <c r="B83" s="107" t="s">
        <v>88</v>
      </c>
      <c r="K83" s="98"/>
    </row>
    <row r="84" spans="1:11" s="95" customFormat="1" ht="14.25">
      <c r="D84" s="102"/>
      <c r="K84" s="98"/>
    </row>
    <row r="85" spans="1:11" s="95" customFormat="1" ht="14.25">
      <c r="B85" s="108"/>
      <c r="K85" s="98"/>
    </row>
    <row r="86" spans="1:11" s="95" customFormat="1" ht="14.25">
      <c r="B86" s="108" t="s">
        <v>74</v>
      </c>
      <c r="E86" s="102"/>
      <c r="F86" s="109"/>
      <c r="G86" s="102"/>
      <c r="H86" s="102"/>
      <c r="K86" s="98"/>
    </row>
    <row r="87" spans="1:11" s="95" customFormat="1" ht="14.25">
      <c r="B87" s="110" t="s">
        <v>75</v>
      </c>
      <c r="E87" s="102"/>
      <c r="F87" s="102"/>
      <c r="G87" s="102"/>
      <c r="H87" s="102"/>
      <c r="K87" s="98"/>
    </row>
    <row r="88" spans="1:11" s="95" customFormat="1" ht="14.25">
      <c r="A88" s="111"/>
      <c r="B88" s="111"/>
      <c r="C88" s="111"/>
      <c r="D88" s="111"/>
      <c r="E88" s="112"/>
      <c r="F88" s="102"/>
      <c r="G88" s="112"/>
      <c r="H88" s="112"/>
      <c r="I88" s="111"/>
      <c r="J88" s="111"/>
      <c r="K88" s="98"/>
    </row>
    <row r="89" spans="1:11" s="95" customFormat="1" ht="15.75">
      <c r="A89" s="111"/>
      <c r="B89" s="111"/>
      <c r="C89" s="111"/>
      <c r="D89" s="111"/>
      <c r="E89" s="113"/>
      <c r="F89" s="113"/>
      <c r="G89" s="113"/>
      <c r="H89" s="113"/>
      <c r="I89" s="111"/>
      <c r="J89" s="111"/>
      <c r="K89" s="98"/>
    </row>
    <row r="90" spans="1:11" s="95" customFormat="1" ht="14.25">
      <c r="A90" s="111"/>
      <c r="B90" s="111"/>
      <c r="C90" s="111"/>
      <c r="D90" s="111"/>
      <c r="E90" s="114"/>
      <c r="F90" s="114"/>
      <c r="G90" s="114"/>
      <c r="H90" s="114"/>
      <c r="I90" s="111"/>
      <c r="J90" s="111"/>
      <c r="K90" s="98"/>
    </row>
    <row r="91" spans="1:11" s="95" customFormat="1" ht="14.2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98"/>
    </row>
    <row r="92" spans="1:11" s="95" customFormat="1" ht="14.25">
      <c r="A92" s="111"/>
      <c r="B92" s="107" t="s">
        <v>89</v>
      </c>
      <c r="C92" s="107"/>
      <c r="D92" s="107"/>
      <c r="E92" s="116"/>
      <c r="F92" s="107"/>
      <c r="G92" s="107"/>
      <c r="H92" s="107" t="s">
        <v>90</v>
      </c>
      <c r="I92" s="111"/>
      <c r="J92" s="111"/>
      <c r="K92" s="98"/>
    </row>
    <row r="93" spans="1:11" s="95" customFormat="1" ht="14.25">
      <c r="A93" s="111"/>
      <c r="E93" s="112"/>
      <c r="I93" s="111"/>
      <c r="J93" s="111"/>
      <c r="K93" s="98"/>
    </row>
    <row r="94" spans="1:11" s="95" customFormat="1" ht="14.25">
      <c r="A94" s="111"/>
      <c r="E94" s="112"/>
      <c r="I94" s="111"/>
      <c r="J94" s="111"/>
      <c r="K94" s="98"/>
    </row>
    <row r="95" spans="1:11" s="95" customFormat="1" ht="14.25">
      <c r="B95" s="117" t="s">
        <v>91</v>
      </c>
      <c r="H95" s="108" t="s">
        <v>92</v>
      </c>
      <c r="K95" s="98"/>
    </row>
    <row r="96" spans="1:11" s="95" customFormat="1" ht="14.25">
      <c r="B96" s="118" t="s">
        <v>93</v>
      </c>
      <c r="C96" s="99"/>
      <c r="D96" s="99"/>
      <c r="E96" s="99"/>
      <c r="F96" s="99"/>
      <c r="G96" s="99"/>
      <c r="H96" s="110" t="s">
        <v>76</v>
      </c>
      <c r="I96" s="99"/>
      <c r="J96" s="99"/>
      <c r="K96" s="98"/>
    </row>
    <row r="97" spans="1:10">
      <c r="A97" s="50"/>
      <c r="C97" s="65"/>
      <c r="D97" s="65"/>
      <c r="E97" s="127"/>
      <c r="F97" s="55"/>
      <c r="H97" s="50"/>
      <c r="I97" s="50"/>
      <c r="J97" s="50"/>
    </row>
    <row r="98" spans="1:10">
      <c r="A98" s="50"/>
      <c r="C98" s="76"/>
      <c r="D98" s="76"/>
      <c r="E98" s="66"/>
      <c r="F98" s="55"/>
      <c r="H98" s="50"/>
      <c r="I98" s="50"/>
      <c r="J98" s="50"/>
    </row>
    <row r="99" spans="1:10">
      <c r="A99" s="50"/>
      <c r="C99" s="75"/>
      <c r="D99" s="75"/>
      <c r="E99" s="64"/>
      <c r="F99" s="55"/>
      <c r="H99" s="50"/>
      <c r="I99" s="50"/>
      <c r="J99" s="50"/>
    </row>
    <row r="100" spans="1:10">
      <c r="F100" s="55"/>
    </row>
    <row r="101" spans="1:10">
      <c r="F101" s="55"/>
    </row>
  </sheetData>
  <mergeCells count="31">
    <mergeCell ref="C79:E79"/>
    <mergeCell ref="F79:G79"/>
    <mergeCell ref="C80:E80"/>
    <mergeCell ref="F80:G80"/>
    <mergeCell ref="C76:E76"/>
    <mergeCell ref="F76:G76"/>
    <mergeCell ref="C77:E77"/>
    <mergeCell ref="F77:G77"/>
    <mergeCell ref="C78:E78"/>
    <mergeCell ref="F78:G78"/>
    <mergeCell ref="C73:E73"/>
    <mergeCell ref="F73:G73"/>
    <mergeCell ref="C74:E74"/>
    <mergeCell ref="F74:G74"/>
    <mergeCell ref="C75:E75"/>
    <mergeCell ref="F75:G75"/>
    <mergeCell ref="B59:D59"/>
    <mergeCell ref="B60:D60"/>
    <mergeCell ref="B69:K70"/>
    <mergeCell ref="C72:E72"/>
    <mergeCell ref="F72:G72"/>
    <mergeCell ref="A6:I6"/>
    <mergeCell ref="A8:I8"/>
    <mergeCell ref="B9:C9"/>
    <mergeCell ref="B15:D15"/>
    <mergeCell ref="A56:K56"/>
    <mergeCell ref="A1:I1"/>
    <mergeCell ref="A2:I2"/>
    <mergeCell ref="A3:I3"/>
    <mergeCell ref="A4:I4"/>
    <mergeCell ref="A5:I5"/>
  </mergeCells>
  <conditionalFormatting sqref="F16:F55">
    <cfRule type="cellIs" dxfId="40" priority="2" operator="equal">
      <formula>5</formula>
    </cfRule>
    <cfRule type="containsText" dxfId="39" priority="5" stopIfTrue="1" operator="containsText" text="5.0">
      <formula>NOT(ISERROR(SEARCH("5.0",F16)))</formula>
    </cfRule>
  </conditionalFormatting>
  <conditionalFormatting sqref="I16:I55">
    <cfRule type="cellIs" dxfId="38" priority="4" stopIfTrue="1" operator="equal">
      <formula>"Failed"</formula>
    </cfRule>
  </conditionalFormatting>
  <conditionalFormatting sqref="F16:F55">
    <cfRule type="cellIs" dxfId="37" priority="3" stopIfTrue="1" operator="greaterThan">
      <formula>3</formula>
    </cfRule>
  </conditionalFormatting>
  <conditionalFormatting sqref="K16:K55">
    <cfRule type="cellIs" dxfId="36" priority="1" stopIfTrue="1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V84"/>
  <sheetViews>
    <sheetView showGridLines="0" tabSelected="1" showRuler="0" topLeftCell="B1" workbookViewId="0">
      <selection activeCell="B24" sqref="B24"/>
    </sheetView>
  </sheetViews>
  <sheetFormatPr defaultRowHeight="12.75"/>
  <cols>
    <col min="1" max="1" width="4.140625" style="13" customWidth="1"/>
    <col min="2" max="2" width="12.42578125" style="13" customWidth="1"/>
    <col min="3" max="3" width="10.42578125" style="13" bestFit="1" customWidth="1"/>
    <col min="4" max="4" width="14.28515625" style="13" customWidth="1"/>
    <col min="5" max="5" width="2.85546875" style="13" bestFit="1" customWidth="1"/>
    <col min="6" max="6" width="8.42578125" style="13" customWidth="1"/>
    <col min="7" max="16384" width="9.140625" style="13"/>
  </cols>
  <sheetData>
    <row r="1" spans="1:22" s="31" customFormat="1">
      <c r="B1" s="39" t="s">
        <v>26</v>
      </c>
      <c r="C1" s="39"/>
      <c r="D1" s="40"/>
      <c r="E1" s="40"/>
    </row>
    <row r="2" spans="1:22" s="31" customFormat="1">
      <c r="B2" s="34" t="s">
        <v>27</v>
      </c>
      <c r="C2" s="33"/>
      <c r="D2" s="33"/>
      <c r="E2" s="32"/>
    </row>
    <row r="3" spans="1:22" s="31" customFormat="1">
      <c r="A3" s="32"/>
      <c r="B3" s="33"/>
      <c r="C3" s="33"/>
      <c r="D3" s="33"/>
      <c r="E3" s="32"/>
      <c r="N3" s="247"/>
      <c r="O3" s="247"/>
      <c r="P3" s="247"/>
      <c r="Q3" s="247"/>
      <c r="R3" s="247"/>
      <c r="S3" s="247"/>
      <c r="T3" s="247"/>
      <c r="U3" s="247"/>
      <c r="V3" s="247"/>
    </row>
    <row r="4" spans="1:22" s="31" customFormat="1">
      <c r="A4" s="32"/>
      <c r="B4" s="33"/>
      <c r="C4" s="33"/>
      <c r="D4" s="33"/>
      <c r="E4" s="32"/>
      <c r="N4" s="247"/>
      <c r="O4" s="247"/>
      <c r="P4" s="247"/>
      <c r="Q4" s="247"/>
      <c r="R4" s="247"/>
      <c r="S4" s="247"/>
      <c r="T4" s="247"/>
      <c r="U4" s="247"/>
      <c r="V4" s="247"/>
    </row>
    <row r="5" spans="1:22" s="31" customFormat="1">
      <c r="A5" s="32"/>
      <c r="B5" s="41" t="s">
        <v>28</v>
      </c>
      <c r="C5" s="41" t="s">
        <v>0</v>
      </c>
      <c r="D5" s="317" t="s">
        <v>188</v>
      </c>
      <c r="E5" s="317"/>
      <c r="F5" s="317"/>
      <c r="H5" s="42" t="s">
        <v>145</v>
      </c>
      <c r="I5" s="41" t="s">
        <v>0</v>
      </c>
      <c r="J5" s="317" t="s">
        <v>158</v>
      </c>
      <c r="K5" s="317"/>
      <c r="L5" s="317"/>
      <c r="M5" s="317"/>
      <c r="N5" s="248"/>
      <c r="O5" s="248"/>
      <c r="P5" s="248"/>
      <c r="Q5" s="248"/>
      <c r="R5" s="248"/>
      <c r="S5" s="248"/>
      <c r="T5" s="248"/>
      <c r="U5" s="248"/>
      <c r="V5" s="248"/>
    </row>
    <row r="6" spans="1:22" s="31" customFormat="1" ht="13.5" customHeight="1">
      <c r="A6" s="35"/>
      <c r="B6" s="42" t="s">
        <v>29</v>
      </c>
      <c r="C6" s="42" t="s">
        <v>0</v>
      </c>
      <c r="D6" s="317" t="s">
        <v>189</v>
      </c>
      <c r="E6" s="317"/>
      <c r="F6" s="317"/>
      <c r="H6" s="42" t="s">
        <v>147</v>
      </c>
      <c r="I6" s="42" t="s">
        <v>0</v>
      </c>
      <c r="J6" s="317" t="s">
        <v>159</v>
      </c>
      <c r="K6" s="317"/>
      <c r="L6" s="317"/>
      <c r="M6" s="317"/>
      <c r="N6" s="248"/>
      <c r="O6" s="248"/>
      <c r="P6" s="248"/>
      <c r="Q6" s="248"/>
      <c r="R6" s="248"/>
      <c r="S6" s="248"/>
      <c r="T6" s="248"/>
      <c r="U6" s="248"/>
      <c r="V6" s="248"/>
    </row>
    <row r="7" spans="1:22" s="31" customFormat="1" ht="13.5" customHeight="1">
      <c r="A7" s="32"/>
      <c r="B7" s="43" t="s">
        <v>30</v>
      </c>
      <c r="C7" s="43" t="s">
        <v>0</v>
      </c>
      <c r="D7" s="317" t="s">
        <v>191</v>
      </c>
      <c r="E7" s="317"/>
      <c r="F7" s="317"/>
      <c r="H7" s="42" t="s">
        <v>148</v>
      </c>
      <c r="I7" s="42" t="s">
        <v>0</v>
      </c>
      <c r="J7" s="317" t="s">
        <v>160</v>
      </c>
      <c r="K7" s="317"/>
      <c r="L7" s="317"/>
      <c r="M7" s="317"/>
      <c r="N7" s="248"/>
      <c r="O7" s="248" t="s">
        <v>146</v>
      </c>
      <c r="P7" s="248"/>
      <c r="Q7" s="248"/>
      <c r="R7" s="248"/>
      <c r="S7" s="248"/>
      <c r="T7" s="248"/>
      <c r="U7" s="248"/>
      <c r="V7" s="248"/>
    </row>
    <row r="8" spans="1:22" s="31" customFormat="1" ht="13.5" customHeight="1">
      <c r="A8" s="32"/>
      <c r="B8" s="43" t="s">
        <v>1</v>
      </c>
      <c r="C8" s="43" t="s">
        <v>0</v>
      </c>
      <c r="D8" s="317" t="s">
        <v>190</v>
      </c>
      <c r="E8" s="317"/>
      <c r="F8" s="317"/>
      <c r="H8" s="43"/>
      <c r="I8" s="43"/>
      <c r="J8" s="318"/>
      <c r="K8" s="318"/>
      <c r="L8" s="318"/>
      <c r="M8" s="318"/>
      <c r="N8" s="248"/>
      <c r="O8" s="248"/>
      <c r="P8" s="248"/>
      <c r="Q8" s="248"/>
      <c r="R8" s="248"/>
      <c r="S8" s="248"/>
      <c r="T8" s="248"/>
      <c r="U8" s="248"/>
      <c r="V8" s="248"/>
    </row>
    <row r="9" spans="1:22" s="31" customFormat="1" ht="13.5" customHeight="1">
      <c r="A9" s="30"/>
      <c r="B9" s="43" t="s">
        <v>58</v>
      </c>
      <c r="C9" s="43" t="s">
        <v>0</v>
      </c>
      <c r="D9" s="317" t="s">
        <v>192</v>
      </c>
      <c r="E9" s="317"/>
      <c r="F9" s="317"/>
      <c r="H9" s="43"/>
      <c r="I9" s="43"/>
      <c r="J9" s="318"/>
      <c r="K9" s="318"/>
      <c r="L9" s="318"/>
      <c r="M9" s="318"/>
      <c r="N9" s="248"/>
      <c r="O9" s="248"/>
      <c r="P9" s="248"/>
      <c r="Q9" s="248"/>
      <c r="R9" s="248"/>
      <c r="S9" s="248"/>
      <c r="T9" s="248"/>
      <c r="U9" s="248"/>
      <c r="V9" s="248"/>
    </row>
    <row r="10" spans="1:22" s="31" customFormat="1">
      <c r="A10" s="30"/>
      <c r="B10" s="36"/>
      <c r="C10" s="36"/>
      <c r="D10" s="36"/>
      <c r="E10" s="36"/>
      <c r="N10" s="247"/>
      <c r="O10" s="247"/>
      <c r="P10" s="247"/>
      <c r="Q10" s="247"/>
      <c r="R10" s="247"/>
      <c r="S10" s="247"/>
      <c r="T10" s="247"/>
      <c r="U10" s="247"/>
      <c r="V10" s="247"/>
    </row>
    <row r="11" spans="1:22">
      <c r="E11" s="18"/>
      <c r="N11" s="249"/>
      <c r="O11" s="249"/>
      <c r="P11" s="249"/>
      <c r="Q11" s="249"/>
      <c r="R11" s="249"/>
      <c r="S11" s="249"/>
      <c r="T11" s="249"/>
      <c r="U11" s="249"/>
      <c r="V11" s="249"/>
    </row>
    <row r="12" spans="1:22" ht="13.5" thickBot="1"/>
    <row r="13" spans="1:22" ht="12.75" customHeight="1">
      <c r="A13" s="302" t="s">
        <v>2</v>
      </c>
      <c r="B13" s="305" t="s">
        <v>3</v>
      </c>
      <c r="C13" s="308" t="s">
        <v>4</v>
      </c>
      <c r="D13" s="309"/>
      <c r="E13" s="310"/>
      <c r="F13" s="12"/>
      <c r="G13" s="12"/>
    </row>
    <row r="14" spans="1:22" s="22" customFormat="1" ht="12.75" customHeight="1">
      <c r="A14" s="303"/>
      <c r="B14" s="306"/>
      <c r="C14" s="311"/>
      <c r="D14" s="312"/>
      <c r="E14" s="313"/>
      <c r="F14" s="21"/>
      <c r="G14" s="21"/>
    </row>
    <row r="15" spans="1:22" ht="12.75" customHeight="1">
      <c r="A15" s="303"/>
      <c r="B15" s="306"/>
      <c r="C15" s="311"/>
      <c r="D15" s="312"/>
      <c r="E15" s="313"/>
      <c r="F15" s="12"/>
      <c r="G15" s="12"/>
    </row>
    <row r="16" spans="1:22" s="136" customFormat="1" ht="13.5" thickBot="1">
      <c r="A16" s="304"/>
      <c r="B16" s="307"/>
      <c r="C16" s="314"/>
      <c r="D16" s="315"/>
      <c r="E16" s="316"/>
      <c r="F16" s="135"/>
      <c r="G16" s="135"/>
    </row>
    <row r="17" spans="1:14" ht="13.5" customHeight="1">
      <c r="A17" s="134">
        <v>1</v>
      </c>
      <c r="B17" s="229" t="s">
        <v>161</v>
      </c>
      <c r="C17" s="229" t="s">
        <v>164</v>
      </c>
      <c r="D17" s="229" t="s">
        <v>163</v>
      </c>
      <c r="E17" s="229" t="s">
        <v>165</v>
      </c>
      <c r="M17" s="160">
        <v>0</v>
      </c>
      <c r="N17" s="160">
        <v>5</v>
      </c>
    </row>
    <row r="18" spans="1:14">
      <c r="A18" s="134">
        <v>2</v>
      </c>
      <c r="B18" s="229" t="s">
        <v>162</v>
      </c>
      <c r="C18" s="229" t="s">
        <v>166</v>
      </c>
      <c r="D18" s="229" t="s">
        <v>167</v>
      </c>
      <c r="E18" s="229" t="s">
        <v>168</v>
      </c>
      <c r="M18" s="161">
        <v>70</v>
      </c>
      <c r="N18" s="160">
        <v>3</v>
      </c>
    </row>
    <row r="19" spans="1:14">
      <c r="A19" s="134">
        <v>3</v>
      </c>
      <c r="B19" s="229" t="s">
        <v>169</v>
      </c>
      <c r="C19" s="230" t="s">
        <v>170</v>
      </c>
      <c r="D19" s="229" t="s">
        <v>171</v>
      </c>
      <c r="E19" s="229" t="s">
        <v>172</v>
      </c>
      <c r="M19" s="161">
        <v>73.34</v>
      </c>
      <c r="N19" s="160">
        <v>2.75</v>
      </c>
    </row>
    <row r="20" spans="1:14">
      <c r="A20" s="134">
        <v>4</v>
      </c>
      <c r="B20" s="229" t="s">
        <v>173</v>
      </c>
      <c r="C20" s="229" t="s">
        <v>174</v>
      </c>
      <c r="D20" s="229" t="s">
        <v>175</v>
      </c>
      <c r="E20" s="229" t="s">
        <v>176</v>
      </c>
      <c r="M20" s="161">
        <v>76.680000000000007</v>
      </c>
      <c r="N20" s="160">
        <v>2.5</v>
      </c>
    </row>
    <row r="21" spans="1:14">
      <c r="A21" s="134">
        <v>5</v>
      </c>
      <c r="B21" s="229" t="s">
        <v>177</v>
      </c>
      <c r="C21" s="229" t="s">
        <v>178</v>
      </c>
      <c r="D21" s="229" t="s">
        <v>179</v>
      </c>
      <c r="E21" s="229" t="s">
        <v>180</v>
      </c>
      <c r="M21" s="161">
        <v>80.02</v>
      </c>
      <c r="N21" s="160">
        <v>2.25</v>
      </c>
    </row>
    <row r="22" spans="1:14">
      <c r="A22" s="134">
        <v>6</v>
      </c>
      <c r="B22" s="229" t="s">
        <v>181</v>
      </c>
      <c r="C22" s="229" t="s">
        <v>182</v>
      </c>
      <c r="D22" s="229" t="s">
        <v>183</v>
      </c>
      <c r="E22" s="229" t="s">
        <v>168</v>
      </c>
      <c r="M22" s="161">
        <v>83.36</v>
      </c>
      <c r="N22" s="160">
        <v>2</v>
      </c>
    </row>
    <row r="23" spans="1:14">
      <c r="A23" s="134">
        <v>7</v>
      </c>
      <c r="B23" s="229" t="s">
        <v>184</v>
      </c>
      <c r="C23" s="229" t="s">
        <v>185</v>
      </c>
      <c r="D23" s="229" t="s">
        <v>186</v>
      </c>
      <c r="E23" s="229" t="s">
        <v>187</v>
      </c>
      <c r="M23" s="161">
        <v>86.7</v>
      </c>
      <c r="N23" s="160">
        <v>1.75</v>
      </c>
    </row>
    <row r="24" spans="1:14">
      <c r="A24" s="134">
        <v>8</v>
      </c>
      <c r="B24" s="229"/>
      <c r="C24" s="229"/>
      <c r="D24" s="229"/>
      <c r="E24" s="229"/>
      <c r="M24" s="161">
        <v>90.04</v>
      </c>
      <c r="N24" s="160">
        <v>1.5</v>
      </c>
    </row>
    <row r="25" spans="1:14">
      <c r="A25" s="134">
        <v>9</v>
      </c>
      <c r="B25" s="229"/>
      <c r="C25" s="229"/>
      <c r="D25" s="229"/>
      <c r="E25" s="229"/>
      <c r="M25" s="161">
        <v>93.38</v>
      </c>
      <c r="N25" s="160">
        <v>1.25</v>
      </c>
    </row>
    <row r="26" spans="1:14">
      <c r="A26" s="134">
        <v>10</v>
      </c>
      <c r="B26" s="229"/>
      <c r="C26" s="229"/>
      <c r="D26" s="229"/>
      <c r="E26" s="229"/>
      <c r="M26" s="160"/>
      <c r="N26" s="160"/>
    </row>
    <row r="27" spans="1:14">
      <c r="A27" s="134">
        <v>11</v>
      </c>
      <c r="B27" s="229"/>
      <c r="C27" s="229"/>
      <c r="D27" s="229"/>
      <c r="E27" s="229"/>
      <c r="M27" s="160">
        <v>96.72</v>
      </c>
      <c r="N27" s="160">
        <v>1</v>
      </c>
    </row>
    <row r="28" spans="1:14">
      <c r="A28" s="134">
        <v>12</v>
      </c>
      <c r="B28" s="229"/>
      <c r="C28" s="229"/>
      <c r="D28" s="229"/>
      <c r="E28" s="229"/>
    </row>
    <row r="29" spans="1:14">
      <c r="A29" s="134">
        <v>13</v>
      </c>
      <c r="B29" s="229"/>
      <c r="C29" s="229"/>
      <c r="D29" s="229"/>
      <c r="E29" s="229"/>
    </row>
    <row r="30" spans="1:14">
      <c r="A30" s="134">
        <v>14</v>
      </c>
      <c r="B30" s="229"/>
      <c r="C30" s="229"/>
      <c r="D30" s="229"/>
      <c r="E30" s="229"/>
    </row>
    <row r="31" spans="1:14">
      <c r="A31" s="134">
        <v>15</v>
      </c>
      <c r="B31" s="229"/>
      <c r="C31" s="229"/>
      <c r="D31" s="229"/>
      <c r="E31" s="229"/>
    </row>
    <row r="32" spans="1:14">
      <c r="A32" s="134">
        <v>16</v>
      </c>
      <c r="B32" s="229"/>
      <c r="C32" s="229"/>
      <c r="D32" s="229"/>
      <c r="E32" s="229"/>
    </row>
    <row r="33" spans="1:5">
      <c r="A33" s="134">
        <v>17</v>
      </c>
      <c r="B33" s="229"/>
      <c r="C33" s="229"/>
      <c r="D33" s="229"/>
      <c r="E33" s="229"/>
    </row>
    <row r="34" spans="1:5">
      <c r="A34" s="134">
        <v>18</v>
      </c>
      <c r="B34" s="229"/>
      <c r="C34" s="229"/>
      <c r="D34" s="229"/>
      <c r="E34" s="229"/>
    </row>
    <row r="35" spans="1:5">
      <c r="A35" s="134">
        <v>19</v>
      </c>
      <c r="B35" s="229"/>
      <c r="C35" s="229"/>
      <c r="D35" s="229"/>
      <c r="E35" s="229"/>
    </row>
    <row r="36" spans="1:5">
      <c r="A36" s="134">
        <v>20</v>
      </c>
      <c r="B36" s="229"/>
      <c r="C36" s="229"/>
      <c r="D36" s="229"/>
      <c r="E36" s="229"/>
    </row>
    <row r="37" spans="1:5">
      <c r="A37" s="134">
        <v>21</v>
      </c>
      <c r="B37" s="229"/>
      <c r="C37" s="229"/>
      <c r="D37" s="229"/>
      <c r="E37" s="229"/>
    </row>
    <row r="38" spans="1:5">
      <c r="A38" s="134">
        <v>22</v>
      </c>
      <c r="B38" s="229"/>
      <c r="C38" s="229"/>
      <c r="D38" s="229"/>
      <c r="E38" s="229"/>
    </row>
    <row r="39" spans="1:5">
      <c r="A39" s="134">
        <v>23</v>
      </c>
      <c r="B39" s="229"/>
      <c r="C39" s="229"/>
      <c r="D39" s="229"/>
      <c r="E39" s="229"/>
    </row>
    <row r="40" spans="1:5">
      <c r="A40" s="134">
        <v>24</v>
      </c>
      <c r="B40" s="229"/>
      <c r="C40" s="229"/>
      <c r="D40" s="229"/>
      <c r="E40" s="229"/>
    </row>
    <row r="41" spans="1:5">
      <c r="A41" s="134">
        <v>25</v>
      </c>
      <c r="B41" s="229"/>
      <c r="C41" s="229"/>
      <c r="D41" s="229"/>
      <c r="E41" s="229"/>
    </row>
    <row r="42" spans="1:5">
      <c r="A42" s="134">
        <v>26</v>
      </c>
      <c r="B42" s="229"/>
      <c r="C42" s="229"/>
      <c r="D42" s="229"/>
      <c r="E42" s="229"/>
    </row>
    <row r="43" spans="1:5">
      <c r="A43" s="134">
        <v>27</v>
      </c>
      <c r="B43" s="229"/>
      <c r="C43" s="229"/>
      <c r="D43" s="229"/>
      <c r="E43" s="229"/>
    </row>
    <row r="44" spans="1:5">
      <c r="A44" s="134">
        <v>28</v>
      </c>
      <c r="B44" s="229"/>
      <c r="C44" s="229"/>
      <c r="D44" s="229"/>
      <c r="E44" s="229"/>
    </row>
    <row r="45" spans="1:5">
      <c r="A45" s="134">
        <v>29</v>
      </c>
      <c r="B45" s="229"/>
      <c r="C45" s="229"/>
      <c r="D45" s="229"/>
      <c r="E45" s="229"/>
    </row>
    <row r="46" spans="1:5">
      <c r="A46" s="134">
        <v>30</v>
      </c>
      <c r="B46" s="229"/>
      <c r="C46" s="229"/>
      <c r="D46" s="229"/>
      <c r="E46" s="229"/>
    </row>
    <row r="47" spans="1:5">
      <c r="A47" s="134">
        <v>31</v>
      </c>
      <c r="B47" s="229"/>
      <c r="C47" s="229"/>
      <c r="D47" s="229"/>
      <c r="E47" s="229"/>
    </row>
    <row r="48" spans="1:5">
      <c r="A48" s="134">
        <v>32</v>
      </c>
      <c r="B48" s="229"/>
      <c r="C48" s="229"/>
      <c r="D48" s="229"/>
      <c r="E48" s="229"/>
    </row>
    <row r="49" spans="1:5">
      <c r="A49" s="134">
        <v>33</v>
      </c>
      <c r="B49" s="229"/>
      <c r="C49" s="229"/>
      <c r="D49" s="229"/>
      <c r="E49" s="253"/>
    </row>
    <row r="50" spans="1:5">
      <c r="A50" s="134">
        <v>34</v>
      </c>
      <c r="B50" s="229"/>
      <c r="C50" s="229"/>
      <c r="D50" s="229"/>
      <c r="E50" s="252"/>
    </row>
    <row r="51" spans="1:5">
      <c r="A51" s="134">
        <v>35</v>
      </c>
      <c r="B51" s="229"/>
      <c r="C51" s="229"/>
      <c r="D51" s="229"/>
      <c r="E51" s="229"/>
    </row>
    <row r="52" spans="1:5">
      <c r="A52" s="134">
        <v>36</v>
      </c>
      <c r="B52" s="229"/>
      <c r="C52" s="229"/>
      <c r="D52" s="229"/>
      <c r="E52" s="229"/>
    </row>
    <row r="53" spans="1:5">
      <c r="A53" s="134">
        <v>37</v>
      </c>
      <c r="B53" s="229"/>
      <c r="C53" s="229"/>
      <c r="D53" s="229"/>
      <c r="E53" s="229"/>
    </row>
    <row r="54" spans="1:5">
      <c r="A54" s="134">
        <v>38</v>
      </c>
      <c r="B54" s="229"/>
      <c r="C54" s="229"/>
      <c r="D54" s="229"/>
      <c r="E54" s="229"/>
    </row>
    <row r="55" spans="1:5">
      <c r="A55" s="134">
        <v>39</v>
      </c>
      <c r="B55" s="229"/>
      <c r="C55" s="229"/>
      <c r="D55" s="229"/>
      <c r="E55" s="229"/>
    </row>
    <row r="56" spans="1:5">
      <c r="A56" s="134">
        <v>40</v>
      </c>
      <c r="B56" s="229"/>
      <c r="C56" s="229"/>
      <c r="D56" s="229"/>
      <c r="E56" s="229"/>
    </row>
    <row r="57" spans="1:5">
      <c r="A57" s="134">
        <v>41</v>
      </c>
      <c r="B57" s="229"/>
      <c r="C57" s="229"/>
      <c r="D57" s="229"/>
      <c r="E57" s="229"/>
    </row>
    <row r="58" spans="1:5">
      <c r="A58" s="134">
        <v>42</v>
      </c>
      <c r="B58" s="229"/>
      <c r="C58" s="229"/>
      <c r="D58" s="229"/>
      <c r="E58" s="229"/>
    </row>
    <row r="59" spans="1:5">
      <c r="A59" s="134">
        <v>43</v>
      </c>
      <c r="B59" s="229"/>
      <c r="C59" s="229"/>
      <c r="D59" s="229"/>
      <c r="E59" s="229"/>
    </row>
    <row r="60" spans="1:5">
      <c r="A60" s="134">
        <v>44</v>
      </c>
      <c r="B60" s="229"/>
      <c r="C60" s="229"/>
      <c r="D60" s="229"/>
      <c r="E60" s="229"/>
    </row>
    <row r="61" spans="1:5">
      <c r="A61" s="134">
        <v>45</v>
      </c>
      <c r="B61" s="229"/>
      <c r="C61" s="230"/>
      <c r="D61" s="229"/>
      <c r="E61" s="229"/>
    </row>
    <row r="62" spans="1:5">
      <c r="A62" s="134">
        <v>46</v>
      </c>
      <c r="B62" s="229"/>
      <c r="C62" s="229"/>
      <c r="D62" s="229"/>
      <c r="E62" s="229"/>
    </row>
    <row r="63" spans="1:5" hidden="1">
      <c r="A63" s="134">
        <v>47</v>
      </c>
      <c r="B63" s="229"/>
      <c r="C63" s="229"/>
      <c r="D63" s="229"/>
      <c r="E63" s="229"/>
    </row>
    <row r="64" spans="1:5" hidden="1">
      <c r="A64" s="134">
        <v>48</v>
      </c>
      <c r="B64" s="229"/>
      <c r="C64" s="229"/>
      <c r="D64" s="229"/>
      <c r="E64" s="229"/>
    </row>
    <row r="65" spans="1:5" hidden="1">
      <c r="A65" s="134">
        <v>49</v>
      </c>
      <c r="B65" s="133"/>
      <c r="C65" s="133"/>
      <c r="D65" s="133"/>
      <c r="E65" s="133"/>
    </row>
    <row r="66" spans="1:5" hidden="1">
      <c r="A66" s="134">
        <v>50</v>
      </c>
      <c r="B66" s="133"/>
      <c r="C66" s="133"/>
      <c r="D66" s="133"/>
      <c r="E66" s="133"/>
    </row>
    <row r="67" spans="1:5" hidden="1">
      <c r="A67" s="134">
        <v>51</v>
      </c>
      <c r="B67" s="133"/>
      <c r="C67" s="133"/>
      <c r="D67" s="133"/>
      <c r="E67" s="133"/>
    </row>
    <row r="68" spans="1:5" hidden="1">
      <c r="A68" s="134">
        <v>52</v>
      </c>
      <c r="B68" s="133"/>
      <c r="C68" s="133"/>
      <c r="D68" s="133"/>
      <c r="E68" s="133"/>
    </row>
    <row r="69" spans="1:5" hidden="1">
      <c r="A69" s="134">
        <v>53</v>
      </c>
      <c r="B69" s="133"/>
      <c r="C69" s="133"/>
      <c r="D69" s="133"/>
      <c r="E69" s="133"/>
    </row>
    <row r="70" spans="1:5" hidden="1">
      <c r="A70" s="134">
        <v>54</v>
      </c>
      <c r="B70" s="133"/>
      <c r="C70" s="133"/>
      <c r="D70" s="133"/>
      <c r="E70" s="133"/>
    </row>
    <row r="71" spans="1:5" hidden="1">
      <c r="A71" s="134">
        <v>55</v>
      </c>
      <c r="B71" s="133"/>
      <c r="C71" s="133"/>
      <c r="D71" s="133"/>
      <c r="E71" s="133"/>
    </row>
    <row r="72" spans="1:5" hidden="1">
      <c r="A72" s="134">
        <v>56</v>
      </c>
      <c r="B72" s="133"/>
      <c r="C72" s="133"/>
      <c r="D72" s="133"/>
      <c r="E72" s="133"/>
    </row>
    <row r="73" spans="1:5" hidden="1">
      <c r="A73" s="134">
        <v>57</v>
      </c>
      <c r="B73" s="133"/>
      <c r="C73" s="133"/>
      <c r="D73" s="133"/>
      <c r="E73" s="133"/>
    </row>
    <row r="74" spans="1:5" hidden="1">
      <c r="A74" s="134">
        <v>58</v>
      </c>
      <c r="B74" s="133"/>
      <c r="C74" s="133"/>
      <c r="D74" s="133"/>
      <c r="E74" s="133"/>
    </row>
    <row r="75" spans="1:5" hidden="1">
      <c r="A75" s="134">
        <v>59</v>
      </c>
      <c r="B75" s="133"/>
      <c r="C75" s="133"/>
      <c r="D75" s="133"/>
      <c r="E75" s="133"/>
    </row>
    <row r="76" spans="1:5" hidden="1">
      <c r="A76" s="134">
        <v>60</v>
      </c>
      <c r="B76" s="133"/>
      <c r="C76" s="133"/>
      <c r="D76" s="133"/>
      <c r="E76" s="133"/>
    </row>
    <row r="77" spans="1:5" hidden="1">
      <c r="A77" s="134">
        <v>61</v>
      </c>
      <c r="B77" s="133"/>
      <c r="C77" s="133"/>
      <c r="D77" s="133"/>
      <c r="E77" s="133"/>
    </row>
    <row r="78" spans="1:5" hidden="1">
      <c r="A78" s="134">
        <v>62</v>
      </c>
      <c r="B78" s="133"/>
      <c r="C78" s="133"/>
      <c r="D78" s="133"/>
      <c r="E78" s="133"/>
    </row>
    <row r="79" spans="1:5" hidden="1">
      <c r="A79" s="134">
        <v>63</v>
      </c>
      <c r="B79" s="133"/>
      <c r="C79" s="133"/>
      <c r="D79" s="133"/>
      <c r="E79" s="133"/>
    </row>
    <row r="81" spans="1:4">
      <c r="A81" s="80" t="s">
        <v>10</v>
      </c>
      <c r="D81" s="38" t="s">
        <v>101</v>
      </c>
    </row>
    <row r="82" spans="1:4">
      <c r="A82" s="38"/>
    </row>
    <row r="83" spans="1:4">
      <c r="A83" s="128" t="s">
        <v>106</v>
      </c>
      <c r="D83" s="139">
        <f ca="1">NOW()</f>
        <v>42989.580192013891</v>
      </c>
    </row>
    <row r="84" spans="1:4">
      <c r="A84" s="38"/>
    </row>
  </sheetData>
  <sheetProtection sheet="1" objects="1" scenarios="1" deleteColumns="0" deleteRows="0" selectLockedCells="1" sort="0" autoFilter="0"/>
  <sortState ref="B17:E62">
    <sortCondition ref="C17:C62"/>
  </sortState>
  <mergeCells count="13">
    <mergeCell ref="J5:M5"/>
    <mergeCell ref="J6:M6"/>
    <mergeCell ref="J7:M7"/>
    <mergeCell ref="J8:M8"/>
    <mergeCell ref="J9:M9"/>
    <mergeCell ref="A13:A16"/>
    <mergeCell ref="B13:B16"/>
    <mergeCell ref="C13:E16"/>
    <mergeCell ref="D5:F5"/>
    <mergeCell ref="D6:F6"/>
    <mergeCell ref="D7:F7"/>
    <mergeCell ref="D8:F8"/>
    <mergeCell ref="D9:F9"/>
  </mergeCells>
  <conditionalFormatting sqref="B65:E79 D5:D9 E49 A17:A79">
    <cfRule type="cellIs" dxfId="35" priority="515" operator="equal">
      <formula>0</formula>
    </cfRule>
  </conditionalFormatting>
  <conditionalFormatting sqref="B65:E79 D5:D9 E49">
    <cfRule type="cellIs" dxfId="34" priority="399" stopIfTrue="1" operator="equal">
      <formula>0</formula>
    </cfRule>
  </conditionalFormatting>
  <conditionalFormatting sqref="B17:E48">
    <cfRule type="cellIs" dxfId="33" priority="26" operator="equal">
      <formula>0</formula>
    </cfRule>
  </conditionalFormatting>
  <conditionalFormatting sqref="B17:E48">
    <cfRule type="cellIs" dxfId="32" priority="25" stopIfTrue="1" operator="equal">
      <formula>0</formula>
    </cfRule>
  </conditionalFormatting>
  <conditionalFormatting sqref="J5:J6">
    <cfRule type="cellIs" dxfId="31" priority="24" operator="equal">
      <formula>0</formula>
    </cfRule>
  </conditionalFormatting>
  <conditionalFormatting sqref="J5:J6">
    <cfRule type="cellIs" dxfId="30" priority="23" stopIfTrue="1" operator="equal">
      <formula>0</formula>
    </cfRule>
  </conditionalFormatting>
  <conditionalFormatting sqref="J7">
    <cfRule type="cellIs" dxfId="29" priority="22" operator="equal">
      <formula>0</formula>
    </cfRule>
  </conditionalFormatting>
  <conditionalFormatting sqref="J7">
    <cfRule type="cellIs" dxfId="28" priority="21" stopIfTrue="1" operator="equal">
      <formula>0</formula>
    </cfRule>
  </conditionalFormatting>
  <conditionalFormatting sqref="B49">
    <cfRule type="cellIs" dxfId="27" priority="20" operator="equal">
      <formula>0</formula>
    </cfRule>
  </conditionalFormatting>
  <conditionalFormatting sqref="B49">
    <cfRule type="cellIs" dxfId="26" priority="19" stopIfTrue="1" operator="equal">
      <formula>0</formula>
    </cfRule>
  </conditionalFormatting>
  <conditionalFormatting sqref="C49">
    <cfRule type="cellIs" dxfId="25" priority="18" operator="equal">
      <formula>0</formula>
    </cfRule>
  </conditionalFormatting>
  <conditionalFormatting sqref="C49">
    <cfRule type="cellIs" dxfId="24" priority="17" stopIfTrue="1" operator="equal">
      <formula>0</formula>
    </cfRule>
  </conditionalFormatting>
  <conditionalFormatting sqref="D49">
    <cfRule type="cellIs" dxfId="23" priority="16" operator="equal">
      <formula>0</formula>
    </cfRule>
  </conditionalFormatting>
  <conditionalFormatting sqref="D49">
    <cfRule type="cellIs" dxfId="22" priority="15" stopIfTrue="1" operator="equal">
      <formula>0</formula>
    </cfRule>
  </conditionalFormatting>
  <conditionalFormatting sqref="B50">
    <cfRule type="cellIs" dxfId="21" priority="14" operator="equal">
      <formula>0</formula>
    </cfRule>
  </conditionalFormatting>
  <conditionalFormatting sqref="B50">
    <cfRule type="cellIs" dxfId="20" priority="13" stopIfTrue="1" operator="equal">
      <formula>0</formula>
    </cfRule>
  </conditionalFormatting>
  <conditionalFormatting sqref="C50">
    <cfRule type="cellIs" dxfId="19" priority="12" operator="equal">
      <formula>0</formula>
    </cfRule>
  </conditionalFormatting>
  <conditionalFormatting sqref="C50">
    <cfRule type="cellIs" dxfId="18" priority="11" stopIfTrue="1" operator="equal">
      <formula>0</formula>
    </cfRule>
  </conditionalFormatting>
  <conditionalFormatting sqref="D50">
    <cfRule type="cellIs" dxfId="17" priority="10" operator="equal">
      <formula>0</formula>
    </cfRule>
  </conditionalFormatting>
  <conditionalFormatting sqref="D50">
    <cfRule type="cellIs" dxfId="16" priority="9" stopIfTrue="1" operator="equal">
      <formula>0</formula>
    </cfRule>
  </conditionalFormatting>
  <conditionalFormatting sqref="E50">
    <cfRule type="cellIs" dxfId="15" priority="8" operator="equal">
      <formula>0</formula>
    </cfRule>
  </conditionalFormatting>
  <conditionalFormatting sqref="E50">
    <cfRule type="cellIs" dxfId="14" priority="7" stopIfTrue="1" operator="equal">
      <formula>0</formula>
    </cfRule>
  </conditionalFormatting>
  <conditionalFormatting sqref="B51:E56">
    <cfRule type="cellIs" dxfId="13" priority="6" operator="equal">
      <formula>0</formula>
    </cfRule>
  </conditionalFormatting>
  <conditionalFormatting sqref="B51:E56">
    <cfRule type="cellIs" dxfId="12" priority="5" stopIfTrue="1" operator="equal">
      <formula>0</formula>
    </cfRule>
  </conditionalFormatting>
  <conditionalFormatting sqref="B57:E61">
    <cfRule type="cellIs" dxfId="11" priority="4" operator="equal">
      <formula>0</formula>
    </cfRule>
  </conditionalFormatting>
  <conditionalFormatting sqref="B57:E61">
    <cfRule type="cellIs" dxfId="10" priority="3" stopIfTrue="1" operator="equal">
      <formula>0</formula>
    </cfRule>
  </conditionalFormatting>
  <conditionalFormatting sqref="B62:E64">
    <cfRule type="cellIs" dxfId="9" priority="2" operator="equal">
      <formula>0</formula>
    </cfRule>
  </conditionalFormatting>
  <conditionalFormatting sqref="B62:E64">
    <cfRule type="cellIs" dxfId="8" priority="1" stopIfTrue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/>
  <dimension ref="A1:B25"/>
  <sheetViews>
    <sheetView workbookViewId="0">
      <selection activeCell="F22" sqref="F22"/>
    </sheetView>
  </sheetViews>
  <sheetFormatPr defaultRowHeight="12.75"/>
  <cols>
    <col min="1" max="1" width="9.140625" style="28"/>
    <col min="2" max="2" width="9.140625" style="29"/>
    <col min="3" max="16384" width="9.140625" style="28"/>
  </cols>
  <sheetData>
    <row r="1" spans="1:2">
      <c r="A1" s="28">
        <v>0</v>
      </c>
      <c r="B1" s="29">
        <v>5</v>
      </c>
    </row>
    <row r="2" spans="1:2">
      <c r="A2" s="28">
        <v>50</v>
      </c>
      <c r="B2" s="29">
        <v>5</v>
      </c>
    </row>
    <row r="3" spans="1:2">
      <c r="A3" s="28">
        <v>66.66</v>
      </c>
      <c r="B3" s="29">
        <v>5</v>
      </c>
    </row>
    <row r="4" spans="1:2">
      <c r="A4" s="28">
        <v>66.67</v>
      </c>
      <c r="B4" s="29">
        <v>5</v>
      </c>
    </row>
    <row r="5" spans="1:2">
      <c r="A5" s="28">
        <v>69.989999999999995</v>
      </c>
      <c r="B5" s="29">
        <v>5</v>
      </c>
    </row>
    <row r="6" spans="1:2">
      <c r="A6" s="28">
        <v>70</v>
      </c>
      <c r="B6" s="29">
        <v>3</v>
      </c>
    </row>
    <row r="7" spans="1:2">
      <c r="A7" s="28">
        <v>73.319999999999993</v>
      </c>
      <c r="B7" s="29">
        <v>3</v>
      </c>
    </row>
    <row r="8" spans="1:2">
      <c r="A8" s="28">
        <v>73.33</v>
      </c>
      <c r="B8" s="29">
        <v>2.75</v>
      </c>
    </row>
    <row r="9" spans="1:2">
      <c r="A9" s="28">
        <v>76.650000000000006</v>
      </c>
      <c r="B9" s="29">
        <v>2.75</v>
      </c>
    </row>
    <row r="10" spans="1:2">
      <c r="A10" s="28">
        <v>76.66</v>
      </c>
      <c r="B10" s="29">
        <v>2.5</v>
      </c>
    </row>
    <row r="11" spans="1:2">
      <c r="A11" s="28">
        <v>79.98</v>
      </c>
      <c r="B11" s="29">
        <v>2.5</v>
      </c>
    </row>
    <row r="12" spans="1:2">
      <c r="A12" s="28">
        <v>79.989999999999995</v>
      </c>
      <c r="B12" s="29">
        <v>2.25</v>
      </c>
    </row>
    <row r="13" spans="1:2">
      <c r="A13" s="28">
        <v>83.31</v>
      </c>
      <c r="B13" s="29">
        <v>2.25</v>
      </c>
    </row>
    <row r="14" spans="1:2">
      <c r="A14" s="28">
        <v>83.32</v>
      </c>
      <c r="B14" s="29">
        <v>2</v>
      </c>
    </row>
    <row r="15" spans="1:2">
      <c r="A15" s="28">
        <v>86.64</v>
      </c>
      <c r="B15" s="29">
        <v>2</v>
      </c>
    </row>
    <row r="16" spans="1:2">
      <c r="A16" s="28">
        <v>86.65</v>
      </c>
      <c r="B16" s="29">
        <v>1.75</v>
      </c>
    </row>
    <row r="17" spans="1:2">
      <c r="A17" s="28">
        <v>89.97</v>
      </c>
      <c r="B17" s="29">
        <v>1.75</v>
      </c>
    </row>
    <row r="18" spans="1:2">
      <c r="A18" s="28">
        <v>89.98</v>
      </c>
      <c r="B18" s="29">
        <v>1.5</v>
      </c>
    </row>
    <row r="19" spans="1:2">
      <c r="A19" s="28">
        <v>93.3</v>
      </c>
      <c r="B19" s="29">
        <v>1.5</v>
      </c>
    </row>
    <row r="20" spans="1:2">
      <c r="A20" s="28">
        <v>93.31</v>
      </c>
      <c r="B20" s="29">
        <v>1.25</v>
      </c>
    </row>
    <row r="21" spans="1:2">
      <c r="A21" s="28">
        <v>96.63</v>
      </c>
      <c r="B21" s="29">
        <v>1.25</v>
      </c>
    </row>
    <row r="22" spans="1:2">
      <c r="A22" s="28">
        <v>96.64</v>
      </c>
      <c r="B22" s="29">
        <v>1</v>
      </c>
    </row>
    <row r="23" spans="1:2">
      <c r="A23" s="28">
        <v>100</v>
      </c>
      <c r="B23" s="29">
        <v>1</v>
      </c>
    </row>
    <row r="24" spans="1:2">
      <c r="A24" s="28" t="s">
        <v>56</v>
      </c>
      <c r="B24" s="29" t="s">
        <v>56</v>
      </c>
    </row>
    <row r="25" spans="1:2">
      <c r="A25" s="28" t="s">
        <v>57</v>
      </c>
      <c r="B25" s="2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9"/>
  <sheetViews>
    <sheetView workbookViewId="0">
      <pane xSplit="2" ySplit="6" topLeftCell="F7" activePane="bottomRight" state="frozen"/>
      <selection pane="topRight" activeCell="C1" sqref="C1"/>
      <selection pane="bottomLeft" activeCell="A7" sqref="A7"/>
      <selection pane="bottomRight" activeCell="F16" sqref="F16"/>
    </sheetView>
  </sheetViews>
  <sheetFormatPr defaultRowHeight="12.75"/>
  <cols>
    <col min="1" max="1" width="4" bestFit="1" customWidth="1"/>
    <col min="2" max="2" width="24.7109375" bestFit="1" customWidth="1"/>
    <col min="3" max="3" width="8.28515625" customWidth="1"/>
    <col min="4" max="4" width="7.85546875" customWidth="1"/>
    <col min="5" max="5" width="6.7109375" customWidth="1"/>
    <col min="6" max="7" width="7.140625" customWidth="1"/>
    <col min="8" max="8" width="7.5703125" customWidth="1"/>
    <col min="9" max="9" width="6.7109375" customWidth="1"/>
    <col min="10" max="10" width="7.85546875" customWidth="1"/>
    <col min="13" max="15" width="0" hidden="1" customWidth="1"/>
    <col min="16" max="16" width="10.140625" hidden="1" customWidth="1"/>
    <col min="21" max="22" width="9.140625" hidden="1" customWidth="1"/>
    <col min="24" max="24" width="9.7109375" customWidth="1"/>
    <col min="25" max="25" width="10.140625" bestFit="1" customWidth="1"/>
    <col min="26" max="26" width="9.140625" customWidth="1"/>
  </cols>
  <sheetData>
    <row r="1" spans="1:26" ht="16.5" thickBot="1">
      <c r="A1" s="349"/>
      <c r="B1" s="350"/>
      <c r="C1" s="355" t="str">
        <f>CONCATENATE(" G R A D I N G   S H E E T       -       ",Sems)</f>
        <v xml:space="preserve"> G R A D I N G   S H E E T       -       2017-2018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</row>
    <row r="2" spans="1:26" ht="18" customHeight="1" thickBot="1">
      <c r="A2" s="351"/>
      <c r="B2" s="352"/>
      <c r="C2" s="357" t="s">
        <v>107</v>
      </c>
      <c r="D2" s="358"/>
      <c r="E2" s="367" t="str">
        <f>INFO!D6</f>
        <v>Web Development</v>
      </c>
      <c r="F2" s="368"/>
      <c r="G2" s="368"/>
      <c r="H2" s="368"/>
      <c r="I2" s="368"/>
      <c r="J2" s="368"/>
      <c r="K2" s="363" t="s">
        <v>108</v>
      </c>
      <c r="L2" s="364"/>
      <c r="M2" s="369"/>
      <c r="N2" s="370"/>
      <c r="O2" s="371"/>
      <c r="P2" s="158" t="s">
        <v>109</v>
      </c>
      <c r="Q2" s="372"/>
      <c r="R2" s="373"/>
      <c r="S2" s="373"/>
      <c r="T2" s="374"/>
      <c r="U2" s="153"/>
      <c r="V2" s="153"/>
      <c r="W2" s="153"/>
      <c r="X2" s="154"/>
      <c r="Y2" s="154"/>
      <c r="Z2" s="155"/>
    </row>
    <row r="3" spans="1:26" ht="18.75" customHeight="1" thickBot="1">
      <c r="A3" s="351"/>
      <c r="B3" s="352"/>
      <c r="C3" s="359" t="s">
        <v>110</v>
      </c>
      <c r="D3" s="360"/>
      <c r="E3" s="367" t="str">
        <f>INFO!D5</f>
        <v>DCIT 65</v>
      </c>
      <c r="F3" s="368"/>
      <c r="G3" s="368"/>
      <c r="H3" s="368"/>
      <c r="I3" s="368"/>
      <c r="J3" s="368"/>
      <c r="K3" s="359" t="s">
        <v>111</v>
      </c>
      <c r="L3" s="360"/>
      <c r="M3" s="369"/>
      <c r="N3" s="370"/>
      <c r="O3" s="371"/>
      <c r="P3" s="159" t="s">
        <v>112</v>
      </c>
      <c r="Q3" s="375"/>
      <c r="R3" s="376"/>
      <c r="S3" s="376"/>
      <c r="T3" s="377"/>
      <c r="U3" s="152"/>
      <c r="V3" s="152"/>
      <c r="W3" s="152"/>
      <c r="X3" s="156"/>
      <c r="Y3" s="156"/>
      <c r="Z3" s="157"/>
    </row>
    <row r="4" spans="1:26" ht="17.25" customHeight="1" thickBot="1">
      <c r="A4" s="353"/>
      <c r="B4" s="354"/>
      <c r="C4" s="361" t="s">
        <v>113</v>
      </c>
      <c r="D4" s="362"/>
      <c r="E4" s="367" t="str">
        <f>INFO!D8</f>
        <v>BSCS</v>
      </c>
      <c r="F4" s="368"/>
      <c r="G4" s="368"/>
      <c r="H4" s="368"/>
      <c r="I4" s="368"/>
      <c r="J4" s="368"/>
      <c r="K4" s="365" t="s">
        <v>124</v>
      </c>
      <c r="L4" s="366"/>
      <c r="M4" s="369"/>
      <c r="N4" s="370"/>
      <c r="O4" s="371"/>
      <c r="P4" s="152"/>
      <c r="Q4" s="152"/>
      <c r="R4" s="152"/>
      <c r="S4" s="152"/>
      <c r="T4" s="152"/>
      <c r="U4" s="152"/>
      <c r="V4" s="152"/>
      <c r="W4" s="152"/>
      <c r="X4" s="156"/>
      <c r="Y4" s="156"/>
      <c r="Z4" s="157"/>
    </row>
    <row r="5" spans="1:26" ht="22.5" customHeight="1" thickBot="1">
      <c r="A5" s="323" t="s">
        <v>2</v>
      </c>
      <c r="B5" s="151" t="s">
        <v>114</v>
      </c>
      <c r="C5" s="326" t="s">
        <v>123</v>
      </c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8"/>
      <c r="W5" s="329" t="s">
        <v>122</v>
      </c>
      <c r="X5" s="330"/>
      <c r="Y5" s="333" t="s">
        <v>69</v>
      </c>
      <c r="Z5" s="334"/>
    </row>
    <row r="6" spans="1:26" ht="13.5" thickBot="1">
      <c r="A6" s="324"/>
      <c r="B6" s="339" t="s">
        <v>115</v>
      </c>
      <c r="C6" s="346" t="s">
        <v>121</v>
      </c>
      <c r="D6" s="347"/>
      <c r="E6" s="343" t="s">
        <v>6</v>
      </c>
      <c r="F6" s="344"/>
      <c r="G6" s="344"/>
      <c r="H6" s="344"/>
      <c r="I6" s="344"/>
      <c r="J6" s="345"/>
      <c r="K6" s="346" t="s">
        <v>120</v>
      </c>
      <c r="L6" s="348"/>
      <c r="M6" s="348"/>
      <c r="N6" s="348"/>
      <c r="O6" s="348"/>
      <c r="P6" s="348"/>
      <c r="Q6" s="348"/>
      <c r="R6" s="347"/>
      <c r="S6" s="343" t="s">
        <v>116</v>
      </c>
      <c r="T6" s="345"/>
      <c r="U6" s="341" t="s">
        <v>117</v>
      </c>
      <c r="V6" s="342"/>
      <c r="W6" s="331"/>
      <c r="X6" s="332"/>
      <c r="Y6" s="335"/>
      <c r="Z6" s="336"/>
    </row>
    <row r="7" spans="1:26" ht="13.5" thickBot="1">
      <c r="A7" s="325"/>
      <c r="B7" s="340"/>
      <c r="C7" s="178"/>
      <c r="D7" s="179">
        <v>60</v>
      </c>
      <c r="E7" s="180"/>
      <c r="F7" s="181"/>
      <c r="G7" s="180"/>
      <c r="H7" s="181"/>
      <c r="I7" s="177"/>
      <c r="J7" s="183">
        <v>0.15</v>
      </c>
      <c r="K7" s="180"/>
      <c r="L7" s="183"/>
      <c r="M7" s="180">
        <v>1</v>
      </c>
      <c r="N7" s="182"/>
      <c r="O7" s="180">
        <v>1</v>
      </c>
      <c r="P7" s="182"/>
      <c r="Q7" s="176"/>
      <c r="R7" s="184">
        <v>0.2</v>
      </c>
      <c r="S7" s="180"/>
      <c r="T7" s="182">
        <v>5</v>
      </c>
      <c r="U7" s="163" t="s">
        <v>118</v>
      </c>
      <c r="V7" s="169" t="s">
        <v>119</v>
      </c>
      <c r="W7" s="171" t="s">
        <v>118</v>
      </c>
      <c r="X7" s="172" t="s">
        <v>119</v>
      </c>
      <c r="Y7" s="337"/>
      <c r="Z7" s="338"/>
    </row>
    <row r="8" spans="1:26">
      <c r="A8" s="167">
        <v>1</v>
      </c>
      <c r="B8" s="168" t="str">
        <f>CONCATENATE(INFO!C17," ",INFO!D17," ",INFO!E17)</f>
        <v>Capanas Jessa Mae B</v>
      </c>
      <c r="C8" s="175"/>
      <c r="D8" s="186" t="e">
        <f>(C8/$C$7)*$D$7</f>
        <v>#DIV/0!</v>
      </c>
      <c r="E8" s="175"/>
      <c r="F8" s="186" t="e">
        <f>(E8/$E$7)*100</f>
        <v>#DIV/0!</v>
      </c>
      <c r="G8" s="175"/>
      <c r="H8" s="186" t="e">
        <f>(G8/$G$7)*100</f>
        <v>#DIV/0!</v>
      </c>
      <c r="I8" s="185" t="e">
        <f>(F8+H8)/$I$7</f>
        <v>#DIV/0!</v>
      </c>
      <c r="J8" s="186" t="e">
        <f>I8*$J$7</f>
        <v>#DIV/0!</v>
      </c>
      <c r="K8" s="175"/>
      <c r="L8" s="186" t="e">
        <f>(K8/$K$7)*100</f>
        <v>#DIV/0!</v>
      </c>
      <c r="M8" s="175"/>
      <c r="N8" s="186">
        <f>(M8/$M$7)*100</f>
        <v>0</v>
      </c>
      <c r="O8" s="175"/>
      <c r="P8" s="186">
        <f>(O8/$O$7)*100</f>
        <v>0</v>
      </c>
      <c r="Q8" s="185" t="e">
        <f>(L8+N8+P8)/$Q$7</f>
        <v>#DIV/0!</v>
      </c>
      <c r="R8" s="186" t="e">
        <f>Q8*$R$7</f>
        <v>#DIV/0!</v>
      </c>
      <c r="S8" s="175"/>
      <c r="T8" s="186" t="e">
        <f>(S8/$S$7)*$T$7</f>
        <v>#DIV/0!</v>
      </c>
      <c r="U8" s="165" t="e">
        <f t="shared" ref="U8" si="0">T8+D8+J8+R8</f>
        <v>#DIV/0!</v>
      </c>
      <c r="V8" s="170" t="e">
        <f>VLOOKUP(U8,INFO!$M$17:$N$27,2)</f>
        <v>#DIV/0!</v>
      </c>
      <c r="W8" s="173" t="e">
        <f>U8</f>
        <v>#DIV/0!</v>
      </c>
      <c r="X8" s="174" t="e">
        <f>V8</f>
        <v>#DIV/0!</v>
      </c>
      <c r="Y8" s="321" t="e">
        <f>IF(X8&lt;4, "Passed","Failed")</f>
        <v>#DIV/0!</v>
      </c>
      <c r="Z8" s="322"/>
    </row>
    <row r="9" spans="1:26">
      <c r="A9" s="166">
        <v>2</v>
      </c>
      <c r="B9" s="168" t="str">
        <f>CONCATENATE(INFO!C18," ",INFO!D18," ",INFO!E18)</f>
        <v>Villero Vanessa Mei V</v>
      </c>
      <c r="C9" s="175"/>
      <c r="D9" s="186" t="e">
        <f t="shared" ref="D9:D67" si="1">(C9/$C$7)*$D$7</f>
        <v>#DIV/0!</v>
      </c>
      <c r="E9" s="175"/>
      <c r="F9" s="186" t="e">
        <f t="shared" ref="F9:F67" si="2">(E9/$E$7)*100</f>
        <v>#DIV/0!</v>
      </c>
      <c r="G9" s="175"/>
      <c r="H9" s="186" t="e">
        <f t="shared" ref="H9:H67" si="3">(G9/$G$7)*100</f>
        <v>#DIV/0!</v>
      </c>
      <c r="I9" s="185" t="e">
        <f t="shared" ref="I9:I18" si="4">(F9+H9)/$I$7</f>
        <v>#DIV/0!</v>
      </c>
      <c r="J9" s="186" t="e">
        <f t="shared" ref="J9:J67" si="5">I9*$J$7</f>
        <v>#DIV/0!</v>
      </c>
      <c r="K9" s="175"/>
      <c r="L9" s="186" t="e">
        <f t="shared" ref="L9:L67" si="6">(K9/$K$7)*100</f>
        <v>#DIV/0!</v>
      </c>
      <c r="M9" s="175"/>
      <c r="N9" s="186">
        <f t="shared" ref="N9:N67" si="7">(M9/$M$7)*100</f>
        <v>0</v>
      </c>
      <c r="O9" s="175"/>
      <c r="P9" s="186">
        <f t="shared" ref="P9:P67" si="8">(O9/$O$7)*100</f>
        <v>0</v>
      </c>
      <c r="Q9" s="185" t="e">
        <f t="shared" ref="Q9:Q18" si="9">(L9+N9+P9)/$Q$7</f>
        <v>#DIV/0!</v>
      </c>
      <c r="R9" s="186" t="e">
        <f t="shared" ref="R9:R67" si="10">Q9*$R$7</f>
        <v>#DIV/0!</v>
      </c>
      <c r="S9" s="175"/>
      <c r="T9" s="186" t="e">
        <f t="shared" ref="T9:T49" si="11">(S9/$S$7)*$T$7</f>
        <v>#DIV/0!</v>
      </c>
      <c r="U9" s="165" t="e">
        <f t="shared" ref="U9:U67" si="12">T9+D9+J9+R9</f>
        <v>#DIV/0!</v>
      </c>
      <c r="V9" s="170" t="e">
        <f>VLOOKUP(U9,INFO!$M$17:$N$27,2)</f>
        <v>#DIV/0!</v>
      </c>
      <c r="W9" s="173" t="e">
        <f t="shared" ref="W9:W49" si="13">U9</f>
        <v>#DIV/0!</v>
      </c>
      <c r="X9" s="174" t="e">
        <f t="shared" ref="X9:X49" si="14">V9</f>
        <v>#DIV/0!</v>
      </c>
      <c r="Y9" s="319" t="e">
        <f t="shared" ref="Y9:Y50" si="15">IF(X9&lt;4, "Passed","Failed")</f>
        <v>#DIV/0!</v>
      </c>
      <c r="Z9" s="320"/>
    </row>
    <row r="10" spans="1:26">
      <c r="A10" s="167">
        <v>3</v>
      </c>
      <c r="B10" s="168" t="str">
        <f>CONCATENATE(INFO!C19," ",INFO!D19," ",INFO!E19)</f>
        <v>Hardin Carmina B.</v>
      </c>
      <c r="C10" s="175"/>
      <c r="D10" s="186" t="e">
        <f t="shared" si="1"/>
        <v>#DIV/0!</v>
      </c>
      <c r="E10" s="175"/>
      <c r="F10" s="186" t="e">
        <f t="shared" si="2"/>
        <v>#DIV/0!</v>
      </c>
      <c r="G10" s="175"/>
      <c r="H10" s="186" t="e">
        <f t="shared" si="3"/>
        <v>#DIV/0!</v>
      </c>
      <c r="I10" s="185" t="e">
        <f t="shared" si="4"/>
        <v>#DIV/0!</v>
      </c>
      <c r="J10" s="186" t="e">
        <f t="shared" si="5"/>
        <v>#DIV/0!</v>
      </c>
      <c r="K10" s="175"/>
      <c r="L10" s="186" t="e">
        <f t="shared" si="6"/>
        <v>#DIV/0!</v>
      </c>
      <c r="M10" s="175"/>
      <c r="N10" s="186">
        <f t="shared" si="7"/>
        <v>0</v>
      </c>
      <c r="O10" s="175"/>
      <c r="P10" s="186">
        <f t="shared" si="8"/>
        <v>0</v>
      </c>
      <c r="Q10" s="185" t="e">
        <f t="shared" si="9"/>
        <v>#DIV/0!</v>
      </c>
      <c r="R10" s="186" t="e">
        <f t="shared" si="10"/>
        <v>#DIV/0!</v>
      </c>
      <c r="S10" s="175"/>
      <c r="T10" s="186" t="e">
        <f t="shared" si="11"/>
        <v>#DIV/0!</v>
      </c>
      <c r="U10" s="165" t="e">
        <f t="shared" si="12"/>
        <v>#DIV/0!</v>
      </c>
      <c r="V10" s="170" t="e">
        <f>VLOOKUP(U10,INFO!$M$17:$N$27,2)</f>
        <v>#DIV/0!</v>
      </c>
      <c r="W10" s="173" t="e">
        <f t="shared" si="13"/>
        <v>#DIV/0!</v>
      </c>
      <c r="X10" s="174" t="e">
        <f t="shared" si="14"/>
        <v>#DIV/0!</v>
      </c>
      <c r="Y10" s="319" t="e">
        <f t="shared" si="15"/>
        <v>#DIV/0!</v>
      </c>
      <c r="Z10" s="320"/>
    </row>
    <row r="11" spans="1:26">
      <c r="A11" s="166">
        <v>4</v>
      </c>
      <c r="B11" s="168" t="str">
        <f>CONCATENATE(INFO!C20," ",INFO!D20," ",INFO!E20)</f>
        <v>Adena Ginel Q.</v>
      </c>
      <c r="C11" s="175"/>
      <c r="D11" s="186" t="e">
        <f t="shared" si="1"/>
        <v>#DIV/0!</v>
      </c>
      <c r="E11" s="175"/>
      <c r="F11" s="186" t="e">
        <f t="shared" si="2"/>
        <v>#DIV/0!</v>
      </c>
      <c r="G11" s="175"/>
      <c r="H11" s="186" t="e">
        <f t="shared" si="3"/>
        <v>#DIV/0!</v>
      </c>
      <c r="I11" s="185" t="e">
        <f t="shared" si="4"/>
        <v>#DIV/0!</v>
      </c>
      <c r="J11" s="186" t="e">
        <f t="shared" si="5"/>
        <v>#DIV/0!</v>
      </c>
      <c r="K11" s="175"/>
      <c r="L11" s="186" t="e">
        <f t="shared" si="6"/>
        <v>#DIV/0!</v>
      </c>
      <c r="M11" s="175"/>
      <c r="N11" s="186">
        <f t="shared" si="7"/>
        <v>0</v>
      </c>
      <c r="O11" s="175"/>
      <c r="P11" s="186">
        <f t="shared" si="8"/>
        <v>0</v>
      </c>
      <c r="Q11" s="185" t="e">
        <f t="shared" si="9"/>
        <v>#DIV/0!</v>
      </c>
      <c r="R11" s="186" t="e">
        <f t="shared" si="10"/>
        <v>#DIV/0!</v>
      </c>
      <c r="S11" s="175"/>
      <c r="T11" s="186" t="e">
        <f t="shared" si="11"/>
        <v>#DIV/0!</v>
      </c>
      <c r="U11" s="165" t="e">
        <f t="shared" si="12"/>
        <v>#DIV/0!</v>
      </c>
      <c r="V11" s="170" t="e">
        <f>VLOOKUP(U11,INFO!$M$17:$N$27,2)</f>
        <v>#DIV/0!</v>
      </c>
      <c r="W11" s="173" t="e">
        <f t="shared" si="13"/>
        <v>#DIV/0!</v>
      </c>
      <c r="X11" s="174" t="e">
        <f t="shared" si="14"/>
        <v>#DIV/0!</v>
      </c>
      <c r="Y11" s="319" t="e">
        <f t="shared" si="15"/>
        <v>#DIV/0!</v>
      </c>
      <c r="Z11" s="320"/>
    </row>
    <row r="12" spans="1:26">
      <c r="A12" s="167">
        <v>5</v>
      </c>
      <c r="B12" s="168" t="str">
        <f>CONCATENATE(INFO!C21," ",INFO!D21," ",INFO!E21)</f>
        <v>Serra Regiena Rose A</v>
      </c>
      <c r="C12" s="175"/>
      <c r="D12" s="186" t="e">
        <f t="shared" si="1"/>
        <v>#DIV/0!</v>
      </c>
      <c r="E12" s="175"/>
      <c r="F12" s="186" t="e">
        <f t="shared" si="2"/>
        <v>#DIV/0!</v>
      </c>
      <c r="G12" s="175"/>
      <c r="H12" s="186" t="e">
        <f t="shared" si="3"/>
        <v>#DIV/0!</v>
      </c>
      <c r="I12" s="185" t="e">
        <f t="shared" si="4"/>
        <v>#DIV/0!</v>
      </c>
      <c r="J12" s="186" t="e">
        <f t="shared" si="5"/>
        <v>#DIV/0!</v>
      </c>
      <c r="K12" s="175"/>
      <c r="L12" s="186" t="e">
        <f t="shared" si="6"/>
        <v>#DIV/0!</v>
      </c>
      <c r="M12" s="175"/>
      <c r="N12" s="186">
        <f t="shared" si="7"/>
        <v>0</v>
      </c>
      <c r="O12" s="175"/>
      <c r="P12" s="186">
        <f t="shared" si="8"/>
        <v>0</v>
      </c>
      <c r="Q12" s="185" t="e">
        <f t="shared" si="9"/>
        <v>#DIV/0!</v>
      </c>
      <c r="R12" s="186" t="e">
        <f t="shared" si="10"/>
        <v>#DIV/0!</v>
      </c>
      <c r="S12" s="175"/>
      <c r="T12" s="186" t="e">
        <f t="shared" si="11"/>
        <v>#DIV/0!</v>
      </c>
      <c r="U12" s="165" t="e">
        <f t="shared" si="12"/>
        <v>#DIV/0!</v>
      </c>
      <c r="V12" s="170" t="e">
        <f>VLOOKUP(U12,INFO!$M$17:$N$27,2)</f>
        <v>#DIV/0!</v>
      </c>
      <c r="W12" s="173" t="e">
        <f t="shared" si="13"/>
        <v>#DIV/0!</v>
      </c>
      <c r="X12" s="174" t="e">
        <f t="shared" si="14"/>
        <v>#DIV/0!</v>
      </c>
      <c r="Y12" s="319" t="e">
        <f t="shared" si="15"/>
        <v>#DIV/0!</v>
      </c>
      <c r="Z12" s="320"/>
    </row>
    <row r="13" spans="1:26">
      <c r="A13" s="166">
        <v>6</v>
      </c>
      <c r="B13" s="168" t="str">
        <f>CONCATENATE(INFO!C22," ",INFO!D22," ",INFO!E22)</f>
        <v>Dayao Jan Dave V</v>
      </c>
      <c r="C13" s="175"/>
      <c r="D13" s="186" t="e">
        <f t="shared" si="1"/>
        <v>#DIV/0!</v>
      </c>
      <c r="E13" s="175"/>
      <c r="F13" s="186" t="e">
        <f t="shared" si="2"/>
        <v>#DIV/0!</v>
      </c>
      <c r="G13" s="175"/>
      <c r="H13" s="186" t="e">
        <f t="shared" si="3"/>
        <v>#DIV/0!</v>
      </c>
      <c r="I13" s="185" t="e">
        <f t="shared" si="4"/>
        <v>#DIV/0!</v>
      </c>
      <c r="J13" s="186" t="e">
        <f t="shared" si="5"/>
        <v>#DIV/0!</v>
      </c>
      <c r="K13" s="175"/>
      <c r="L13" s="186" t="e">
        <f t="shared" si="6"/>
        <v>#DIV/0!</v>
      </c>
      <c r="M13" s="175"/>
      <c r="N13" s="186">
        <f t="shared" si="7"/>
        <v>0</v>
      </c>
      <c r="O13" s="175"/>
      <c r="P13" s="186">
        <f t="shared" si="8"/>
        <v>0</v>
      </c>
      <c r="Q13" s="185" t="e">
        <f t="shared" si="9"/>
        <v>#DIV/0!</v>
      </c>
      <c r="R13" s="186" t="e">
        <f t="shared" si="10"/>
        <v>#DIV/0!</v>
      </c>
      <c r="S13" s="175"/>
      <c r="T13" s="186" t="e">
        <f t="shared" si="11"/>
        <v>#DIV/0!</v>
      </c>
      <c r="U13" s="165" t="e">
        <f t="shared" si="12"/>
        <v>#DIV/0!</v>
      </c>
      <c r="V13" s="170" t="e">
        <f>VLOOKUP(U13,INFO!$M$17:$N$27,2)</f>
        <v>#DIV/0!</v>
      </c>
      <c r="W13" s="173" t="e">
        <f t="shared" si="13"/>
        <v>#DIV/0!</v>
      </c>
      <c r="X13" s="174" t="e">
        <f t="shared" si="14"/>
        <v>#DIV/0!</v>
      </c>
      <c r="Y13" s="319" t="e">
        <f t="shared" si="15"/>
        <v>#DIV/0!</v>
      </c>
      <c r="Z13" s="320"/>
    </row>
    <row r="14" spans="1:26">
      <c r="A14" s="167">
        <v>7</v>
      </c>
      <c r="B14" s="168" t="str">
        <f>CONCATENATE(INFO!C23," ",INFO!D23," ",INFO!E23)</f>
        <v>Delos Santos Tristan Rome L</v>
      </c>
      <c r="C14" s="175"/>
      <c r="D14" s="186" t="e">
        <f t="shared" si="1"/>
        <v>#DIV/0!</v>
      </c>
      <c r="E14" s="175"/>
      <c r="F14" s="186" t="e">
        <f t="shared" si="2"/>
        <v>#DIV/0!</v>
      </c>
      <c r="G14" s="175"/>
      <c r="H14" s="186" t="e">
        <f t="shared" si="3"/>
        <v>#DIV/0!</v>
      </c>
      <c r="I14" s="185" t="e">
        <f t="shared" si="4"/>
        <v>#DIV/0!</v>
      </c>
      <c r="J14" s="186" t="e">
        <f t="shared" si="5"/>
        <v>#DIV/0!</v>
      </c>
      <c r="K14" s="175"/>
      <c r="L14" s="186" t="e">
        <f t="shared" si="6"/>
        <v>#DIV/0!</v>
      </c>
      <c r="M14" s="175"/>
      <c r="N14" s="186">
        <f t="shared" si="7"/>
        <v>0</v>
      </c>
      <c r="O14" s="175"/>
      <c r="P14" s="186">
        <f t="shared" si="8"/>
        <v>0</v>
      </c>
      <c r="Q14" s="185" t="e">
        <f t="shared" si="9"/>
        <v>#DIV/0!</v>
      </c>
      <c r="R14" s="186" t="e">
        <f t="shared" si="10"/>
        <v>#DIV/0!</v>
      </c>
      <c r="S14" s="175"/>
      <c r="T14" s="186" t="e">
        <f t="shared" si="11"/>
        <v>#DIV/0!</v>
      </c>
      <c r="U14" s="165" t="e">
        <f t="shared" si="12"/>
        <v>#DIV/0!</v>
      </c>
      <c r="V14" s="170" t="e">
        <f>VLOOKUP(U14,INFO!$M$17:$N$27,2)</f>
        <v>#DIV/0!</v>
      </c>
      <c r="W14" s="173" t="e">
        <f t="shared" si="13"/>
        <v>#DIV/0!</v>
      </c>
      <c r="X14" s="174" t="e">
        <f t="shared" si="14"/>
        <v>#DIV/0!</v>
      </c>
      <c r="Y14" s="319" t="e">
        <f t="shared" si="15"/>
        <v>#DIV/0!</v>
      </c>
      <c r="Z14" s="320"/>
    </row>
    <row r="15" spans="1:26">
      <c r="A15" s="166">
        <v>8</v>
      </c>
      <c r="B15" s="168" t="str">
        <f>CONCATENATE(INFO!C24," ",INFO!D24," ",INFO!E24)</f>
        <v/>
      </c>
      <c r="C15" s="175"/>
      <c r="D15" s="186" t="e">
        <f t="shared" si="1"/>
        <v>#DIV/0!</v>
      </c>
      <c r="E15" s="175"/>
      <c r="F15" s="186" t="e">
        <f t="shared" si="2"/>
        <v>#DIV/0!</v>
      </c>
      <c r="G15" s="175"/>
      <c r="H15" s="186" t="e">
        <f t="shared" si="3"/>
        <v>#DIV/0!</v>
      </c>
      <c r="I15" s="185" t="e">
        <f t="shared" si="4"/>
        <v>#DIV/0!</v>
      </c>
      <c r="J15" s="186" t="e">
        <f t="shared" si="5"/>
        <v>#DIV/0!</v>
      </c>
      <c r="K15" s="175"/>
      <c r="L15" s="186" t="e">
        <f t="shared" si="6"/>
        <v>#DIV/0!</v>
      </c>
      <c r="M15" s="175"/>
      <c r="N15" s="186">
        <f t="shared" si="7"/>
        <v>0</v>
      </c>
      <c r="O15" s="175"/>
      <c r="P15" s="186">
        <f t="shared" si="8"/>
        <v>0</v>
      </c>
      <c r="Q15" s="185" t="e">
        <f t="shared" si="9"/>
        <v>#DIV/0!</v>
      </c>
      <c r="R15" s="186" t="e">
        <f t="shared" si="10"/>
        <v>#DIV/0!</v>
      </c>
      <c r="S15" s="175"/>
      <c r="T15" s="186" t="e">
        <f t="shared" si="11"/>
        <v>#DIV/0!</v>
      </c>
      <c r="U15" s="165" t="e">
        <f t="shared" si="12"/>
        <v>#DIV/0!</v>
      </c>
      <c r="V15" s="170" t="e">
        <f>VLOOKUP(U15,INFO!$M$17:$N$27,2)</f>
        <v>#DIV/0!</v>
      </c>
      <c r="W15" s="173" t="e">
        <f t="shared" si="13"/>
        <v>#DIV/0!</v>
      </c>
      <c r="X15" s="174" t="e">
        <f t="shared" si="14"/>
        <v>#DIV/0!</v>
      </c>
      <c r="Y15" s="319" t="e">
        <f t="shared" si="15"/>
        <v>#DIV/0!</v>
      </c>
      <c r="Z15" s="320"/>
    </row>
    <row r="16" spans="1:26">
      <c r="A16" s="167">
        <v>9</v>
      </c>
      <c r="B16" s="168" t="str">
        <f>CONCATENATE(INFO!C25," ",INFO!D25," ",INFO!E25)</f>
        <v/>
      </c>
      <c r="C16" s="175"/>
      <c r="D16" s="186" t="e">
        <f t="shared" si="1"/>
        <v>#DIV/0!</v>
      </c>
      <c r="E16" s="175"/>
      <c r="F16" s="186" t="e">
        <f t="shared" si="2"/>
        <v>#DIV/0!</v>
      </c>
      <c r="G16" s="175"/>
      <c r="H16" s="186" t="e">
        <f t="shared" si="3"/>
        <v>#DIV/0!</v>
      </c>
      <c r="I16" s="185" t="e">
        <f t="shared" si="4"/>
        <v>#DIV/0!</v>
      </c>
      <c r="J16" s="186" t="e">
        <f t="shared" si="5"/>
        <v>#DIV/0!</v>
      </c>
      <c r="K16" s="175"/>
      <c r="L16" s="186" t="e">
        <f t="shared" si="6"/>
        <v>#DIV/0!</v>
      </c>
      <c r="M16" s="175"/>
      <c r="N16" s="186">
        <f t="shared" si="7"/>
        <v>0</v>
      </c>
      <c r="O16" s="175"/>
      <c r="P16" s="186">
        <f t="shared" si="8"/>
        <v>0</v>
      </c>
      <c r="Q16" s="185" t="e">
        <f t="shared" si="9"/>
        <v>#DIV/0!</v>
      </c>
      <c r="R16" s="186" t="e">
        <f t="shared" si="10"/>
        <v>#DIV/0!</v>
      </c>
      <c r="S16" s="175"/>
      <c r="T16" s="186" t="e">
        <f t="shared" si="11"/>
        <v>#DIV/0!</v>
      </c>
      <c r="U16" s="165" t="e">
        <f t="shared" si="12"/>
        <v>#DIV/0!</v>
      </c>
      <c r="V16" s="170" t="e">
        <f>VLOOKUP(U16,INFO!$M$17:$N$27,2)</f>
        <v>#DIV/0!</v>
      </c>
      <c r="W16" s="173" t="e">
        <f t="shared" si="13"/>
        <v>#DIV/0!</v>
      </c>
      <c r="X16" s="174" t="e">
        <f t="shared" si="14"/>
        <v>#DIV/0!</v>
      </c>
      <c r="Y16" s="319" t="e">
        <f t="shared" si="15"/>
        <v>#DIV/0!</v>
      </c>
      <c r="Z16" s="320"/>
    </row>
    <row r="17" spans="1:26">
      <c r="A17" s="166">
        <v>10</v>
      </c>
      <c r="B17" s="168" t="str">
        <f>CONCATENATE(INFO!C26," ",INFO!D26," ",INFO!E26)</f>
        <v/>
      </c>
      <c r="C17" s="175"/>
      <c r="D17" s="186" t="e">
        <f t="shared" si="1"/>
        <v>#DIV/0!</v>
      </c>
      <c r="E17" s="175"/>
      <c r="F17" s="186" t="e">
        <f t="shared" si="2"/>
        <v>#DIV/0!</v>
      </c>
      <c r="G17" s="175"/>
      <c r="H17" s="186" t="e">
        <f t="shared" si="3"/>
        <v>#DIV/0!</v>
      </c>
      <c r="I17" s="185" t="e">
        <f t="shared" si="4"/>
        <v>#DIV/0!</v>
      </c>
      <c r="J17" s="186" t="e">
        <f t="shared" si="5"/>
        <v>#DIV/0!</v>
      </c>
      <c r="K17" s="175"/>
      <c r="L17" s="186" t="e">
        <f t="shared" si="6"/>
        <v>#DIV/0!</v>
      </c>
      <c r="M17" s="175"/>
      <c r="N17" s="186">
        <f t="shared" si="7"/>
        <v>0</v>
      </c>
      <c r="O17" s="175"/>
      <c r="P17" s="186">
        <f t="shared" si="8"/>
        <v>0</v>
      </c>
      <c r="Q17" s="185" t="e">
        <f t="shared" si="9"/>
        <v>#DIV/0!</v>
      </c>
      <c r="R17" s="186" t="e">
        <f t="shared" si="10"/>
        <v>#DIV/0!</v>
      </c>
      <c r="S17" s="175"/>
      <c r="T17" s="186" t="e">
        <f t="shared" si="11"/>
        <v>#DIV/0!</v>
      </c>
      <c r="U17" s="165" t="e">
        <f t="shared" si="12"/>
        <v>#DIV/0!</v>
      </c>
      <c r="V17" s="170" t="e">
        <f>VLOOKUP(U17,INFO!$M$17:$N$27,2)</f>
        <v>#DIV/0!</v>
      </c>
      <c r="W17" s="173" t="e">
        <f t="shared" si="13"/>
        <v>#DIV/0!</v>
      </c>
      <c r="X17" s="174" t="e">
        <f t="shared" si="14"/>
        <v>#DIV/0!</v>
      </c>
      <c r="Y17" s="319" t="e">
        <f t="shared" si="15"/>
        <v>#DIV/0!</v>
      </c>
      <c r="Z17" s="320"/>
    </row>
    <row r="18" spans="1:26">
      <c r="A18" s="167">
        <v>11</v>
      </c>
      <c r="B18" s="168" t="str">
        <f>CONCATENATE(INFO!C27," ",INFO!D27," ",INFO!E27)</f>
        <v/>
      </c>
      <c r="C18" s="175"/>
      <c r="D18" s="186" t="e">
        <f t="shared" si="1"/>
        <v>#DIV/0!</v>
      </c>
      <c r="E18" s="175"/>
      <c r="F18" s="186" t="e">
        <f t="shared" si="2"/>
        <v>#DIV/0!</v>
      </c>
      <c r="G18" s="175"/>
      <c r="H18" s="186" t="e">
        <f t="shared" si="3"/>
        <v>#DIV/0!</v>
      </c>
      <c r="I18" s="185" t="e">
        <f t="shared" si="4"/>
        <v>#DIV/0!</v>
      </c>
      <c r="J18" s="186" t="e">
        <f t="shared" si="5"/>
        <v>#DIV/0!</v>
      </c>
      <c r="K18" s="175"/>
      <c r="L18" s="186" t="e">
        <f t="shared" si="6"/>
        <v>#DIV/0!</v>
      </c>
      <c r="M18" s="175"/>
      <c r="N18" s="186">
        <f t="shared" si="7"/>
        <v>0</v>
      </c>
      <c r="O18" s="175"/>
      <c r="P18" s="186">
        <f t="shared" si="8"/>
        <v>0</v>
      </c>
      <c r="Q18" s="185" t="e">
        <f t="shared" si="9"/>
        <v>#DIV/0!</v>
      </c>
      <c r="R18" s="186" t="e">
        <f t="shared" si="10"/>
        <v>#DIV/0!</v>
      </c>
      <c r="S18" s="175"/>
      <c r="T18" s="186" t="e">
        <f t="shared" si="11"/>
        <v>#DIV/0!</v>
      </c>
      <c r="U18" s="165" t="e">
        <f t="shared" si="12"/>
        <v>#DIV/0!</v>
      </c>
      <c r="V18" s="170" t="e">
        <f>VLOOKUP(U18,INFO!$M$17:$N$27,2)</f>
        <v>#DIV/0!</v>
      </c>
      <c r="W18" s="173" t="e">
        <f t="shared" si="13"/>
        <v>#DIV/0!</v>
      </c>
      <c r="X18" s="174" t="e">
        <f t="shared" si="14"/>
        <v>#DIV/0!</v>
      </c>
      <c r="Y18" s="319" t="e">
        <f t="shared" si="15"/>
        <v>#DIV/0!</v>
      </c>
      <c r="Z18" s="320"/>
    </row>
    <row r="19" spans="1:26">
      <c r="A19" s="166">
        <v>12</v>
      </c>
      <c r="B19" s="168" t="str">
        <f>CONCATENATE(INFO!C28," ",INFO!D28," ",INFO!E28)</f>
        <v/>
      </c>
      <c r="C19" s="175"/>
      <c r="D19" s="186" t="e">
        <f t="shared" si="1"/>
        <v>#DIV/0!</v>
      </c>
      <c r="E19" s="175"/>
      <c r="F19" s="186" t="e">
        <f t="shared" si="2"/>
        <v>#DIV/0!</v>
      </c>
      <c r="G19" s="175"/>
      <c r="H19" s="186" t="e">
        <f t="shared" si="3"/>
        <v>#DIV/0!</v>
      </c>
      <c r="I19" s="185" t="e">
        <f t="shared" ref="I19:I69" si="16">(F19+H19)/$I$7</f>
        <v>#DIV/0!</v>
      </c>
      <c r="J19" s="186" t="e">
        <f t="shared" si="5"/>
        <v>#DIV/0!</v>
      </c>
      <c r="K19" s="175"/>
      <c r="L19" s="186" t="e">
        <f t="shared" si="6"/>
        <v>#DIV/0!</v>
      </c>
      <c r="M19" s="175"/>
      <c r="N19" s="186">
        <f t="shared" si="7"/>
        <v>0</v>
      </c>
      <c r="O19" s="175"/>
      <c r="P19" s="186">
        <f t="shared" si="8"/>
        <v>0</v>
      </c>
      <c r="Q19" s="185" t="e">
        <f t="shared" ref="Q19:Q69" si="17">(L19+N19+P19)/$Q$7</f>
        <v>#DIV/0!</v>
      </c>
      <c r="R19" s="186" t="e">
        <f t="shared" si="10"/>
        <v>#DIV/0!</v>
      </c>
      <c r="S19" s="175"/>
      <c r="T19" s="186" t="e">
        <f t="shared" si="11"/>
        <v>#DIV/0!</v>
      </c>
      <c r="U19" s="165" t="e">
        <f t="shared" si="12"/>
        <v>#DIV/0!</v>
      </c>
      <c r="V19" s="170" t="e">
        <f>VLOOKUP(U19,INFO!$M$17:$N$27,2)</f>
        <v>#DIV/0!</v>
      </c>
      <c r="W19" s="173" t="e">
        <f t="shared" si="13"/>
        <v>#DIV/0!</v>
      </c>
      <c r="X19" s="174" t="e">
        <f t="shared" si="14"/>
        <v>#DIV/0!</v>
      </c>
      <c r="Y19" s="319" t="e">
        <f t="shared" si="15"/>
        <v>#DIV/0!</v>
      </c>
      <c r="Z19" s="320"/>
    </row>
    <row r="20" spans="1:26">
      <c r="A20" s="167">
        <v>13</v>
      </c>
      <c r="B20" s="168" t="str">
        <f>CONCATENATE(INFO!C29," ",INFO!D29," ",INFO!E29)</f>
        <v/>
      </c>
      <c r="C20" s="175"/>
      <c r="D20" s="186" t="e">
        <f t="shared" si="1"/>
        <v>#DIV/0!</v>
      </c>
      <c r="E20" s="175"/>
      <c r="F20" s="186" t="e">
        <f t="shared" si="2"/>
        <v>#DIV/0!</v>
      </c>
      <c r="G20" s="175"/>
      <c r="H20" s="186" t="e">
        <f t="shared" si="3"/>
        <v>#DIV/0!</v>
      </c>
      <c r="I20" s="185" t="e">
        <f t="shared" si="16"/>
        <v>#DIV/0!</v>
      </c>
      <c r="J20" s="186" t="e">
        <f t="shared" si="5"/>
        <v>#DIV/0!</v>
      </c>
      <c r="K20" s="175"/>
      <c r="L20" s="186" t="e">
        <f t="shared" si="6"/>
        <v>#DIV/0!</v>
      </c>
      <c r="M20" s="175"/>
      <c r="N20" s="186">
        <f t="shared" si="7"/>
        <v>0</v>
      </c>
      <c r="O20" s="175"/>
      <c r="P20" s="186">
        <f t="shared" si="8"/>
        <v>0</v>
      </c>
      <c r="Q20" s="185" t="e">
        <f t="shared" si="17"/>
        <v>#DIV/0!</v>
      </c>
      <c r="R20" s="186" t="e">
        <f t="shared" si="10"/>
        <v>#DIV/0!</v>
      </c>
      <c r="S20" s="175"/>
      <c r="T20" s="186" t="e">
        <f t="shared" si="11"/>
        <v>#DIV/0!</v>
      </c>
      <c r="U20" s="165" t="e">
        <f t="shared" si="12"/>
        <v>#DIV/0!</v>
      </c>
      <c r="V20" s="170" t="e">
        <f>VLOOKUP(U20,INFO!$M$17:$N$27,2)</f>
        <v>#DIV/0!</v>
      </c>
      <c r="W20" s="173" t="e">
        <f t="shared" si="13"/>
        <v>#DIV/0!</v>
      </c>
      <c r="X20" s="174" t="e">
        <f t="shared" si="14"/>
        <v>#DIV/0!</v>
      </c>
      <c r="Y20" s="319" t="e">
        <f t="shared" si="15"/>
        <v>#DIV/0!</v>
      </c>
      <c r="Z20" s="320"/>
    </row>
    <row r="21" spans="1:26">
      <c r="A21" s="166">
        <v>14</v>
      </c>
      <c r="B21" s="168" t="str">
        <f>CONCATENATE(INFO!C30," ",INFO!D30," ",INFO!E30)</f>
        <v/>
      </c>
      <c r="C21" s="175"/>
      <c r="D21" s="186" t="e">
        <f t="shared" si="1"/>
        <v>#DIV/0!</v>
      </c>
      <c r="E21" s="175"/>
      <c r="F21" s="186" t="e">
        <f t="shared" si="2"/>
        <v>#DIV/0!</v>
      </c>
      <c r="G21" s="175"/>
      <c r="H21" s="186" t="e">
        <f t="shared" si="3"/>
        <v>#DIV/0!</v>
      </c>
      <c r="I21" s="185" t="e">
        <f t="shared" si="16"/>
        <v>#DIV/0!</v>
      </c>
      <c r="J21" s="186" t="e">
        <f t="shared" si="5"/>
        <v>#DIV/0!</v>
      </c>
      <c r="K21" s="175"/>
      <c r="L21" s="186" t="e">
        <f t="shared" si="6"/>
        <v>#DIV/0!</v>
      </c>
      <c r="M21" s="175"/>
      <c r="N21" s="186">
        <f t="shared" si="7"/>
        <v>0</v>
      </c>
      <c r="O21" s="175"/>
      <c r="P21" s="186">
        <f t="shared" si="8"/>
        <v>0</v>
      </c>
      <c r="Q21" s="185" t="e">
        <f t="shared" si="17"/>
        <v>#DIV/0!</v>
      </c>
      <c r="R21" s="186" t="e">
        <f t="shared" si="10"/>
        <v>#DIV/0!</v>
      </c>
      <c r="S21" s="175"/>
      <c r="T21" s="186" t="e">
        <f t="shared" si="11"/>
        <v>#DIV/0!</v>
      </c>
      <c r="U21" s="165" t="e">
        <f t="shared" si="12"/>
        <v>#DIV/0!</v>
      </c>
      <c r="V21" s="170" t="e">
        <f>VLOOKUP(U21,INFO!$M$17:$N$27,2)</f>
        <v>#DIV/0!</v>
      </c>
      <c r="W21" s="173" t="e">
        <f t="shared" si="13"/>
        <v>#DIV/0!</v>
      </c>
      <c r="X21" s="174" t="e">
        <f t="shared" si="14"/>
        <v>#DIV/0!</v>
      </c>
      <c r="Y21" s="319" t="e">
        <f t="shared" si="15"/>
        <v>#DIV/0!</v>
      </c>
      <c r="Z21" s="320"/>
    </row>
    <row r="22" spans="1:26">
      <c r="A22" s="167">
        <v>15</v>
      </c>
      <c r="B22" s="168" t="str">
        <f>CONCATENATE(INFO!C31," ",INFO!D31," ",INFO!E31)</f>
        <v/>
      </c>
      <c r="C22" s="175"/>
      <c r="D22" s="186" t="e">
        <f t="shared" si="1"/>
        <v>#DIV/0!</v>
      </c>
      <c r="E22" s="175"/>
      <c r="F22" s="186" t="e">
        <f t="shared" si="2"/>
        <v>#DIV/0!</v>
      </c>
      <c r="G22" s="175"/>
      <c r="H22" s="186" t="e">
        <f t="shared" si="3"/>
        <v>#DIV/0!</v>
      </c>
      <c r="I22" s="185" t="e">
        <f t="shared" si="16"/>
        <v>#DIV/0!</v>
      </c>
      <c r="J22" s="186" t="e">
        <f t="shared" si="5"/>
        <v>#DIV/0!</v>
      </c>
      <c r="K22" s="175"/>
      <c r="L22" s="186" t="e">
        <f t="shared" si="6"/>
        <v>#DIV/0!</v>
      </c>
      <c r="M22" s="175"/>
      <c r="N22" s="186">
        <f t="shared" si="7"/>
        <v>0</v>
      </c>
      <c r="O22" s="175"/>
      <c r="P22" s="186">
        <f t="shared" si="8"/>
        <v>0</v>
      </c>
      <c r="Q22" s="185" t="e">
        <f t="shared" si="17"/>
        <v>#DIV/0!</v>
      </c>
      <c r="R22" s="186" t="e">
        <f t="shared" si="10"/>
        <v>#DIV/0!</v>
      </c>
      <c r="S22" s="175"/>
      <c r="T22" s="186" t="e">
        <f t="shared" si="11"/>
        <v>#DIV/0!</v>
      </c>
      <c r="U22" s="165" t="e">
        <f t="shared" si="12"/>
        <v>#DIV/0!</v>
      </c>
      <c r="V22" s="170" t="e">
        <f>VLOOKUP(U22,INFO!$M$17:$N$27,2)</f>
        <v>#DIV/0!</v>
      </c>
      <c r="W22" s="173" t="e">
        <f t="shared" si="13"/>
        <v>#DIV/0!</v>
      </c>
      <c r="X22" s="174" t="e">
        <f t="shared" si="14"/>
        <v>#DIV/0!</v>
      </c>
      <c r="Y22" s="319" t="e">
        <f t="shared" si="15"/>
        <v>#DIV/0!</v>
      </c>
      <c r="Z22" s="320"/>
    </row>
    <row r="23" spans="1:26">
      <c r="A23" s="166">
        <v>16</v>
      </c>
      <c r="B23" s="168" t="str">
        <f>CONCATENATE(INFO!C32," ",INFO!D32," ",INFO!E32)</f>
        <v/>
      </c>
      <c r="C23" s="175"/>
      <c r="D23" s="186" t="e">
        <f t="shared" si="1"/>
        <v>#DIV/0!</v>
      </c>
      <c r="E23" s="175"/>
      <c r="F23" s="186" t="e">
        <f t="shared" si="2"/>
        <v>#DIV/0!</v>
      </c>
      <c r="G23" s="175"/>
      <c r="H23" s="186" t="e">
        <f t="shared" si="3"/>
        <v>#DIV/0!</v>
      </c>
      <c r="I23" s="185" t="e">
        <f t="shared" si="16"/>
        <v>#DIV/0!</v>
      </c>
      <c r="J23" s="186" t="e">
        <f t="shared" si="5"/>
        <v>#DIV/0!</v>
      </c>
      <c r="K23" s="175"/>
      <c r="L23" s="186" t="e">
        <f t="shared" si="6"/>
        <v>#DIV/0!</v>
      </c>
      <c r="M23" s="175"/>
      <c r="N23" s="186">
        <f t="shared" si="7"/>
        <v>0</v>
      </c>
      <c r="O23" s="175"/>
      <c r="P23" s="186">
        <f t="shared" si="8"/>
        <v>0</v>
      </c>
      <c r="Q23" s="185" t="e">
        <f t="shared" si="17"/>
        <v>#DIV/0!</v>
      </c>
      <c r="R23" s="186" t="e">
        <f t="shared" si="10"/>
        <v>#DIV/0!</v>
      </c>
      <c r="S23" s="175"/>
      <c r="T23" s="186" t="e">
        <f t="shared" si="11"/>
        <v>#DIV/0!</v>
      </c>
      <c r="U23" s="165" t="e">
        <f t="shared" si="12"/>
        <v>#DIV/0!</v>
      </c>
      <c r="V23" s="170" t="e">
        <f>VLOOKUP(U23,INFO!$M$17:$N$27,2)</f>
        <v>#DIV/0!</v>
      </c>
      <c r="W23" s="173" t="e">
        <f t="shared" si="13"/>
        <v>#DIV/0!</v>
      </c>
      <c r="X23" s="174" t="e">
        <f t="shared" si="14"/>
        <v>#DIV/0!</v>
      </c>
      <c r="Y23" s="319" t="e">
        <f t="shared" si="15"/>
        <v>#DIV/0!</v>
      </c>
      <c r="Z23" s="320"/>
    </row>
    <row r="24" spans="1:26">
      <c r="A24" s="167">
        <v>17</v>
      </c>
      <c r="B24" s="168" t="str">
        <f>CONCATENATE(INFO!C33," ",INFO!D33," ",INFO!E33)</f>
        <v/>
      </c>
      <c r="C24" s="175"/>
      <c r="D24" s="186" t="e">
        <f t="shared" si="1"/>
        <v>#DIV/0!</v>
      </c>
      <c r="E24" s="175"/>
      <c r="F24" s="186" t="e">
        <f t="shared" si="2"/>
        <v>#DIV/0!</v>
      </c>
      <c r="G24" s="175"/>
      <c r="H24" s="186" t="e">
        <f t="shared" si="3"/>
        <v>#DIV/0!</v>
      </c>
      <c r="I24" s="185" t="e">
        <f t="shared" si="16"/>
        <v>#DIV/0!</v>
      </c>
      <c r="J24" s="186" t="e">
        <f t="shared" si="5"/>
        <v>#DIV/0!</v>
      </c>
      <c r="K24" s="175"/>
      <c r="L24" s="186" t="e">
        <f t="shared" si="6"/>
        <v>#DIV/0!</v>
      </c>
      <c r="M24" s="175"/>
      <c r="N24" s="186">
        <f t="shared" si="7"/>
        <v>0</v>
      </c>
      <c r="O24" s="175"/>
      <c r="P24" s="186">
        <f t="shared" si="8"/>
        <v>0</v>
      </c>
      <c r="Q24" s="185" t="e">
        <f t="shared" si="17"/>
        <v>#DIV/0!</v>
      </c>
      <c r="R24" s="186" t="e">
        <f t="shared" si="10"/>
        <v>#DIV/0!</v>
      </c>
      <c r="S24" s="175"/>
      <c r="T24" s="186" t="e">
        <f t="shared" si="11"/>
        <v>#DIV/0!</v>
      </c>
      <c r="U24" s="165" t="e">
        <f t="shared" si="12"/>
        <v>#DIV/0!</v>
      </c>
      <c r="V24" s="170" t="e">
        <f>VLOOKUP(U24,INFO!$M$17:$N$27,2)</f>
        <v>#DIV/0!</v>
      </c>
      <c r="W24" s="173" t="e">
        <f t="shared" si="13"/>
        <v>#DIV/0!</v>
      </c>
      <c r="X24" s="174" t="e">
        <f t="shared" si="14"/>
        <v>#DIV/0!</v>
      </c>
      <c r="Y24" s="319" t="e">
        <f t="shared" si="15"/>
        <v>#DIV/0!</v>
      </c>
      <c r="Z24" s="320"/>
    </row>
    <row r="25" spans="1:26">
      <c r="A25" s="166">
        <v>18</v>
      </c>
      <c r="B25" s="168" t="str">
        <f>CONCATENATE(INFO!C34," ",INFO!D34," ",INFO!E34)</f>
        <v/>
      </c>
      <c r="C25" s="175"/>
      <c r="D25" s="186" t="e">
        <f t="shared" si="1"/>
        <v>#DIV/0!</v>
      </c>
      <c r="E25" s="175"/>
      <c r="F25" s="186" t="e">
        <f t="shared" si="2"/>
        <v>#DIV/0!</v>
      </c>
      <c r="G25" s="175"/>
      <c r="H25" s="186" t="e">
        <f t="shared" si="3"/>
        <v>#DIV/0!</v>
      </c>
      <c r="I25" s="185" t="e">
        <f t="shared" si="16"/>
        <v>#DIV/0!</v>
      </c>
      <c r="J25" s="186" t="e">
        <f t="shared" si="5"/>
        <v>#DIV/0!</v>
      </c>
      <c r="K25" s="175"/>
      <c r="L25" s="186" t="e">
        <f t="shared" si="6"/>
        <v>#DIV/0!</v>
      </c>
      <c r="M25" s="175"/>
      <c r="N25" s="186">
        <f t="shared" si="7"/>
        <v>0</v>
      </c>
      <c r="O25" s="175"/>
      <c r="P25" s="186">
        <f t="shared" si="8"/>
        <v>0</v>
      </c>
      <c r="Q25" s="185" t="e">
        <f t="shared" si="17"/>
        <v>#DIV/0!</v>
      </c>
      <c r="R25" s="186" t="e">
        <f t="shared" si="10"/>
        <v>#DIV/0!</v>
      </c>
      <c r="S25" s="175"/>
      <c r="T25" s="186" t="e">
        <f t="shared" si="11"/>
        <v>#DIV/0!</v>
      </c>
      <c r="U25" s="165" t="e">
        <f t="shared" si="12"/>
        <v>#DIV/0!</v>
      </c>
      <c r="V25" s="170" t="e">
        <f>VLOOKUP(U25,INFO!$M$17:$N$27,2)</f>
        <v>#DIV/0!</v>
      </c>
      <c r="W25" s="173" t="e">
        <f t="shared" si="13"/>
        <v>#DIV/0!</v>
      </c>
      <c r="X25" s="174" t="e">
        <f t="shared" si="14"/>
        <v>#DIV/0!</v>
      </c>
      <c r="Y25" s="319" t="e">
        <f t="shared" si="15"/>
        <v>#DIV/0!</v>
      </c>
      <c r="Z25" s="320"/>
    </row>
    <row r="26" spans="1:26">
      <c r="A26" s="167">
        <v>19</v>
      </c>
      <c r="B26" s="168" t="str">
        <f>CONCATENATE(INFO!C35," ",INFO!D35," ",INFO!E35)</f>
        <v/>
      </c>
      <c r="C26" s="175"/>
      <c r="D26" s="186" t="e">
        <f t="shared" si="1"/>
        <v>#DIV/0!</v>
      </c>
      <c r="E26" s="175"/>
      <c r="F26" s="186" t="e">
        <f t="shared" si="2"/>
        <v>#DIV/0!</v>
      </c>
      <c r="G26" s="175"/>
      <c r="H26" s="186" t="e">
        <f t="shared" si="3"/>
        <v>#DIV/0!</v>
      </c>
      <c r="I26" s="185" t="e">
        <f t="shared" si="16"/>
        <v>#DIV/0!</v>
      </c>
      <c r="J26" s="186" t="e">
        <f t="shared" si="5"/>
        <v>#DIV/0!</v>
      </c>
      <c r="K26" s="175"/>
      <c r="L26" s="186" t="e">
        <f t="shared" si="6"/>
        <v>#DIV/0!</v>
      </c>
      <c r="M26" s="175"/>
      <c r="N26" s="186">
        <f t="shared" si="7"/>
        <v>0</v>
      </c>
      <c r="O26" s="175"/>
      <c r="P26" s="186">
        <f t="shared" si="8"/>
        <v>0</v>
      </c>
      <c r="Q26" s="185" t="e">
        <f t="shared" si="17"/>
        <v>#DIV/0!</v>
      </c>
      <c r="R26" s="186" t="e">
        <f t="shared" si="10"/>
        <v>#DIV/0!</v>
      </c>
      <c r="S26" s="175"/>
      <c r="T26" s="186" t="e">
        <f t="shared" si="11"/>
        <v>#DIV/0!</v>
      </c>
      <c r="U26" s="165" t="e">
        <f t="shared" si="12"/>
        <v>#DIV/0!</v>
      </c>
      <c r="V26" s="170" t="e">
        <f>VLOOKUP(U26,INFO!$M$17:$N$27,2)</f>
        <v>#DIV/0!</v>
      </c>
      <c r="W26" s="173" t="e">
        <f t="shared" si="13"/>
        <v>#DIV/0!</v>
      </c>
      <c r="X26" s="174" t="e">
        <f t="shared" si="14"/>
        <v>#DIV/0!</v>
      </c>
      <c r="Y26" s="319" t="e">
        <f t="shared" si="15"/>
        <v>#DIV/0!</v>
      </c>
      <c r="Z26" s="320"/>
    </row>
    <row r="27" spans="1:26">
      <c r="A27" s="166">
        <v>20</v>
      </c>
      <c r="B27" s="168" t="str">
        <f>CONCATENATE(INFO!C36," ",INFO!D36," ",INFO!E36)</f>
        <v/>
      </c>
      <c r="C27" s="175"/>
      <c r="D27" s="186" t="e">
        <f t="shared" si="1"/>
        <v>#DIV/0!</v>
      </c>
      <c r="E27" s="175"/>
      <c r="F27" s="186" t="e">
        <f t="shared" si="2"/>
        <v>#DIV/0!</v>
      </c>
      <c r="G27" s="175"/>
      <c r="H27" s="186" t="e">
        <f t="shared" si="3"/>
        <v>#DIV/0!</v>
      </c>
      <c r="I27" s="185" t="e">
        <f t="shared" si="16"/>
        <v>#DIV/0!</v>
      </c>
      <c r="J27" s="186" t="e">
        <f t="shared" si="5"/>
        <v>#DIV/0!</v>
      </c>
      <c r="K27" s="175"/>
      <c r="L27" s="186" t="e">
        <f t="shared" si="6"/>
        <v>#DIV/0!</v>
      </c>
      <c r="M27" s="175"/>
      <c r="N27" s="186">
        <f t="shared" si="7"/>
        <v>0</v>
      </c>
      <c r="O27" s="175"/>
      <c r="P27" s="186">
        <f t="shared" si="8"/>
        <v>0</v>
      </c>
      <c r="Q27" s="185" t="e">
        <f t="shared" si="17"/>
        <v>#DIV/0!</v>
      </c>
      <c r="R27" s="186" t="e">
        <f t="shared" si="10"/>
        <v>#DIV/0!</v>
      </c>
      <c r="S27" s="175"/>
      <c r="T27" s="186" t="e">
        <f t="shared" si="11"/>
        <v>#DIV/0!</v>
      </c>
      <c r="U27" s="165" t="e">
        <f t="shared" si="12"/>
        <v>#DIV/0!</v>
      </c>
      <c r="V27" s="170" t="e">
        <f>VLOOKUP(U27,INFO!$M$17:$N$27,2)</f>
        <v>#DIV/0!</v>
      </c>
      <c r="W27" s="173" t="e">
        <f t="shared" si="13"/>
        <v>#DIV/0!</v>
      </c>
      <c r="X27" s="174" t="e">
        <f t="shared" si="14"/>
        <v>#DIV/0!</v>
      </c>
      <c r="Y27" s="319" t="e">
        <f t="shared" si="15"/>
        <v>#DIV/0!</v>
      </c>
      <c r="Z27" s="320"/>
    </row>
    <row r="28" spans="1:26">
      <c r="A28" s="167">
        <v>21</v>
      </c>
      <c r="B28" s="168" t="str">
        <f>CONCATENATE(INFO!C38," ",INFO!D38," ",INFO!E38)</f>
        <v/>
      </c>
      <c r="C28" s="175"/>
      <c r="D28" s="186" t="e">
        <f t="shared" si="1"/>
        <v>#DIV/0!</v>
      </c>
      <c r="E28" s="175"/>
      <c r="F28" s="186" t="e">
        <f t="shared" si="2"/>
        <v>#DIV/0!</v>
      </c>
      <c r="G28" s="175"/>
      <c r="H28" s="186" t="e">
        <f t="shared" si="3"/>
        <v>#DIV/0!</v>
      </c>
      <c r="I28" s="185" t="e">
        <f t="shared" si="16"/>
        <v>#DIV/0!</v>
      </c>
      <c r="J28" s="186" t="e">
        <f t="shared" si="5"/>
        <v>#DIV/0!</v>
      </c>
      <c r="K28" s="175"/>
      <c r="L28" s="186" t="e">
        <f t="shared" si="6"/>
        <v>#DIV/0!</v>
      </c>
      <c r="M28" s="175"/>
      <c r="N28" s="186">
        <f t="shared" si="7"/>
        <v>0</v>
      </c>
      <c r="O28" s="175"/>
      <c r="P28" s="186">
        <f t="shared" si="8"/>
        <v>0</v>
      </c>
      <c r="Q28" s="185" t="e">
        <f t="shared" si="17"/>
        <v>#DIV/0!</v>
      </c>
      <c r="R28" s="186" t="e">
        <f t="shared" si="10"/>
        <v>#DIV/0!</v>
      </c>
      <c r="S28" s="175"/>
      <c r="T28" s="186" t="e">
        <f t="shared" si="11"/>
        <v>#DIV/0!</v>
      </c>
      <c r="U28" s="165" t="e">
        <f t="shared" si="12"/>
        <v>#DIV/0!</v>
      </c>
      <c r="V28" s="170" t="e">
        <f>VLOOKUP(U28,INFO!$M$17:$N$27,2)</f>
        <v>#DIV/0!</v>
      </c>
      <c r="W28" s="173" t="e">
        <f t="shared" si="13"/>
        <v>#DIV/0!</v>
      </c>
      <c r="X28" s="174" t="e">
        <f t="shared" si="14"/>
        <v>#DIV/0!</v>
      </c>
      <c r="Y28" s="319" t="e">
        <f t="shared" si="15"/>
        <v>#DIV/0!</v>
      </c>
      <c r="Z28" s="320"/>
    </row>
    <row r="29" spans="1:26">
      <c r="A29" s="166">
        <v>22</v>
      </c>
      <c r="B29" s="168" t="str">
        <f>CONCATENATE(INFO!C39," ",INFO!D39," ",INFO!E39)</f>
        <v/>
      </c>
      <c r="C29" s="175"/>
      <c r="D29" s="186" t="e">
        <f t="shared" si="1"/>
        <v>#DIV/0!</v>
      </c>
      <c r="E29" s="175"/>
      <c r="F29" s="186" t="e">
        <f t="shared" si="2"/>
        <v>#DIV/0!</v>
      </c>
      <c r="G29" s="175"/>
      <c r="H29" s="186" t="e">
        <f t="shared" si="3"/>
        <v>#DIV/0!</v>
      </c>
      <c r="I29" s="185" t="e">
        <f t="shared" si="16"/>
        <v>#DIV/0!</v>
      </c>
      <c r="J29" s="186" t="e">
        <f t="shared" si="5"/>
        <v>#DIV/0!</v>
      </c>
      <c r="K29" s="175"/>
      <c r="L29" s="186" t="e">
        <f t="shared" si="6"/>
        <v>#DIV/0!</v>
      </c>
      <c r="M29" s="175"/>
      <c r="N29" s="186">
        <f t="shared" si="7"/>
        <v>0</v>
      </c>
      <c r="O29" s="175"/>
      <c r="P29" s="186">
        <f t="shared" si="8"/>
        <v>0</v>
      </c>
      <c r="Q29" s="185" t="e">
        <f t="shared" si="17"/>
        <v>#DIV/0!</v>
      </c>
      <c r="R29" s="186" t="e">
        <f t="shared" si="10"/>
        <v>#DIV/0!</v>
      </c>
      <c r="S29" s="175"/>
      <c r="T29" s="186" t="e">
        <f t="shared" si="11"/>
        <v>#DIV/0!</v>
      </c>
      <c r="U29" s="165" t="e">
        <f t="shared" si="12"/>
        <v>#DIV/0!</v>
      </c>
      <c r="V29" s="170" t="e">
        <f>VLOOKUP(U29,INFO!$M$17:$N$27,2)</f>
        <v>#DIV/0!</v>
      </c>
      <c r="W29" s="173" t="e">
        <f t="shared" si="13"/>
        <v>#DIV/0!</v>
      </c>
      <c r="X29" s="174" t="e">
        <f t="shared" si="14"/>
        <v>#DIV/0!</v>
      </c>
      <c r="Y29" s="319" t="e">
        <f t="shared" si="15"/>
        <v>#DIV/0!</v>
      </c>
      <c r="Z29" s="320"/>
    </row>
    <row r="30" spans="1:26">
      <c r="A30" s="167">
        <v>23</v>
      </c>
      <c r="B30" s="168" t="str">
        <f>CONCATENATE(INFO!C40," ",INFO!D40," ",INFO!E40)</f>
        <v/>
      </c>
      <c r="C30" s="175"/>
      <c r="D30" s="186" t="e">
        <f t="shared" si="1"/>
        <v>#DIV/0!</v>
      </c>
      <c r="E30" s="175"/>
      <c r="F30" s="186" t="e">
        <f t="shared" si="2"/>
        <v>#DIV/0!</v>
      </c>
      <c r="G30" s="175"/>
      <c r="H30" s="186" t="e">
        <f t="shared" si="3"/>
        <v>#DIV/0!</v>
      </c>
      <c r="I30" s="185" t="e">
        <f t="shared" si="16"/>
        <v>#DIV/0!</v>
      </c>
      <c r="J30" s="186" t="e">
        <f t="shared" si="5"/>
        <v>#DIV/0!</v>
      </c>
      <c r="K30" s="175"/>
      <c r="L30" s="186" t="e">
        <f t="shared" si="6"/>
        <v>#DIV/0!</v>
      </c>
      <c r="M30" s="175"/>
      <c r="N30" s="186">
        <f t="shared" si="7"/>
        <v>0</v>
      </c>
      <c r="O30" s="175"/>
      <c r="P30" s="186">
        <f t="shared" si="8"/>
        <v>0</v>
      </c>
      <c r="Q30" s="185" t="e">
        <f t="shared" si="17"/>
        <v>#DIV/0!</v>
      </c>
      <c r="R30" s="186" t="e">
        <f t="shared" si="10"/>
        <v>#DIV/0!</v>
      </c>
      <c r="S30" s="175"/>
      <c r="T30" s="186" t="e">
        <f t="shared" si="11"/>
        <v>#DIV/0!</v>
      </c>
      <c r="U30" s="165" t="e">
        <f t="shared" si="12"/>
        <v>#DIV/0!</v>
      </c>
      <c r="V30" s="170" t="e">
        <f>VLOOKUP(U30,INFO!$M$17:$N$27,2)</f>
        <v>#DIV/0!</v>
      </c>
      <c r="W30" s="173" t="e">
        <f t="shared" si="13"/>
        <v>#DIV/0!</v>
      </c>
      <c r="X30" s="174" t="e">
        <f t="shared" si="14"/>
        <v>#DIV/0!</v>
      </c>
      <c r="Y30" s="319" t="e">
        <f t="shared" si="15"/>
        <v>#DIV/0!</v>
      </c>
      <c r="Z30" s="320"/>
    </row>
    <row r="31" spans="1:26">
      <c r="A31" s="166">
        <v>24</v>
      </c>
      <c r="B31" s="168" t="str">
        <f>CONCATENATE(INFO!C41," ",INFO!D41," ",INFO!E41)</f>
        <v/>
      </c>
      <c r="C31" s="175"/>
      <c r="D31" s="186" t="e">
        <f t="shared" si="1"/>
        <v>#DIV/0!</v>
      </c>
      <c r="E31" s="175"/>
      <c r="F31" s="186" t="e">
        <f t="shared" si="2"/>
        <v>#DIV/0!</v>
      </c>
      <c r="G31" s="175"/>
      <c r="H31" s="186" t="e">
        <f t="shared" si="3"/>
        <v>#DIV/0!</v>
      </c>
      <c r="I31" s="185" t="e">
        <f t="shared" si="16"/>
        <v>#DIV/0!</v>
      </c>
      <c r="J31" s="186" t="e">
        <f t="shared" si="5"/>
        <v>#DIV/0!</v>
      </c>
      <c r="K31" s="175"/>
      <c r="L31" s="186" t="e">
        <f t="shared" si="6"/>
        <v>#DIV/0!</v>
      </c>
      <c r="M31" s="175"/>
      <c r="N31" s="186">
        <f t="shared" si="7"/>
        <v>0</v>
      </c>
      <c r="O31" s="175"/>
      <c r="P31" s="186">
        <f t="shared" si="8"/>
        <v>0</v>
      </c>
      <c r="Q31" s="185" t="e">
        <f t="shared" si="17"/>
        <v>#DIV/0!</v>
      </c>
      <c r="R31" s="186" t="e">
        <f t="shared" si="10"/>
        <v>#DIV/0!</v>
      </c>
      <c r="S31" s="175"/>
      <c r="T31" s="186" t="e">
        <f t="shared" si="11"/>
        <v>#DIV/0!</v>
      </c>
      <c r="U31" s="165" t="e">
        <f t="shared" si="12"/>
        <v>#DIV/0!</v>
      </c>
      <c r="V31" s="170" t="e">
        <f>VLOOKUP(U31,INFO!$M$17:$N$27,2)</f>
        <v>#DIV/0!</v>
      </c>
      <c r="W31" s="173" t="e">
        <f t="shared" si="13"/>
        <v>#DIV/0!</v>
      </c>
      <c r="X31" s="174" t="e">
        <f t="shared" si="14"/>
        <v>#DIV/0!</v>
      </c>
      <c r="Y31" s="319" t="e">
        <f t="shared" si="15"/>
        <v>#DIV/0!</v>
      </c>
      <c r="Z31" s="320"/>
    </row>
    <row r="32" spans="1:26">
      <c r="A32" s="167">
        <v>25</v>
      </c>
      <c r="B32" s="168" t="str">
        <f>CONCATENATE(INFO!C42," ",INFO!D42," ",INFO!E42)</f>
        <v/>
      </c>
      <c r="C32" s="175"/>
      <c r="D32" s="186" t="e">
        <f t="shared" si="1"/>
        <v>#DIV/0!</v>
      </c>
      <c r="E32" s="175"/>
      <c r="F32" s="186" t="e">
        <f t="shared" si="2"/>
        <v>#DIV/0!</v>
      </c>
      <c r="G32" s="175"/>
      <c r="H32" s="186" t="e">
        <f t="shared" si="3"/>
        <v>#DIV/0!</v>
      </c>
      <c r="I32" s="185" t="e">
        <f t="shared" si="16"/>
        <v>#DIV/0!</v>
      </c>
      <c r="J32" s="186" t="e">
        <f t="shared" si="5"/>
        <v>#DIV/0!</v>
      </c>
      <c r="K32" s="175"/>
      <c r="L32" s="186" t="e">
        <f t="shared" si="6"/>
        <v>#DIV/0!</v>
      </c>
      <c r="M32" s="175"/>
      <c r="N32" s="186">
        <f t="shared" si="7"/>
        <v>0</v>
      </c>
      <c r="O32" s="175"/>
      <c r="P32" s="186">
        <f t="shared" si="8"/>
        <v>0</v>
      </c>
      <c r="Q32" s="185" t="e">
        <f t="shared" si="17"/>
        <v>#DIV/0!</v>
      </c>
      <c r="R32" s="186" t="e">
        <f t="shared" si="10"/>
        <v>#DIV/0!</v>
      </c>
      <c r="S32" s="175"/>
      <c r="T32" s="186" t="e">
        <f t="shared" si="11"/>
        <v>#DIV/0!</v>
      </c>
      <c r="U32" s="165" t="e">
        <f t="shared" si="12"/>
        <v>#DIV/0!</v>
      </c>
      <c r="V32" s="170" t="e">
        <f>VLOOKUP(U32,INFO!$M$17:$N$27,2)</f>
        <v>#DIV/0!</v>
      </c>
      <c r="W32" s="173" t="e">
        <f t="shared" si="13"/>
        <v>#DIV/0!</v>
      </c>
      <c r="X32" s="174" t="e">
        <f t="shared" si="14"/>
        <v>#DIV/0!</v>
      </c>
      <c r="Y32" s="319" t="e">
        <f t="shared" si="15"/>
        <v>#DIV/0!</v>
      </c>
      <c r="Z32" s="320"/>
    </row>
    <row r="33" spans="1:26">
      <c r="A33" s="166">
        <v>26</v>
      </c>
      <c r="B33" s="168" t="str">
        <f>CONCATENATE(INFO!C43," ",INFO!D43," ",INFO!E43)</f>
        <v/>
      </c>
      <c r="C33" s="175"/>
      <c r="D33" s="186" t="e">
        <f t="shared" si="1"/>
        <v>#DIV/0!</v>
      </c>
      <c r="E33" s="175"/>
      <c r="F33" s="186" t="e">
        <f t="shared" si="2"/>
        <v>#DIV/0!</v>
      </c>
      <c r="G33" s="175"/>
      <c r="H33" s="186" t="e">
        <f t="shared" si="3"/>
        <v>#DIV/0!</v>
      </c>
      <c r="I33" s="185" t="e">
        <f t="shared" si="16"/>
        <v>#DIV/0!</v>
      </c>
      <c r="J33" s="186" t="e">
        <f t="shared" si="5"/>
        <v>#DIV/0!</v>
      </c>
      <c r="K33" s="175"/>
      <c r="L33" s="186" t="e">
        <f t="shared" si="6"/>
        <v>#DIV/0!</v>
      </c>
      <c r="M33" s="175"/>
      <c r="N33" s="186">
        <f t="shared" si="7"/>
        <v>0</v>
      </c>
      <c r="O33" s="175"/>
      <c r="P33" s="186">
        <f t="shared" si="8"/>
        <v>0</v>
      </c>
      <c r="Q33" s="185" t="e">
        <f t="shared" si="17"/>
        <v>#DIV/0!</v>
      </c>
      <c r="R33" s="186" t="e">
        <f t="shared" si="10"/>
        <v>#DIV/0!</v>
      </c>
      <c r="S33" s="175"/>
      <c r="T33" s="186" t="e">
        <f t="shared" si="11"/>
        <v>#DIV/0!</v>
      </c>
      <c r="U33" s="165" t="e">
        <f t="shared" si="12"/>
        <v>#DIV/0!</v>
      </c>
      <c r="V33" s="170" t="e">
        <f>VLOOKUP(U33,INFO!$M$17:$N$27,2)</f>
        <v>#DIV/0!</v>
      </c>
      <c r="W33" s="173" t="e">
        <f t="shared" si="13"/>
        <v>#DIV/0!</v>
      </c>
      <c r="X33" s="174" t="e">
        <f t="shared" si="14"/>
        <v>#DIV/0!</v>
      </c>
      <c r="Y33" s="319" t="e">
        <f t="shared" si="15"/>
        <v>#DIV/0!</v>
      </c>
      <c r="Z33" s="320"/>
    </row>
    <row r="34" spans="1:26">
      <c r="A34" s="167">
        <v>27</v>
      </c>
      <c r="B34" s="168" t="str">
        <f>CONCATENATE(INFO!C44," ",INFO!D44," ",INFO!E44)</f>
        <v/>
      </c>
      <c r="C34" s="175"/>
      <c r="D34" s="186" t="e">
        <f t="shared" si="1"/>
        <v>#DIV/0!</v>
      </c>
      <c r="E34" s="175"/>
      <c r="F34" s="186" t="e">
        <f t="shared" si="2"/>
        <v>#DIV/0!</v>
      </c>
      <c r="G34" s="175"/>
      <c r="H34" s="186" t="e">
        <f t="shared" si="3"/>
        <v>#DIV/0!</v>
      </c>
      <c r="I34" s="185" t="e">
        <f t="shared" si="16"/>
        <v>#DIV/0!</v>
      </c>
      <c r="J34" s="186" t="e">
        <f t="shared" si="5"/>
        <v>#DIV/0!</v>
      </c>
      <c r="K34" s="175"/>
      <c r="L34" s="186" t="e">
        <f t="shared" si="6"/>
        <v>#DIV/0!</v>
      </c>
      <c r="M34" s="175"/>
      <c r="N34" s="186">
        <f t="shared" si="7"/>
        <v>0</v>
      </c>
      <c r="O34" s="175"/>
      <c r="P34" s="186">
        <f t="shared" si="8"/>
        <v>0</v>
      </c>
      <c r="Q34" s="185" t="e">
        <f t="shared" si="17"/>
        <v>#DIV/0!</v>
      </c>
      <c r="R34" s="186" t="e">
        <f t="shared" si="10"/>
        <v>#DIV/0!</v>
      </c>
      <c r="S34" s="175"/>
      <c r="T34" s="186" t="e">
        <f t="shared" si="11"/>
        <v>#DIV/0!</v>
      </c>
      <c r="U34" s="165" t="e">
        <f t="shared" si="12"/>
        <v>#DIV/0!</v>
      </c>
      <c r="V34" s="170" t="e">
        <f>VLOOKUP(U34,INFO!$M$17:$N$27,2)</f>
        <v>#DIV/0!</v>
      </c>
      <c r="W34" s="173" t="e">
        <f t="shared" si="13"/>
        <v>#DIV/0!</v>
      </c>
      <c r="X34" s="174" t="e">
        <f t="shared" si="14"/>
        <v>#DIV/0!</v>
      </c>
      <c r="Y34" s="319" t="e">
        <f t="shared" si="15"/>
        <v>#DIV/0!</v>
      </c>
      <c r="Z34" s="320"/>
    </row>
    <row r="35" spans="1:26">
      <c r="A35" s="166">
        <v>28</v>
      </c>
      <c r="B35" s="168" t="str">
        <f>CONCATENATE(INFO!C45," ",INFO!D45," ",INFO!E45)</f>
        <v/>
      </c>
      <c r="C35" s="175"/>
      <c r="D35" s="186" t="e">
        <f t="shared" si="1"/>
        <v>#DIV/0!</v>
      </c>
      <c r="E35" s="175"/>
      <c r="F35" s="186" t="e">
        <f t="shared" si="2"/>
        <v>#DIV/0!</v>
      </c>
      <c r="G35" s="175"/>
      <c r="H35" s="186" t="e">
        <f t="shared" si="3"/>
        <v>#DIV/0!</v>
      </c>
      <c r="I35" s="185" t="e">
        <f t="shared" si="16"/>
        <v>#DIV/0!</v>
      </c>
      <c r="J35" s="186" t="e">
        <f t="shared" si="5"/>
        <v>#DIV/0!</v>
      </c>
      <c r="K35" s="175"/>
      <c r="L35" s="186" t="e">
        <f t="shared" si="6"/>
        <v>#DIV/0!</v>
      </c>
      <c r="M35" s="175"/>
      <c r="N35" s="186">
        <f t="shared" si="7"/>
        <v>0</v>
      </c>
      <c r="O35" s="175"/>
      <c r="P35" s="186">
        <f t="shared" si="8"/>
        <v>0</v>
      </c>
      <c r="Q35" s="185" t="e">
        <f t="shared" si="17"/>
        <v>#DIV/0!</v>
      </c>
      <c r="R35" s="186" t="e">
        <f t="shared" si="10"/>
        <v>#DIV/0!</v>
      </c>
      <c r="S35" s="175"/>
      <c r="T35" s="186" t="e">
        <f t="shared" si="11"/>
        <v>#DIV/0!</v>
      </c>
      <c r="U35" s="165" t="e">
        <f t="shared" si="12"/>
        <v>#DIV/0!</v>
      </c>
      <c r="V35" s="170" t="e">
        <f>VLOOKUP(U35,INFO!$M$17:$N$27,2)</f>
        <v>#DIV/0!</v>
      </c>
      <c r="W35" s="173" t="e">
        <f t="shared" si="13"/>
        <v>#DIV/0!</v>
      </c>
      <c r="X35" s="174" t="e">
        <f t="shared" si="14"/>
        <v>#DIV/0!</v>
      </c>
      <c r="Y35" s="319" t="e">
        <f t="shared" si="15"/>
        <v>#DIV/0!</v>
      </c>
      <c r="Z35" s="320"/>
    </row>
    <row r="36" spans="1:26">
      <c r="A36" s="167">
        <v>29</v>
      </c>
      <c r="B36" s="168" t="str">
        <f>CONCATENATE(INFO!C46," ",INFO!D46," ",INFO!E46)</f>
        <v/>
      </c>
      <c r="C36" s="175"/>
      <c r="D36" s="186" t="e">
        <f t="shared" si="1"/>
        <v>#DIV/0!</v>
      </c>
      <c r="E36" s="175"/>
      <c r="F36" s="186" t="e">
        <f t="shared" si="2"/>
        <v>#DIV/0!</v>
      </c>
      <c r="G36" s="175"/>
      <c r="H36" s="186" t="e">
        <f t="shared" si="3"/>
        <v>#DIV/0!</v>
      </c>
      <c r="I36" s="185" t="e">
        <f t="shared" si="16"/>
        <v>#DIV/0!</v>
      </c>
      <c r="J36" s="186" t="e">
        <f t="shared" si="5"/>
        <v>#DIV/0!</v>
      </c>
      <c r="K36" s="175"/>
      <c r="L36" s="186" t="e">
        <f t="shared" si="6"/>
        <v>#DIV/0!</v>
      </c>
      <c r="M36" s="175"/>
      <c r="N36" s="186">
        <f t="shared" si="7"/>
        <v>0</v>
      </c>
      <c r="O36" s="175"/>
      <c r="P36" s="186">
        <f t="shared" si="8"/>
        <v>0</v>
      </c>
      <c r="Q36" s="185" t="e">
        <f t="shared" si="17"/>
        <v>#DIV/0!</v>
      </c>
      <c r="R36" s="186" t="e">
        <f t="shared" si="10"/>
        <v>#DIV/0!</v>
      </c>
      <c r="S36" s="175"/>
      <c r="T36" s="186" t="e">
        <f t="shared" si="11"/>
        <v>#DIV/0!</v>
      </c>
      <c r="U36" s="165" t="e">
        <f t="shared" si="12"/>
        <v>#DIV/0!</v>
      </c>
      <c r="V36" s="170" t="e">
        <f>VLOOKUP(U36,INFO!$M$17:$N$27,2)</f>
        <v>#DIV/0!</v>
      </c>
      <c r="W36" s="173" t="e">
        <f t="shared" si="13"/>
        <v>#DIV/0!</v>
      </c>
      <c r="X36" s="174" t="e">
        <f t="shared" si="14"/>
        <v>#DIV/0!</v>
      </c>
      <c r="Y36" s="319" t="e">
        <f t="shared" si="15"/>
        <v>#DIV/0!</v>
      </c>
      <c r="Z36" s="320"/>
    </row>
    <row r="37" spans="1:26">
      <c r="A37" s="166">
        <v>30</v>
      </c>
      <c r="B37" s="168" t="str">
        <f>CONCATENATE(INFO!C47," ",INFO!D47," ",INFO!E47)</f>
        <v/>
      </c>
      <c r="C37" s="175"/>
      <c r="D37" s="186" t="e">
        <f t="shared" si="1"/>
        <v>#DIV/0!</v>
      </c>
      <c r="E37" s="175"/>
      <c r="F37" s="186" t="e">
        <f t="shared" si="2"/>
        <v>#DIV/0!</v>
      </c>
      <c r="G37" s="175"/>
      <c r="H37" s="186" t="e">
        <f t="shared" si="3"/>
        <v>#DIV/0!</v>
      </c>
      <c r="I37" s="185" t="e">
        <f t="shared" si="16"/>
        <v>#DIV/0!</v>
      </c>
      <c r="J37" s="186" t="e">
        <f t="shared" si="5"/>
        <v>#DIV/0!</v>
      </c>
      <c r="K37" s="175"/>
      <c r="L37" s="186" t="e">
        <f t="shared" si="6"/>
        <v>#DIV/0!</v>
      </c>
      <c r="M37" s="175"/>
      <c r="N37" s="186">
        <f t="shared" si="7"/>
        <v>0</v>
      </c>
      <c r="O37" s="175"/>
      <c r="P37" s="186">
        <f t="shared" si="8"/>
        <v>0</v>
      </c>
      <c r="Q37" s="185" t="e">
        <f t="shared" si="17"/>
        <v>#DIV/0!</v>
      </c>
      <c r="R37" s="186" t="e">
        <f t="shared" si="10"/>
        <v>#DIV/0!</v>
      </c>
      <c r="S37" s="175"/>
      <c r="T37" s="186" t="e">
        <f t="shared" si="11"/>
        <v>#DIV/0!</v>
      </c>
      <c r="U37" s="165" t="e">
        <f t="shared" si="12"/>
        <v>#DIV/0!</v>
      </c>
      <c r="V37" s="170" t="e">
        <f>VLOOKUP(U37,INFO!$M$17:$N$27,2)</f>
        <v>#DIV/0!</v>
      </c>
      <c r="W37" s="173" t="e">
        <f t="shared" si="13"/>
        <v>#DIV/0!</v>
      </c>
      <c r="X37" s="174" t="e">
        <f t="shared" si="14"/>
        <v>#DIV/0!</v>
      </c>
      <c r="Y37" s="319" t="e">
        <f t="shared" si="15"/>
        <v>#DIV/0!</v>
      </c>
      <c r="Z37" s="320"/>
    </row>
    <row r="38" spans="1:26">
      <c r="A38" s="167">
        <v>31</v>
      </c>
      <c r="B38" s="168" t="str">
        <f>CONCATENATE(INFO!C48," ",INFO!D48," ",INFO!E48)</f>
        <v/>
      </c>
      <c r="C38" s="175"/>
      <c r="D38" s="186" t="e">
        <f t="shared" si="1"/>
        <v>#DIV/0!</v>
      </c>
      <c r="E38" s="175"/>
      <c r="F38" s="186" t="e">
        <f t="shared" si="2"/>
        <v>#DIV/0!</v>
      </c>
      <c r="G38" s="175"/>
      <c r="H38" s="186" t="e">
        <f t="shared" si="3"/>
        <v>#DIV/0!</v>
      </c>
      <c r="I38" s="185" t="e">
        <f t="shared" si="16"/>
        <v>#DIV/0!</v>
      </c>
      <c r="J38" s="186" t="e">
        <f t="shared" si="5"/>
        <v>#DIV/0!</v>
      </c>
      <c r="K38" s="175"/>
      <c r="L38" s="186" t="e">
        <f t="shared" si="6"/>
        <v>#DIV/0!</v>
      </c>
      <c r="M38" s="175"/>
      <c r="N38" s="186">
        <f t="shared" si="7"/>
        <v>0</v>
      </c>
      <c r="O38" s="175"/>
      <c r="P38" s="186">
        <f t="shared" si="8"/>
        <v>0</v>
      </c>
      <c r="Q38" s="185" t="e">
        <f t="shared" si="17"/>
        <v>#DIV/0!</v>
      </c>
      <c r="R38" s="186" t="e">
        <f t="shared" si="10"/>
        <v>#DIV/0!</v>
      </c>
      <c r="S38" s="175"/>
      <c r="T38" s="186" t="e">
        <f t="shared" si="11"/>
        <v>#DIV/0!</v>
      </c>
      <c r="U38" s="165" t="e">
        <f t="shared" si="12"/>
        <v>#DIV/0!</v>
      </c>
      <c r="V38" s="170" t="e">
        <f>VLOOKUP(U38,INFO!$M$17:$N$27,2)</f>
        <v>#DIV/0!</v>
      </c>
      <c r="W38" s="173" t="e">
        <f t="shared" si="13"/>
        <v>#DIV/0!</v>
      </c>
      <c r="X38" s="174" t="e">
        <f t="shared" si="14"/>
        <v>#DIV/0!</v>
      </c>
      <c r="Y38" s="319" t="e">
        <f t="shared" si="15"/>
        <v>#DIV/0!</v>
      </c>
      <c r="Z38" s="320"/>
    </row>
    <row r="39" spans="1:26">
      <c r="A39" s="166">
        <v>32</v>
      </c>
      <c r="B39" s="168" t="str">
        <f>CONCATENATE(INFO!C49," ",INFO!D49," ",INFO!E49)</f>
        <v/>
      </c>
      <c r="C39" s="175"/>
      <c r="D39" s="186" t="e">
        <f t="shared" si="1"/>
        <v>#DIV/0!</v>
      </c>
      <c r="E39" s="175"/>
      <c r="F39" s="186" t="e">
        <f t="shared" si="2"/>
        <v>#DIV/0!</v>
      </c>
      <c r="G39" s="175"/>
      <c r="H39" s="186" t="e">
        <f t="shared" si="3"/>
        <v>#DIV/0!</v>
      </c>
      <c r="I39" s="185" t="e">
        <f t="shared" si="16"/>
        <v>#DIV/0!</v>
      </c>
      <c r="J39" s="186" t="e">
        <f t="shared" si="5"/>
        <v>#DIV/0!</v>
      </c>
      <c r="K39" s="175"/>
      <c r="L39" s="186" t="e">
        <f t="shared" si="6"/>
        <v>#DIV/0!</v>
      </c>
      <c r="M39" s="175"/>
      <c r="N39" s="186">
        <f t="shared" si="7"/>
        <v>0</v>
      </c>
      <c r="O39" s="175"/>
      <c r="P39" s="186">
        <f t="shared" si="8"/>
        <v>0</v>
      </c>
      <c r="Q39" s="185" t="e">
        <f t="shared" si="17"/>
        <v>#DIV/0!</v>
      </c>
      <c r="R39" s="186" t="e">
        <f t="shared" si="10"/>
        <v>#DIV/0!</v>
      </c>
      <c r="S39" s="175"/>
      <c r="T39" s="186" t="e">
        <f t="shared" si="11"/>
        <v>#DIV/0!</v>
      </c>
      <c r="U39" s="165" t="e">
        <f t="shared" si="12"/>
        <v>#DIV/0!</v>
      </c>
      <c r="V39" s="170" t="e">
        <f>VLOOKUP(U39,INFO!$M$17:$N$27,2)</f>
        <v>#DIV/0!</v>
      </c>
      <c r="W39" s="173" t="e">
        <f t="shared" si="13"/>
        <v>#DIV/0!</v>
      </c>
      <c r="X39" s="174" t="e">
        <f t="shared" si="14"/>
        <v>#DIV/0!</v>
      </c>
      <c r="Y39" s="319" t="e">
        <f t="shared" si="15"/>
        <v>#DIV/0!</v>
      </c>
      <c r="Z39" s="320"/>
    </row>
    <row r="40" spans="1:26">
      <c r="A40" s="167">
        <v>33</v>
      </c>
      <c r="B40" s="168" t="str">
        <f>CONCATENATE(INFO!C50," ",INFO!D50," ",INFO!E50)</f>
        <v/>
      </c>
      <c r="C40" s="175"/>
      <c r="D40" s="186" t="e">
        <f t="shared" si="1"/>
        <v>#DIV/0!</v>
      </c>
      <c r="E40" s="175"/>
      <c r="F40" s="186" t="e">
        <f t="shared" si="2"/>
        <v>#DIV/0!</v>
      </c>
      <c r="G40" s="175"/>
      <c r="H40" s="186" t="e">
        <f t="shared" si="3"/>
        <v>#DIV/0!</v>
      </c>
      <c r="I40" s="185" t="e">
        <f t="shared" si="16"/>
        <v>#DIV/0!</v>
      </c>
      <c r="J40" s="186" t="e">
        <f t="shared" si="5"/>
        <v>#DIV/0!</v>
      </c>
      <c r="K40" s="175"/>
      <c r="L40" s="186" t="e">
        <f t="shared" si="6"/>
        <v>#DIV/0!</v>
      </c>
      <c r="M40" s="175"/>
      <c r="N40" s="186">
        <f t="shared" si="7"/>
        <v>0</v>
      </c>
      <c r="O40" s="175"/>
      <c r="P40" s="186">
        <f t="shared" si="8"/>
        <v>0</v>
      </c>
      <c r="Q40" s="185" t="e">
        <f t="shared" si="17"/>
        <v>#DIV/0!</v>
      </c>
      <c r="R40" s="186" t="e">
        <f t="shared" si="10"/>
        <v>#DIV/0!</v>
      </c>
      <c r="S40" s="175"/>
      <c r="T40" s="186" t="e">
        <f t="shared" si="11"/>
        <v>#DIV/0!</v>
      </c>
      <c r="U40" s="165" t="e">
        <f t="shared" si="12"/>
        <v>#DIV/0!</v>
      </c>
      <c r="V40" s="170" t="e">
        <f>VLOOKUP(U40,INFO!$M$17:$N$27,2)</f>
        <v>#DIV/0!</v>
      </c>
      <c r="W40" s="173" t="e">
        <f t="shared" si="13"/>
        <v>#DIV/0!</v>
      </c>
      <c r="X40" s="174" t="e">
        <f t="shared" si="14"/>
        <v>#DIV/0!</v>
      </c>
      <c r="Y40" s="319" t="e">
        <f t="shared" si="15"/>
        <v>#DIV/0!</v>
      </c>
      <c r="Z40" s="320"/>
    </row>
    <row r="41" spans="1:26">
      <c r="A41" s="166">
        <v>34</v>
      </c>
      <c r="B41" s="168" t="str">
        <f>CONCATENATE(INFO!C51," ",INFO!D51," ",INFO!E51)</f>
        <v/>
      </c>
      <c r="C41" s="175"/>
      <c r="D41" s="186" t="e">
        <f t="shared" si="1"/>
        <v>#DIV/0!</v>
      </c>
      <c r="E41" s="175"/>
      <c r="F41" s="186" t="e">
        <f t="shared" si="2"/>
        <v>#DIV/0!</v>
      </c>
      <c r="G41" s="175"/>
      <c r="H41" s="186" t="e">
        <f t="shared" si="3"/>
        <v>#DIV/0!</v>
      </c>
      <c r="I41" s="185" t="e">
        <f t="shared" si="16"/>
        <v>#DIV/0!</v>
      </c>
      <c r="J41" s="186" t="e">
        <f t="shared" si="5"/>
        <v>#DIV/0!</v>
      </c>
      <c r="K41" s="175"/>
      <c r="L41" s="186" t="e">
        <f t="shared" si="6"/>
        <v>#DIV/0!</v>
      </c>
      <c r="M41" s="175"/>
      <c r="N41" s="186">
        <f t="shared" si="7"/>
        <v>0</v>
      </c>
      <c r="O41" s="175"/>
      <c r="P41" s="186">
        <f t="shared" si="8"/>
        <v>0</v>
      </c>
      <c r="Q41" s="185" t="e">
        <f t="shared" si="17"/>
        <v>#DIV/0!</v>
      </c>
      <c r="R41" s="186" t="e">
        <f t="shared" si="10"/>
        <v>#DIV/0!</v>
      </c>
      <c r="S41" s="175"/>
      <c r="T41" s="186" t="e">
        <f t="shared" si="11"/>
        <v>#DIV/0!</v>
      </c>
      <c r="U41" s="165" t="e">
        <f t="shared" si="12"/>
        <v>#DIV/0!</v>
      </c>
      <c r="V41" s="170" t="e">
        <f>VLOOKUP(U41,INFO!$M$17:$N$27,2)</f>
        <v>#DIV/0!</v>
      </c>
      <c r="W41" s="173" t="e">
        <f t="shared" si="13"/>
        <v>#DIV/0!</v>
      </c>
      <c r="X41" s="174" t="e">
        <f t="shared" si="14"/>
        <v>#DIV/0!</v>
      </c>
      <c r="Y41" s="319" t="e">
        <f t="shared" si="15"/>
        <v>#DIV/0!</v>
      </c>
      <c r="Z41" s="320"/>
    </row>
    <row r="42" spans="1:26">
      <c r="A42" s="167">
        <v>35</v>
      </c>
      <c r="B42" s="168" t="str">
        <f>CONCATENATE(INFO!C52," ",INFO!D52," ",INFO!E52)</f>
        <v/>
      </c>
      <c r="C42" s="175"/>
      <c r="D42" s="186" t="e">
        <f t="shared" si="1"/>
        <v>#DIV/0!</v>
      </c>
      <c r="E42" s="175"/>
      <c r="F42" s="186" t="e">
        <f t="shared" si="2"/>
        <v>#DIV/0!</v>
      </c>
      <c r="G42" s="175"/>
      <c r="H42" s="186" t="e">
        <f t="shared" si="3"/>
        <v>#DIV/0!</v>
      </c>
      <c r="I42" s="185" t="e">
        <f t="shared" si="16"/>
        <v>#DIV/0!</v>
      </c>
      <c r="J42" s="186" t="e">
        <f t="shared" si="5"/>
        <v>#DIV/0!</v>
      </c>
      <c r="K42" s="175"/>
      <c r="L42" s="186" t="e">
        <f t="shared" si="6"/>
        <v>#DIV/0!</v>
      </c>
      <c r="M42" s="175"/>
      <c r="N42" s="186">
        <f t="shared" si="7"/>
        <v>0</v>
      </c>
      <c r="O42" s="175"/>
      <c r="P42" s="186">
        <f t="shared" si="8"/>
        <v>0</v>
      </c>
      <c r="Q42" s="185" t="e">
        <f t="shared" si="17"/>
        <v>#DIV/0!</v>
      </c>
      <c r="R42" s="186" t="e">
        <f t="shared" si="10"/>
        <v>#DIV/0!</v>
      </c>
      <c r="S42" s="175"/>
      <c r="T42" s="186" t="e">
        <f t="shared" si="11"/>
        <v>#DIV/0!</v>
      </c>
      <c r="U42" s="165" t="e">
        <f t="shared" si="12"/>
        <v>#DIV/0!</v>
      </c>
      <c r="V42" s="170" t="e">
        <f>VLOOKUP(U42,INFO!$M$17:$N$27,2)</f>
        <v>#DIV/0!</v>
      </c>
      <c r="W42" s="173" t="e">
        <f t="shared" si="13"/>
        <v>#DIV/0!</v>
      </c>
      <c r="X42" s="174" t="e">
        <f t="shared" si="14"/>
        <v>#DIV/0!</v>
      </c>
      <c r="Y42" s="319" t="e">
        <f t="shared" si="15"/>
        <v>#DIV/0!</v>
      </c>
      <c r="Z42" s="320"/>
    </row>
    <row r="43" spans="1:26">
      <c r="A43" s="166">
        <v>36</v>
      </c>
      <c r="B43" s="168" t="str">
        <f>CONCATENATE(INFO!C53," ",INFO!D53," ",INFO!E53)</f>
        <v/>
      </c>
      <c r="C43" s="175"/>
      <c r="D43" s="186" t="e">
        <f t="shared" si="1"/>
        <v>#DIV/0!</v>
      </c>
      <c r="E43" s="175"/>
      <c r="F43" s="186" t="e">
        <f t="shared" si="2"/>
        <v>#DIV/0!</v>
      </c>
      <c r="G43" s="175"/>
      <c r="H43" s="186" t="e">
        <f t="shared" si="3"/>
        <v>#DIV/0!</v>
      </c>
      <c r="I43" s="185" t="e">
        <f t="shared" si="16"/>
        <v>#DIV/0!</v>
      </c>
      <c r="J43" s="186" t="e">
        <f t="shared" si="5"/>
        <v>#DIV/0!</v>
      </c>
      <c r="K43" s="175"/>
      <c r="L43" s="186" t="e">
        <f t="shared" si="6"/>
        <v>#DIV/0!</v>
      </c>
      <c r="M43" s="175"/>
      <c r="N43" s="186">
        <f t="shared" si="7"/>
        <v>0</v>
      </c>
      <c r="O43" s="175"/>
      <c r="P43" s="186">
        <f t="shared" si="8"/>
        <v>0</v>
      </c>
      <c r="Q43" s="185" t="e">
        <f t="shared" si="17"/>
        <v>#DIV/0!</v>
      </c>
      <c r="R43" s="186" t="e">
        <f t="shared" si="10"/>
        <v>#DIV/0!</v>
      </c>
      <c r="S43" s="175"/>
      <c r="T43" s="186" t="e">
        <f t="shared" si="11"/>
        <v>#DIV/0!</v>
      </c>
      <c r="U43" s="165" t="e">
        <f t="shared" si="12"/>
        <v>#DIV/0!</v>
      </c>
      <c r="V43" s="170" t="e">
        <f>VLOOKUP(U43,INFO!$M$17:$N$27,2)</f>
        <v>#DIV/0!</v>
      </c>
      <c r="W43" s="173" t="e">
        <f t="shared" si="13"/>
        <v>#DIV/0!</v>
      </c>
      <c r="X43" s="174" t="e">
        <f t="shared" si="14"/>
        <v>#DIV/0!</v>
      </c>
      <c r="Y43" s="319" t="e">
        <f t="shared" si="15"/>
        <v>#DIV/0!</v>
      </c>
      <c r="Z43" s="320"/>
    </row>
    <row r="44" spans="1:26">
      <c r="A44" s="167">
        <v>37</v>
      </c>
      <c r="B44" s="168" t="str">
        <f>CONCATENATE(INFO!C54," ",INFO!D54," ",INFO!E54)</f>
        <v/>
      </c>
      <c r="C44" s="175"/>
      <c r="D44" s="186" t="e">
        <f t="shared" si="1"/>
        <v>#DIV/0!</v>
      </c>
      <c r="E44" s="175"/>
      <c r="F44" s="186" t="e">
        <f t="shared" si="2"/>
        <v>#DIV/0!</v>
      </c>
      <c r="G44" s="175"/>
      <c r="H44" s="186" t="e">
        <f t="shared" si="3"/>
        <v>#DIV/0!</v>
      </c>
      <c r="I44" s="185" t="e">
        <f t="shared" si="16"/>
        <v>#DIV/0!</v>
      </c>
      <c r="J44" s="186" t="e">
        <f t="shared" si="5"/>
        <v>#DIV/0!</v>
      </c>
      <c r="K44" s="175"/>
      <c r="L44" s="186" t="e">
        <f t="shared" si="6"/>
        <v>#DIV/0!</v>
      </c>
      <c r="M44" s="175"/>
      <c r="N44" s="186">
        <f t="shared" si="7"/>
        <v>0</v>
      </c>
      <c r="O44" s="175"/>
      <c r="P44" s="186">
        <f t="shared" si="8"/>
        <v>0</v>
      </c>
      <c r="Q44" s="185" t="e">
        <f t="shared" si="17"/>
        <v>#DIV/0!</v>
      </c>
      <c r="R44" s="186" t="e">
        <f t="shared" si="10"/>
        <v>#DIV/0!</v>
      </c>
      <c r="S44" s="175"/>
      <c r="T44" s="186" t="e">
        <f t="shared" si="11"/>
        <v>#DIV/0!</v>
      </c>
      <c r="U44" s="165" t="e">
        <f t="shared" si="12"/>
        <v>#DIV/0!</v>
      </c>
      <c r="V44" s="170" t="e">
        <f>VLOOKUP(U44,INFO!$M$17:$N$27,2)</f>
        <v>#DIV/0!</v>
      </c>
      <c r="W44" s="173" t="e">
        <f t="shared" si="13"/>
        <v>#DIV/0!</v>
      </c>
      <c r="X44" s="174" t="e">
        <f t="shared" si="14"/>
        <v>#DIV/0!</v>
      </c>
      <c r="Y44" s="319" t="e">
        <f t="shared" si="15"/>
        <v>#DIV/0!</v>
      </c>
      <c r="Z44" s="320"/>
    </row>
    <row r="45" spans="1:26">
      <c r="A45" s="166">
        <v>38</v>
      </c>
      <c r="B45" s="168" t="str">
        <f>CONCATENATE(INFO!C55," ",INFO!D55," ",INFO!E55)</f>
        <v/>
      </c>
      <c r="C45" s="175"/>
      <c r="D45" s="186" t="e">
        <f t="shared" si="1"/>
        <v>#DIV/0!</v>
      </c>
      <c r="E45" s="175"/>
      <c r="F45" s="186" t="e">
        <f t="shared" si="2"/>
        <v>#DIV/0!</v>
      </c>
      <c r="G45" s="175"/>
      <c r="H45" s="186" t="e">
        <f t="shared" si="3"/>
        <v>#DIV/0!</v>
      </c>
      <c r="I45" s="185" t="e">
        <f t="shared" si="16"/>
        <v>#DIV/0!</v>
      </c>
      <c r="J45" s="186" t="e">
        <f t="shared" si="5"/>
        <v>#DIV/0!</v>
      </c>
      <c r="K45" s="175"/>
      <c r="L45" s="186" t="e">
        <f t="shared" si="6"/>
        <v>#DIV/0!</v>
      </c>
      <c r="M45" s="175"/>
      <c r="N45" s="186">
        <f t="shared" si="7"/>
        <v>0</v>
      </c>
      <c r="O45" s="175"/>
      <c r="P45" s="186">
        <f t="shared" si="8"/>
        <v>0</v>
      </c>
      <c r="Q45" s="185" t="e">
        <f t="shared" si="17"/>
        <v>#DIV/0!</v>
      </c>
      <c r="R45" s="186" t="e">
        <f t="shared" si="10"/>
        <v>#DIV/0!</v>
      </c>
      <c r="S45" s="175"/>
      <c r="T45" s="186" t="e">
        <f t="shared" si="11"/>
        <v>#DIV/0!</v>
      </c>
      <c r="U45" s="165" t="e">
        <f t="shared" si="12"/>
        <v>#DIV/0!</v>
      </c>
      <c r="V45" s="170" t="e">
        <f>VLOOKUP(U45,INFO!$M$17:$N$27,2)</f>
        <v>#DIV/0!</v>
      </c>
      <c r="W45" s="173" t="e">
        <f t="shared" si="13"/>
        <v>#DIV/0!</v>
      </c>
      <c r="X45" s="174" t="e">
        <f t="shared" si="14"/>
        <v>#DIV/0!</v>
      </c>
      <c r="Y45" s="319" t="e">
        <f t="shared" si="15"/>
        <v>#DIV/0!</v>
      </c>
      <c r="Z45" s="320"/>
    </row>
    <row r="46" spans="1:26">
      <c r="A46" s="167">
        <v>39</v>
      </c>
      <c r="B46" s="168" t="str">
        <f>CONCATENATE(INFO!C56," ",INFO!D56," ",INFO!E56)</f>
        <v/>
      </c>
      <c r="C46" s="175"/>
      <c r="D46" s="186" t="e">
        <f t="shared" si="1"/>
        <v>#DIV/0!</v>
      </c>
      <c r="E46" s="175"/>
      <c r="F46" s="186" t="e">
        <f t="shared" si="2"/>
        <v>#DIV/0!</v>
      </c>
      <c r="G46" s="175"/>
      <c r="H46" s="186" t="e">
        <f t="shared" si="3"/>
        <v>#DIV/0!</v>
      </c>
      <c r="I46" s="185" t="e">
        <f t="shared" si="16"/>
        <v>#DIV/0!</v>
      </c>
      <c r="J46" s="186" t="e">
        <f t="shared" si="5"/>
        <v>#DIV/0!</v>
      </c>
      <c r="K46" s="175"/>
      <c r="L46" s="186" t="e">
        <f t="shared" si="6"/>
        <v>#DIV/0!</v>
      </c>
      <c r="M46" s="175"/>
      <c r="N46" s="186">
        <f t="shared" si="7"/>
        <v>0</v>
      </c>
      <c r="O46" s="175"/>
      <c r="P46" s="186">
        <f t="shared" si="8"/>
        <v>0</v>
      </c>
      <c r="Q46" s="185" t="e">
        <f t="shared" si="17"/>
        <v>#DIV/0!</v>
      </c>
      <c r="R46" s="186" t="e">
        <f t="shared" si="10"/>
        <v>#DIV/0!</v>
      </c>
      <c r="S46" s="175"/>
      <c r="T46" s="186" t="e">
        <f t="shared" si="11"/>
        <v>#DIV/0!</v>
      </c>
      <c r="U46" s="165" t="e">
        <f t="shared" si="12"/>
        <v>#DIV/0!</v>
      </c>
      <c r="V46" s="170" t="e">
        <f>VLOOKUP(U46,INFO!$M$17:$N$27,2)</f>
        <v>#DIV/0!</v>
      </c>
      <c r="W46" s="173" t="e">
        <f t="shared" si="13"/>
        <v>#DIV/0!</v>
      </c>
      <c r="X46" s="174" t="e">
        <f t="shared" si="14"/>
        <v>#DIV/0!</v>
      </c>
      <c r="Y46" s="319" t="e">
        <f t="shared" si="15"/>
        <v>#DIV/0!</v>
      </c>
      <c r="Z46" s="320"/>
    </row>
    <row r="47" spans="1:26">
      <c r="A47" s="166">
        <v>40</v>
      </c>
      <c r="B47" s="168" t="str">
        <f>CONCATENATE(INFO!C57," ",INFO!D57," ",INFO!E57)</f>
        <v/>
      </c>
      <c r="C47" s="175"/>
      <c r="D47" s="186" t="e">
        <f t="shared" si="1"/>
        <v>#DIV/0!</v>
      </c>
      <c r="E47" s="175"/>
      <c r="F47" s="186" t="e">
        <f t="shared" si="2"/>
        <v>#DIV/0!</v>
      </c>
      <c r="G47" s="175"/>
      <c r="H47" s="186" t="e">
        <f t="shared" si="3"/>
        <v>#DIV/0!</v>
      </c>
      <c r="I47" s="185" t="e">
        <f t="shared" si="16"/>
        <v>#DIV/0!</v>
      </c>
      <c r="J47" s="186" t="e">
        <f t="shared" si="5"/>
        <v>#DIV/0!</v>
      </c>
      <c r="K47" s="175"/>
      <c r="L47" s="186" t="e">
        <f t="shared" si="6"/>
        <v>#DIV/0!</v>
      </c>
      <c r="M47" s="175"/>
      <c r="N47" s="186">
        <f t="shared" si="7"/>
        <v>0</v>
      </c>
      <c r="O47" s="175"/>
      <c r="P47" s="186">
        <f t="shared" si="8"/>
        <v>0</v>
      </c>
      <c r="Q47" s="185" t="e">
        <f t="shared" si="17"/>
        <v>#DIV/0!</v>
      </c>
      <c r="R47" s="186" t="e">
        <f t="shared" si="10"/>
        <v>#DIV/0!</v>
      </c>
      <c r="S47" s="175"/>
      <c r="T47" s="186" t="e">
        <f t="shared" si="11"/>
        <v>#DIV/0!</v>
      </c>
      <c r="U47" s="165" t="e">
        <f t="shared" si="12"/>
        <v>#DIV/0!</v>
      </c>
      <c r="V47" s="170" t="e">
        <f>VLOOKUP(U47,INFO!$M$17:$N$27,2)</f>
        <v>#DIV/0!</v>
      </c>
      <c r="W47" s="173" t="e">
        <f t="shared" si="13"/>
        <v>#DIV/0!</v>
      </c>
      <c r="X47" s="174" t="e">
        <f t="shared" si="14"/>
        <v>#DIV/0!</v>
      </c>
      <c r="Y47" s="319" t="e">
        <f t="shared" si="15"/>
        <v>#DIV/0!</v>
      </c>
      <c r="Z47" s="320"/>
    </row>
    <row r="48" spans="1:26">
      <c r="A48" s="167">
        <v>41</v>
      </c>
      <c r="B48" s="168" t="str">
        <f>CONCATENATE(INFO!C58," ",INFO!D58," ",INFO!E58)</f>
        <v/>
      </c>
      <c r="C48" s="175"/>
      <c r="D48" s="186" t="e">
        <f t="shared" si="1"/>
        <v>#DIV/0!</v>
      </c>
      <c r="E48" s="175"/>
      <c r="F48" s="186" t="e">
        <f t="shared" si="2"/>
        <v>#DIV/0!</v>
      </c>
      <c r="G48" s="175"/>
      <c r="H48" s="186" t="e">
        <f t="shared" si="3"/>
        <v>#DIV/0!</v>
      </c>
      <c r="I48" s="185" t="e">
        <f t="shared" si="16"/>
        <v>#DIV/0!</v>
      </c>
      <c r="J48" s="186" t="e">
        <f t="shared" si="5"/>
        <v>#DIV/0!</v>
      </c>
      <c r="K48" s="175"/>
      <c r="L48" s="186" t="e">
        <f t="shared" si="6"/>
        <v>#DIV/0!</v>
      </c>
      <c r="M48" s="175"/>
      <c r="N48" s="186">
        <f t="shared" si="7"/>
        <v>0</v>
      </c>
      <c r="O48" s="175"/>
      <c r="P48" s="186">
        <f t="shared" si="8"/>
        <v>0</v>
      </c>
      <c r="Q48" s="185" t="e">
        <f t="shared" si="17"/>
        <v>#DIV/0!</v>
      </c>
      <c r="R48" s="186" t="e">
        <f t="shared" si="10"/>
        <v>#DIV/0!</v>
      </c>
      <c r="S48" s="175"/>
      <c r="T48" s="186" t="e">
        <f t="shared" si="11"/>
        <v>#DIV/0!</v>
      </c>
      <c r="U48" s="165" t="e">
        <f t="shared" si="12"/>
        <v>#DIV/0!</v>
      </c>
      <c r="V48" s="170" t="e">
        <f>VLOOKUP(U48,INFO!$M$17:$N$27,2)</f>
        <v>#DIV/0!</v>
      </c>
      <c r="W48" s="173" t="e">
        <f t="shared" si="13"/>
        <v>#DIV/0!</v>
      </c>
      <c r="X48" s="174" t="e">
        <f t="shared" si="14"/>
        <v>#DIV/0!</v>
      </c>
      <c r="Y48" s="319" t="e">
        <f t="shared" si="15"/>
        <v>#DIV/0!</v>
      </c>
      <c r="Z48" s="320"/>
    </row>
    <row r="49" spans="1:26">
      <c r="A49" s="166">
        <v>42</v>
      </c>
      <c r="B49" s="168" t="str">
        <f>CONCATENATE(INFO!C59," ",INFO!D59," ",INFO!E59)</f>
        <v/>
      </c>
      <c r="C49" s="175"/>
      <c r="D49" s="186" t="e">
        <f t="shared" si="1"/>
        <v>#DIV/0!</v>
      </c>
      <c r="E49" s="175"/>
      <c r="F49" s="186" t="e">
        <f t="shared" si="2"/>
        <v>#DIV/0!</v>
      </c>
      <c r="G49" s="175"/>
      <c r="H49" s="186" t="e">
        <f t="shared" si="3"/>
        <v>#DIV/0!</v>
      </c>
      <c r="I49" s="185" t="e">
        <f t="shared" si="16"/>
        <v>#DIV/0!</v>
      </c>
      <c r="J49" s="186" t="e">
        <f t="shared" si="5"/>
        <v>#DIV/0!</v>
      </c>
      <c r="K49" s="175"/>
      <c r="L49" s="186" t="e">
        <f t="shared" si="6"/>
        <v>#DIV/0!</v>
      </c>
      <c r="M49" s="175"/>
      <c r="N49" s="186">
        <f t="shared" si="7"/>
        <v>0</v>
      </c>
      <c r="O49" s="175"/>
      <c r="P49" s="186">
        <f t="shared" si="8"/>
        <v>0</v>
      </c>
      <c r="Q49" s="185" t="e">
        <f t="shared" si="17"/>
        <v>#DIV/0!</v>
      </c>
      <c r="R49" s="186" t="e">
        <f t="shared" si="10"/>
        <v>#DIV/0!</v>
      </c>
      <c r="S49" s="175"/>
      <c r="T49" s="186" t="e">
        <f t="shared" si="11"/>
        <v>#DIV/0!</v>
      </c>
      <c r="U49" s="165" t="e">
        <f t="shared" si="12"/>
        <v>#DIV/0!</v>
      </c>
      <c r="V49" s="170" t="e">
        <f>VLOOKUP(U49,INFO!$M$17:$N$27,2)</f>
        <v>#DIV/0!</v>
      </c>
      <c r="W49" s="173" t="e">
        <f t="shared" si="13"/>
        <v>#DIV/0!</v>
      </c>
      <c r="X49" s="174" t="e">
        <f t="shared" si="14"/>
        <v>#DIV/0!</v>
      </c>
      <c r="Y49" s="319" t="e">
        <f t="shared" si="15"/>
        <v>#DIV/0!</v>
      </c>
      <c r="Z49" s="320"/>
    </row>
    <row r="50" spans="1:26">
      <c r="A50" s="167">
        <v>43</v>
      </c>
      <c r="B50" s="168" t="str">
        <f>CONCATENATE(INFO!C60," ",INFO!D60," ",INFO!E60)</f>
        <v/>
      </c>
      <c r="C50" s="175"/>
      <c r="D50" s="186" t="e">
        <f t="shared" si="1"/>
        <v>#DIV/0!</v>
      </c>
      <c r="E50" s="175"/>
      <c r="F50" s="186" t="e">
        <f t="shared" si="2"/>
        <v>#DIV/0!</v>
      </c>
      <c r="G50" s="175"/>
      <c r="H50" s="186" t="e">
        <f t="shared" si="3"/>
        <v>#DIV/0!</v>
      </c>
      <c r="I50" s="185" t="e">
        <f t="shared" si="16"/>
        <v>#DIV/0!</v>
      </c>
      <c r="J50" s="186" t="e">
        <f t="shared" si="5"/>
        <v>#DIV/0!</v>
      </c>
      <c r="K50" s="175"/>
      <c r="L50" s="186" t="e">
        <f t="shared" si="6"/>
        <v>#DIV/0!</v>
      </c>
      <c r="M50" s="175"/>
      <c r="N50" s="186">
        <f t="shared" si="7"/>
        <v>0</v>
      </c>
      <c r="O50" s="175"/>
      <c r="P50" s="186">
        <f t="shared" si="8"/>
        <v>0</v>
      </c>
      <c r="Q50" s="185" t="e">
        <f t="shared" si="17"/>
        <v>#DIV/0!</v>
      </c>
      <c r="R50" s="186" t="e">
        <f t="shared" si="10"/>
        <v>#DIV/0!</v>
      </c>
      <c r="S50" s="175"/>
      <c r="T50" s="186" t="e">
        <f t="shared" ref="T50:T69" si="18">(S50/$S$7)*$T$7</f>
        <v>#DIV/0!</v>
      </c>
      <c r="U50" s="165" t="e">
        <f t="shared" si="12"/>
        <v>#DIV/0!</v>
      </c>
      <c r="V50" s="170" t="e">
        <f>VLOOKUP(U50,INFO!$M$17:$N$27,2)</f>
        <v>#DIV/0!</v>
      </c>
      <c r="W50" s="173" t="e">
        <f t="shared" ref="W50:W69" si="19">U50</f>
        <v>#DIV/0!</v>
      </c>
      <c r="X50" s="174" t="e">
        <f t="shared" ref="X50:X69" si="20">V50</f>
        <v>#DIV/0!</v>
      </c>
      <c r="Y50" s="319" t="e">
        <f t="shared" si="15"/>
        <v>#DIV/0!</v>
      </c>
      <c r="Z50" s="320"/>
    </row>
    <row r="51" spans="1:26">
      <c r="A51" s="166">
        <v>44</v>
      </c>
      <c r="B51" s="168" t="str">
        <f>CONCATENATE(INFO!C61," ",INFO!D61," ",INFO!E61)</f>
        <v/>
      </c>
      <c r="C51" s="175"/>
      <c r="D51" s="186" t="e">
        <f t="shared" si="1"/>
        <v>#DIV/0!</v>
      </c>
      <c r="E51" s="175"/>
      <c r="F51" s="186" t="e">
        <f t="shared" si="2"/>
        <v>#DIV/0!</v>
      </c>
      <c r="G51" s="175"/>
      <c r="H51" s="186" t="e">
        <f t="shared" si="3"/>
        <v>#DIV/0!</v>
      </c>
      <c r="I51" s="185" t="e">
        <f t="shared" si="16"/>
        <v>#DIV/0!</v>
      </c>
      <c r="J51" s="186" t="e">
        <f t="shared" si="5"/>
        <v>#DIV/0!</v>
      </c>
      <c r="K51" s="175"/>
      <c r="L51" s="186" t="e">
        <f t="shared" si="6"/>
        <v>#DIV/0!</v>
      </c>
      <c r="M51" s="175"/>
      <c r="N51" s="186">
        <f t="shared" si="7"/>
        <v>0</v>
      </c>
      <c r="O51" s="175"/>
      <c r="P51" s="186">
        <f t="shared" si="8"/>
        <v>0</v>
      </c>
      <c r="Q51" s="185" t="e">
        <f t="shared" si="17"/>
        <v>#DIV/0!</v>
      </c>
      <c r="R51" s="186" t="e">
        <f t="shared" si="10"/>
        <v>#DIV/0!</v>
      </c>
      <c r="S51" s="175"/>
      <c r="T51" s="186" t="e">
        <f t="shared" si="18"/>
        <v>#DIV/0!</v>
      </c>
      <c r="U51" s="165" t="e">
        <f t="shared" si="12"/>
        <v>#DIV/0!</v>
      </c>
      <c r="V51" s="170" t="e">
        <f>VLOOKUP(U51,INFO!$M$17:$N$27,2)</f>
        <v>#DIV/0!</v>
      </c>
      <c r="W51" s="173" t="e">
        <f t="shared" si="19"/>
        <v>#DIV/0!</v>
      </c>
      <c r="X51" s="174" t="e">
        <f t="shared" si="20"/>
        <v>#DIV/0!</v>
      </c>
      <c r="Y51" s="319" t="e">
        <f t="shared" ref="Y51" si="21">IF(X51&lt;4, "Passed","Failed")</f>
        <v>#DIV/0!</v>
      </c>
      <c r="Z51" s="320"/>
    </row>
    <row r="52" spans="1:26">
      <c r="A52" s="167">
        <v>45</v>
      </c>
      <c r="B52" s="168" t="str">
        <f>CONCATENATE(INFO!C62," ",INFO!D62," ",INFO!E62)</f>
        <v/>
      </c>
      <c r="C52" s="175"/>
      <c r="D52" s="186" t="e">
        <f t="shared" si="1"/>
        <v>#DIV/0!</v>
      </c>
      <c r="E52" s="175"/>
      <c r="F52" s="186" t="e">
        <f t="shared" si="2"/>
        <v>#DIV/0!</v>
      </c>
      <c r="G52" s="175"/>
      <c r="H52" s="186" t="e">
        <f t="shared" si="3"/>
        <v>#DIV/0!</v>
      </c>
      <c r="I52" s="185" t="e">
        <f t="shared" si="16"/>
        <v>#DIV/0!</v>
      </c>
      <c r="J52" s="186" t="e">
        <f t="shared" si="5"/>
        <v>#DIV/0!</v>
      </c>
      <c r="K52" s="175"/>
      <c r="L52" s="186" t="e">
        <f t="shared" si="6"/>
        <v>#DIV/0!</v>
      </c>
      <c r="M52" s="175"/>
      <c r="N52" s="186">
        <f t="shared" si="7"/>
        <v>0</v>
      </c>
      <c r="O52" s="175"/>
      <c r="P52" s="186">
        <f t="shared" si="8"/>
        <v>0</v>
      </c>
      <c r="Q52" s="185" t="e">
        <f t="shared" si="17"/>
        <v>#DIV/0!</v>
      </c>
      <c r="R52" s="186" t="e">
        <f t="shared" si="10"/>
        <v>#DIV/0!</v>
      </c>
      <c r="S52" s="175"/>
      <c r="T52" s="186" t="e">
        <f t="shared" si="18"/>
        <v>#DIV/0!</v>
      </c>
      <c r="U52" s="165" t="e">
        <f t="shared" si="12"/>
        <v>#DIV/0!</v>
      </c>
      <c r="V52" s="170" t="e">
        <f>VLOOKUP(U52,INFO!$M$17:$N$27,2)</f>
        <v>#DIV/0!</v>
      </c>
      <c r="W52" s="173" t="e">
        <f t="shared" si="19"/>
        <v>#DIV/0!</v>
      </c>
      <c r="X52" s="174" t="e">
        <f t="shared" si="20"/>
        <v>#DIV/0!</v>
      </c>
      <c r="Y52" s="319" t="e">
        <f t="shared" ref="Y52:Y56" si="22">IF(X52&lt;4, "Passed","Failed")</f>
        <v>#DIV/0!</v>
      </c>
      <c r="Z52" s="320"/>
    </row>
    <row r="53" spans="1:26">
      <c r="A53" s="166">
        <v>46</v>
      </c>
      <c r="B53" s="168" t="str">
        <f>CONCATENATE(INFO!C63," ",INFO!D63," ",INFO!E63)</f>
        <v/>
      </c>
      <c r="C53" s="175"/>
      <c r="D53" s="186" t="e">
        <f t="shared" si="1"/>
        <v>#DIV/0!</v>
      </c>
      <c r="E53" s="175"/>
      <c r="F53" s="186" t="e">
        <f t="shared" si="2"/>
        <v>#DIV/0!</v>
      </c>
      <c r="G53" s="175"/>
      <c r="H53" s="186" t="e">
        <f t="shared" si="3"/>
        <v>#DIV/0!</v>
      </c>
      <c r="I53" s="185" t="e">
        <f t="shared" si="16"/>
        <v>#DIV/0!</v>
      </c>
      <c r="J53" s="186" t="e">
        <f t="shared" si="5"/>
        <v>#DIV/0!</v>
      </c>
      <c r="K53" s="175"/>
      <c r="L53" s="186" t="e">
        <f t="shared" si="6"/>
        <v>#DIV/0!</v>
      </c>
      <c r="M53" s="175"/>
      <c r="N53" s="186">
        <f t="shared" si="7"/>
        <v>0</v>
      </c>
      <c r="O53" s="175"/>
      <c r="P53" s="186">
        <f t="shared" si="8"/>
        <v>0</v>
      </c>
      <c r="Q53" s="185" t="e">
        <f t="shared" si="17"/>
        <v>#DIV/0!</v>
      </c>
      <c r="R53" s="186" t="e">
        <f t="shared" si="10"/>
        <v>#DIV/0!</v>
      </c>
      <c r="S53" s="175"/>
      <c r="T53" s="186" t="e">
        <f t="shared" si="18"/>
        <v>#DIV/0!</v>
      </c>
      <c r="U53" s="165" t="e">
        <f t="shared" si="12"/>
        <v>#DIV/0!</v>
      </c>
      <c r="V53" s="170" t="e">
        <f>VLOOKUP(U53,INFO!$M$17:$N$27,2)</f>
        <v>#DIV/0!</v>
      </c>
      <c r="W53" s="173" t="e">
        <f t="shared" si="19"/>
        <v>#DIV/0!</v>
      </c>
      <c r="X53" s="174" t="e">
        <f t="shared" si="20"/>
        <v>#DIV/0!</v>
      </c>
      <c r="Y53" s="319" t="e">
        <f t="shared" si="22"/>
        <v>#DIV/0!</v>
      </c>
      <c r="Z53" s="320"/>
    </row>
    <row r="54" spans="1:26">
      <c r="A54" s="167">
        <v>47</v>
      </c>
      <c r="B54" s="168" t="str">
        <f>CONCATENATE(INFO!C64," ",INFO!D64," ",INFO!E64)</f>
        <v/>
      </c>
      <c r="C54" s="175"/>
      <c r="D54" s="186" t="e">
        <f t="shared" si="1"/>
        <v>#DIV/0!</v>
      </c>
      <c r="E54" s="175"/>
      <c r="F54" s="186" t="e">
        <f t="shared" si="2"/>
        <v>#DIV/0!</v>
      </c>
      <c r="G54" s="175"/>
      <c r="H54" s="186" t="e">
        <f t="shared" si="3"/>
        <v>#DIV/0!</v>
      </c>
      <c r="I54" s="185" t="e">
        <f t="shared" si="16"/>
        <v>#DIV/0!</v>
      </c>
      <c r="J54" s="186" t="e">
        <f t="shared" si="5"/>
        <v>#DIV/0!</v>
      </c>
      <c r="K54" s="175"/>
      <c r="L54" s="186" t="e">
        <f t="shared" si="6"/>
        <v>#DIV/0!</v>
      </c>
      <c r="M54" s="175"/>
      <c r="N54" s="186">
        <f t="shared" si="7"/>
        <v>0</v>
      </c>
      <c r="O54" s="175"/>
      <c r="P54" s="186">
        <f t="shared" si="8"/>
        <v>0</v>
      </c>
      <c r="Q54" s="185" t="e">
        <f t="shared" si="17"/>
        <v>#DIV/0!</v>
      </c>
      <c r="R54" s="186" t="e">
        <f t="shared" si="10"/>
        <v>#DIV/0!</v>
      </c>
      <c r="S54" s="175"/>
      <c r="T54" s="186" t="e">
        <f t="shared" si="18"/>
        <v>#DIV/0!</v>
      </c>
      <c r="U54" s="165" t="e">
        <f t="shared" si="12"/>
        <v>#DIV/0!</v>
      </c>
      <c r="V54" s="170" t="e">
        <f>VLOOKUP(U54,INFO!$M$17:$N$27,2)</f>
        <v>#DIV/0!</v>
      </c>
      <c r="W54" s="173" t="e">
        <f t="shared" si="19"/>
        <v>#DIV/0!</v>
      </c>
      <c r="X54" s="174" t="e">
        <f t="shared" si="20"/>
        <v>#DIV/0!</v>
      </c>
      <c r="Y54" s="319" t="e">
        <f t="shared" si="22"/>
        <v>#DIV/0!</v>
      </c>
      <c r="Z54" s="320"/>
    </row>
    <row r="55" spans="1:26">
      <c r="A55" s="166">
        <v>48</v>
      </c>
      <c r="B55" s="168" t="str">
        <f>CONCATENATE(INFO!C65," ",INFO!D65," ",INFO!E65)</f>
        <v/>
      </c>
      <c r="C55" s="175"/>
      <c r="D55" s="186" t="e">
        <f t="shared" si="1"/>
        <v>#DIV/0!</v>
      </c>
      <c r="E55" s="175"/>
      <c r="F55" s="186" t="e">
        <f t="shared" si="2"/>
        <v>#DIV/0!</v>
      </c>
      <c r="G55" s="175"/>
      <c r="H55" s="186" t="e">
        <f t="shared" si="3"/>
        <v>#DIV/0!</v>
      </c>
      <c r="I55" s="185" t="e">
        <f t="shared" si="16"/>
        <v>#DIV/0!</v>
      </c>
      <c r="J55" s="186" t="e">
        <f t="shared" si="5"/>
        <v>#DIV/0!</v>
      </c>
      <c r="K55" s="175"/>
      <c r="L55" s="186" t="e">
        <f t="shared" si="6"/>
        <v>#DIV/0!</v>
      </c>
      <c r="M55" s="175"/>
      <c r="N55" s="186">
        <f t="shared" si="7"/>
        <v>0</v>
      </c>
      <c r="O55" s="175"/>
      <c r="P55" s="186">
        <f t="shared" si="8"/>
        <v>0</v>
      </c>
      <c r="Q55" s="185" t="e">
        <f t="shared" si="17"/>
        <v>#DIV/0!</v>
      </c>
      <c r="R55" s="186" t="e">
        <f t="shared" si="10"/>
        <v>#DIV/0!</v>
      </c>
      <c r="S55" s="175"/>
      <c r="T55" s="186" t="e">
        <f t="shared" si="18"/>
        <v>#DIV/0!</v>
      </c>
      <c r="U55" s="165" t="e">
        <f t="shared" si="12"/>
        <v>#DIV/0!</v>
      </c>
      <c r="V55" s="170" t="e">
        <f>VLOOKUP(U55,INFO!$M$17:$N$27,2)</f>
        <v>#DIV/0!</v>
      </c>
      <c r="W55" s="173" t="e">
        <f t="shared" si="19"/>
        <v>#DIV/0!</v>
      </c>
      <c r="X55" s="174" t="e">
        <f t="shared" si="20"/>
        <v>#DIV/0!</v>
      </c>
      <c r="Y55" s="319" t="e">
        <f t="shared" si="22"/>
        <v>#DIV/0!</v>
      </c>
      <c r="Z55" s="320"/>
    </row>
    <row r="56" spans="1:26">
      <c r="A56" s="167">
        <v>49</v>
      </c>
      <c r="B56" s="168" t="str">
        <f>CONCATENATE(INFO!C66," ",INFO!D66," ",INFO!E66)</f>
        <v/>
      </c>
      <c r="C56" s="175"/>
      <c r="D56" s="186" t="e">
        <f t="shared" si="1"/>
        <v>#DIV/0!</v>
      </c>
      <c r="E56" s="175"/>
      <c r="F56" s="186" t="e">
        <f t="shared" si="2"/>
        <v>#DIV/0!</v>
      </c>
      <c r="G56" s="175"/>
      <c r="H56" s="186" t="e">
        <f t="shared" si="3"/>
        <v>#DIV/0!</v>
      </c>
      <c r="I56" s="185" t="e">
        <f t="shared" si="16"/>
        <v>#DIV/0!</v>
      </c>
      <c r="J56" s="186" t="e">
        <f t="shared" si="5"/>
        <v>#DIV/0!</v>
      </c>
      <c r="K56" s="175"/>
      <c r="L56" s="186" t="e">
        <f t="shared" si="6"/>
        <v>#DIV/0!</v>
      </c>
      <c r="M56" s="175"/>
      <c r="N56" s="186">
        <f t="shared" si="7"/>
        <v>0</v>
      </c>
      <c r="O56" s="175"/>
      <c r="P56" s="186">
        <f t="shared" si="8"/>
        <v>0</v>
      </c>
      <c r="Q56" s="185" t="e">
        <f t="shared" si="17"/>
        <v>#DIV/0!</v>
      </c>
      <c r="R56" s="186" t="e">
        <f t="shared" si="10"/>
        <v>#DIV/0!</v>
      </c>
      <c r="S56" s="175"/>
      <c r="T56" s="186" t="e">
        <f t="shared" si="18"/>
        <v>#DIV/0!</v>
      </c>
      <c r="U56" s="165" t="e">
        <f t="shared" si="12"/>
        <v>#DIV/0!</v>
      </c>
      <c r="V56" s="170" t="e">
        <f>VLOOKUP(U56,INFO!$M$17:$N$27,2)</f>
        <v>#DIV/0!</v>
      </c>
      <c r="W56" s="173" t="e">
        <f t="shared" si="19"/>
        <v>#DIV/0!</v>
      </c>
      <c r="X56" s="174" t="e">
        <f t="shared" si="20"/>
        <v>#DIV/0!</v>
      </c>
      <c r="Y56" s="319" t="e">
        <f t="shared" si="22"/>
        <v>#DIV/0!</v>
      </c>
      <c r="Z56" s="320"/>
    </row>
    <row r="57" spans="1:26">
      <c r="A57" s="166">
        <v>50</v>
      </c>
      <c r="B57" s="168" t="str">
        <f>CONCATENATE(INFO!C67," ",INFO!D67," ",INFO!E67)</f>
        <v/>
      </c>
      <c r="C57" s="175"/>
      <c r="D57" s="186" t="e">
        <f t="shared" si="1"/>
        <v>#DIV/0!</v>
      </c>
      <c r="E57" s="175"/>
      <c r="F57" s="186" t="e">
        <f t="shared" si="2"/>
        <v>#DIV/0!</v>
      </c>
      <c r="G57" s="175"/>
      <c r="H57" s="186" t="e">
        <f t="shared" si="3"/>
        <v>#DIV/0!</v>
      </c>
      <c r="I57" s="185" t="e">
        <f t="shared" si="16"/>
        <v>#DIV/0!</v>
      </c>
      <c r="J57" s="186" t="e">
        <f t="shared" si="5"/>
        <v>#DIV/0!</v>
      </c>
      <c r="K57" s="175"/>
      <c r="L57" s="186" t="e">
        <f t="shared" si="6"/>
        <v>#DIV/0!</v>
      </c>
      <c r="M57" s="175"/>
      <c r="N57" s="186">
        <f t="shared" si="7"/>
        <v>0</v>
      </c>
      <c r="O57" s="175"/>
      <c r="P57" s="186">
        <f t="shared" si="8"/>
        <v>0</v>
      </c>
      <c r="Q57" s="185" t="e">
        <f t="shared" si="17"/>
        <v>#DIV/0!</v>
      </c>
      <c r="R57" s="186" t="e">
        <f t="shared" si="10"/>
        <v>#DIV/0!</v>
      </c>
      <c r="S57" s="175"/>
      <c r="T57" s="186" t="e">
        <f t="shared" si="18"/>
        <v>#DIV/0!</v>
      </c>
      <c r="U57" s="165" t="e">
        <f t="shared" si="12"/>
        <v>#DIV/0!</v>
      </c>
      <c r="V57" s="170" t="e">
        <f>VLOOKUP(U57,INFO!$M$17:$N$27,2)</f>
        <v>#DIV/0!</v>
      </c>
      <c r="W57" s="173" t="e">
        <f t="shared" si="19"/>
        <v>#DIV/0!</v>
      </c>
      <c r="X57" s="174" t="e">
        <f t="shared" si="20"/>
        <v>#DIV/0!</v>
      </c>
      <c r="Y57" s="319" t="e">
        <f t="shared" ref="Y57" si="23">IF(X57&lt;4, "Passed","Failed")</f>
        <v>#DIV/0!</v>
      </c>
      <c r="Z57" s="320"/>
    </row>
    <row r="58" spans="1:26">
      <c r="A58" s="167">
        <v>51</v>
      </c>
      <c r="B58" s="168" t="str">
        <f>CONCATENATE(INFO!C68," ",INFO!D68," ",INFO!E68)</f>
        <v/>
      </c>
      <c r="C58" s="175"/>
      <c r="D58" s="186" t="e">
        <f t="shared" si="1"/>
        <v>#DIV/0!</v>
      </c>
      <c r="E58" s="175"/>
      <c r="F58" s="186" t="e">
        <f t="shared" si="2"/>
        <v>#DIV/0!</v>
      </c>
      <c r="G58" s="175"/>
      <c r="H58" s="186" t="e">
        <f t="shared" si="3"/>
        <v>#DIV/0!</v>
      </c>
      <c r="I58" s="185" t="e">
        <f t="shared" si="16"/>
        <v>#DIV/0!</v>
      </c>
      <c r="J58" s="186" t="e">
        <f t="shared" si="5"/>
        <v>#DIV/0!</v>
      </c>
      <c r="K58" s="175"/>
      <c r="L58" s="186" t="e">
        <f t="shared" si="6"/>
        <v>#DIV/0!</v>
      </c>
      <c r="M58" s="175"/>
      <c r="N58" s="186">
        <f t="shared" si="7"/>
        <v>0</v>
      </c>
      <c r="O58" s="175"/>
      <c r="P58" s="186">
        <f t="shared" si="8"/>
        <v>0</v>
      </c>
      <c r="Q58" s="185" t="e">
        <f t="shared" si="17"/>
        <v>#DIV/0!</v>
      </c>
      <c r="R58" s="186" t="e">
        <f t="shared" si="10"/>
        <v>#DIV/0!</v>
      </c>
      <c r="S58" s="175"/>
      <c r="T58" s="186" t="e">
        <f t="shared" si="18"/>
        <v>#DIV/0!</v>
      </c>
      <c r="U58" s="165" t="e">
        <f t="shared" si="12"/>
        <v>#DIV/0!</v>
      </c>
      <c r="V58" s="170" t="e">
        <f>VLOOKUP(U58,INFO!$M$17:$N$27,2)</f>
        <v>#DIV/0!</v>
      </c>
      <c r="W58" s="173" t="e">
        <f t="shared" si="19"/>
        <v>#DIV/0!</v>
      </c>
      <c r="X58" s="174" t="e">
        <f t="shared" si="20"/>
        <v>#DIV/0!</v>
      </c>
      <c r="Y58" s="319" t="e">
        <f t="shared" ref="Y58:Y61" si="24">IF(X58&lt;4, "Passed","Failed")</f>
        <v>#DIV/0!</v>
      </c>
      <c r="Z58" s="320"/>
    </row>
    <row r="59" spans="1:26">
      <c r="A59" s="166">
        <v>52</v>
      </c>
      <c r="B59" s="168" t="str">
        <f>CONCATENATE(INFO!C69," ",INFO!D69," ",INFO!E69)</f>
        <v/>
      </c>
      <c r="C59" s="175"/>
      <c r="D59" s="186" t="e">
        <f t="shared" si="1"/>
        <v>#DIV/0!</v>
      </c>
      <c r="E59" s="175"/>
      <c r="F59" s="186" t="e">
        <f t="shared" si="2"/>
        <v>#DIV/0!</v>
      </c>
      <c r="G59" s="175"/>
      <c r="H59" s="186" t="e">
        <f t="shared" si="3"/>
        <v>#DIV/0!</v>
      </c>
      <c r="I59" s="185" t="e">
        <f t="shared" si="16"/>
        <v>#DIV/0!</v>
      </c>
      <c r="J59" s="186" t="e">
        <f t="shared" si="5"/>
        <v>#DIV/0!</v>
      </c>
      <c r="K59" s="175"/>
      <c r="L59" s="186" t="e">
        <f t="shared" si="6"/>
        <v>#DIV/0!</v>
      </c>
      <c r="M59" s="175"/>
      <c r="N59" s="186">
        <f t="shared" si="7"/>
        <v>0</v>
      </c>
      <c r="O59" s="175"/>
      <c r="P59" s="186">
        <f t="shared" si="8"/>
        <v>0</v>
      </c>
      <c r="Q59" s="185" t="e">
        <f t="shared" si="17"/>
        <v>#DIV/0!</v>
      </c>
      <c r="R59" s="186" t="e">
        <f t="shared" si="10"/>
        <v>#DIV/0!</v>
      </c>
      <c r="S59" s="175"/>
      <c r="T59" s="186" t="e">
        <f t="shared" si="18"/>
        <v>#DIV/0!</v>
      </c>
      <c r="U59" s="165" t="e">
        <f t="shared" si="12"/>
        <v>#DIV/0!</v>
      </c>
      <c r="V59" s="170" t="e">
        <f>VLOOKUP(U59,INFO!$M$17:$N$27,2)</f>
        <v>#DIV/0!</v>
      </c>
      <c r="W59" s="173" t="e">
        <f t="shared" si="19"/>
        <v>#DIV/0!</v>
      </c>
      <c r="X59" s="174" t="e">
        <f t="shared" si="20"/>
        <v>#DIV/0!</v>
      </c>
      <c r="Y59" s="319" t="e">
        <f t="shared" si="24"/>
        <v>#DIV/0!</v>
      </c>
      <c r="Z59" s="320"/>
    </row>
    <row r="60" spans="1:26">
      <c r="A60" s="167">
        <v>53</v>
      </c>
      <c r="B60" s="168" t="str">
        <f>CONCATENATE(INFO!C70," ",INFO!D70," ",INFO!E70)</f>
        <v/>
      </c>
      <c r="C60" s="175"/>
      <c r="D60" s="186" t="e">
        <f t="shared" si="1"/>
        <v>#DIV/0!</v>
      </c>
      <c r="E60" s="175"/>
      <c r="F60" s="186" t="e">
        <f t="shared" si="2"/>
        <v>#DIV/0!</v>
      </c>
      <c r="G60" s="175"/>
      <c r="H60" s="186" t="e">
        <f t="shared" si="3"/>
        <v>#DIV/0!</v>
      </c>
      <c r="I60" s="185" t="e">
        <f t="shared" si="16"/>
        <v>#DIV/0!</v>
      </c>
      <c r="J60" s="186" t="e">
        <f t="shared" si="5"/>
        <v>#DIV/0!</v>
      </c>
      <c r="K60" s="175"/>
      <c r="L60" s="186" t="e">
        <f t="shared" si="6"/>
        <v>#DIV/0!</v>
      </c>
      <c r="M60" s="175"/>
      <c r="N60" s="186">
        <f t="shared" si="7"/>
        <v>0</v>
      </c>
      <c r="O60" s="175"/>
      <c r="P60" s="186">
        <f t="shared" si="8"/>
        <v>0</v>
      </c>
      <c r="Q60" s="185" t="e">
        <f t="shared" si="17"/>
        <v>#DIV/0!</v>
      </c>
      <c r="R60" s="186" t="e">
        <f t="shared" si="10"/>
        <v>#DIV/0!</v>
      </c>
      <c r="S60" s="175"/>
      <c r="T60" s="186" t="e">
        <f t="shared" si="18"/>
        <v>#DIV/0!</v>
      </c>
      <c r="U60" s="165" t="e">
        <f t="shared" si="12"/>
        <v>#DIV/0!</v>
      </c>
      <c r="V60" s="170" t="e">
        <f>VLOOKUP(U60,INFO!$M$17:$N$27,2)</f>
        <v>#DIV/0!</v>
      </c>
      <c r="W60" s="173" t="e">
        <f t="shared" si="19"/>
        <v>#DIV/0!</v>
      </c>
      <c r="X60" s="174" t="e">
        <f t="shared" si="20"/>
        <v>#DIV/0!</v>
      </c>
      <c r="Y60" s="319" t="e">
        <f t="shared" si="24"/>
        <v>#DIV/0!</v>
      </c>
      <c r="Z60" s="320"/>
    </row>
    <row r="61" spans="1:26">
      <c r="A61" s="166">
        <v>54</v>
      </c>
      <c r="B61" s="168" t="str">
        <f>CONCATENATE(INFO!C71," ",INFO!D71," ",INFO!E71)</f>
        <v/>
      </c>
      <c r="C61" s="175"/>
      <c r="D61" s="186" t="e">
        <f t="shared" si="1"/>
        <v>#DIV/0!</v>
      </c>
      <c r="E61" s="175"/>
      <c r="F61" s="186" t="e">
        <f t="shared" si="2"/>
        <v>#DIV/0!</v>
      </c>
      <c r="G61" s="175"/>
      <c r="H61" s="186" t="e">
        <f t="shared" si="3"/>
        <v>#DIV/0!</v>
      </c>
      <c r="I61" s="185" t="e">
        <f t="shared" si="16"/>
        <v>#DIV/0!</v>
      </c>
      <c r="J61" s="186" t="e">
        <f t="shared" si="5"/>
        <v>#DIV/0!</v>
      </c>
      <c r="K61" s="175"/>
      <c r="L61" s="186" t="e">
        <f t="shared" si="6"/>
        <v>#DIV/0!</v>
      </c>
      <c r="M61" s="175"/>
      <c r="N61" s="186">
        <f t="shared" si="7"/>
        <v>0</v>
      </c>
      <c r="O61" s="175"/>
      <c r="P61" s="186">
        <f t="shared" si="8"/>
        <v>0</v>
      </c>
      <c r="Q61" s="185" t="e">
        <f t="shared" si="17"/>
        <v>#DIV/0!</v>
      </c>
      <c r="R61" s="186" t="e">
        <f t="shared" si="10"/>
        <v>#DIV/0!</v>
      </c>
      <c r="S61" s="175"/>
      <c r="T61" s="186" t="e">
        <f t="shared" si="18"/>
        <v>#DIV/0!</v>
      </c>
      <c r="U61" s="165" t="e">
        <f t="shared" si="12"/>
        <v>#DIV/0!</v>
      </c>
      <c r="V61" s="170" t="e">
        <f>VLOOKUP(U61,INFO!$M$17:$N$27,2)</f>
        <v>#DIV/0!</v>
      </c>
      <c r="W61" s="173" t="e">
        <f t="shared" si="19"/>
        <v>#DIV/0!</v>
      </c>
      <c r="X61" s="174" t="e">
        <f t="shared" si="20"/>
        <v>#DIV/0!</v>
      </c>
      <c r="Y61" s="319" t="e">
        <f t="shared" si="24"/>
        <v>#DIV/0!</v>
      </c>
      <c r="Z61" s="320"/>
    </row>
    <row r="62" spans="1:26">
      <c r="A62" s="167">
        <v>55</v>
      </c>
      <c r="B62" s="168" t="str">
        <f>CONCATENATE(INFO!C72," ",INFO!D72," ",INFO!E72)</f>
        <v/>
      </c>
      <c r="C62" s="175"/>
      <c r="D62" s="186" t="e">
        <f t="shared" si="1"/>
        <v>#DIV/0!</v>
      </c>
      <c r="E62" s="175"/>
      <c r="F62" s="186" t="e">
        <f t="shared" si="2"/>
        <v>#DIV/0!</v>
      </c>
      <c r="G62" s="175"/>
      <c r="H62" s="186" t="e">
        <f t="shared" si="3"/>
        <v>#DIV/0!</v>
      </c>
      <c r="I62" s="185" t="e">
        <f t="shared" si="16"/>
        <v>#DIV/0!</v>
      </c>
      <c r="J62" s="186" t="e">
        <f t="shared" si="5"/>
        <v>#DIV/0!</v>
      </c>
      <c r="K62" s="175"/>
      <c r="L62" s="186" t="e">
        <f t="shared" si="6"/>
        <v>#DIV/0!</v>
      </c>
      <c r="M62" s="175"/>
      <c r="N62" s="186">
        <f t="shared" si="7"/>
        <v>0</v>
      </c>
      <c r="O62" s="175"/>
      <c r="P62" s="186">
        <f t="shared" si="8"/>
        <v>0</v>
      </c>
      <c r="Q62" s="185" t="e">
        <f t="shared" si="17"/>
        <v>#DIV/0!</v>
      </c>
      <c r="R62" s="186" t="e">
        <f t="shared" si="10"/>
        <v>#DIV/0!</v>
      </c>
      <c r="S62" s="175"/>
      <c r="T62" s="186" t="e">
        <f t="shared" si="18"/>
        <v>#DIV/0!</v>
      </c>
      <c r="U62" s="165" t="e">
        <f t="shared" si="12"/>
        <v>#DIV/0!</v>
      </c>
      <c r="V62" s="170" t="e">
        <f>VLOOKUP(U62,INFO!$M$17:$N$27,2)</f>
        <v>#DIV/0!</v>
      </c>
      <c r="W62" s="173" t="e">
        <f t="shared" si="19"/>
        <v>#DIV/0!</v>
      </c>
      <c r="X62" s="174" t="e">
        <f t="shared" si="20"/>
        <v>#DIV/0!</v>
      </c>
      <c r="Y62" s="319" t="e">
        <f t="shared" ref="Y62:Y69" si="25">IF(X62&lt;4, "Passed","Failed")</f>
        <v>#DIV/0!</v>
      </c>
      <c r="Z62" s="320"/>
    </row>
    <row r="63" spans="1:26">
      <c r="A63" s="166">
        <v>56</v>
      </c>
      <c r="B63" s="168" t="str">
        <f>CONCATENATE(INFO!C73," ",INFO!D73," ",INFO!E73)</f>
        <v/>
      </c>
      <c r="C63" s="175"/>
      <c r="D63" s="186" t="e">
        <f t="shared" si="1"/>
        <v>#DIV/0!</v>
      </c>
      <c r="E63" s="175"/>
      <c r="F63" s="186" t="e">
        <f t="shared" si="2"/>
        <v>#DIV/0!</v>
      </c>
      <c r="G63" s="175"/>
      <c r="H63" s="186" t="e">
        <f t="shared" si="3"/>
        <v>#DIV/0!</v>
      </c>
      <c r="I63" s="185" t="e">
        <f t="shared" si="16"/>
        <v>#DIV/0!</v>
      </c>
      <c r="J63" s="186" t="e">
        <f t="shared" si="5"/>
        <v>#DIV/0!</v>
      </c>
      <c r="K63" s="175"/>
      <c r="L63" s="186" t="e">
        <f t="shared" si="6"/>
        <v>#DIV/0!</v>
      </c>
      <c r="M63" s="175"/>
      <c r="N63" s="186">
        <f t="shared" si="7"/>
        <v>0</v>
      </c>
      <c r="O63" s="175"/>
      <c r="P63" s="186">
        <f t="shared" si="8"/>
        <v>0</v>
      </c>
      <c r="Q63" s="185" t="e">
        <f t="shared" si="17"/>
        <v>#DIV/0!</v>
      </c>
      <c r="R63" s="186" t="e">
        <f t="shared" si="10"/>
        <v>#DIV/0!</v>
      </c>
      <c r="S63" s="175"/>
      <c r="T63" s="186" t="e">
        <f t="shared" si="18"/>
        <v>#DIV/0!</v>
      </c>
      <c r="U63" s="165" t="e">
        <f t="shared" si="12"/>
        <v>#DIV/0!</v>
      </c>
      <c r="V63" s="170" t="e">
        <f>VLOOKUP(U63,INFO!$M$17:$N$27,2)</f>
        <v>#DIV/0!</v>
      </c>
      <c r="W63" s="173" t="e">
        <f t="shared" si="19"/>
        <v>#DIV/0!</v>
      </c>
      <c r="X63" s="174" t="e">
        <f t="shared" si="20"/>
        <v>#DIV/0!</v>
      </c>
      <c r="Y63" s="319" t="e">
        <f t="shared" si="25"/>
        <v>#DIV/0!</v>
      </c>
      <c r="Z63" s="320"/>
    </row>
    <row r="64" spans="1:26">
      <c r="A64" s="167">
        <v>57</v>
      </c>
      <c r="B64" s="168" t="str">
        <f>CONCATENATE(INFO!C74," ",INFO!D74," ",INFO!E74)</f>
        <v/>
      </c>
      <c r="C64" s="175"/>
      <c r="D64" s="186" t="e">
        <f t="shared" si="1"/>
        <v>#DIV/0!</v>
      </c>
      <c r="E64" s="175"/>
      <c r="F64" s="186" t="e">
        <f t="shared" si="2"/>
        <v>#DIV/0!</v>
      </c>
      <c r="G64" s="175"/>
      <c r="H64" s="186" t="e">
        <f t="shared" si="3"/>
        <v>#DIV/0!</v>
      </c>
      <c r="I64" s="185" t="e">
        <f t="shared" si="16"/>
        <v>#DIV/0!</v>
      </c>
      <c r="J64" s="186" t="e">
        <f t="shared" si="5"/>
        <v>#DIV/0!</v>
      </c>
      <c r="K64" s="175"/>
      <c r="L64" s="186" t="e">
        <f t="shared" si="6"/>
        <v>#DIV/0!</v>
      </c>
      <c r="M64" s="175"/>
      <c r="N64" s="186">
        <f t="shared" si="7"/>
        <v>0</v>
      </c>
      <c r="O64" s="175"/>
      <c r="P64" s="186">
        <f t="shared" si="8"/>
        <v>0</v>
      </c>
      <c r="Q64" s="185" t="e">
        <f t="shared" si="17"/>
        <v>#DIV/0!</v>
      </c>
      <c r="R64" s="186" t="e">
        <f t="shared" si="10"/>
        <v>#DIV/0!</v>
      </c>
      <c r="S64" s="175"/>
      <c r="T64" s="186" t="e">
        <f t="shared" si="18"/>
        <v>#DIV/0!</v>
      </c>
      <c r="U64" s="165" t="e">
        <f t="shared" si="12"/>
        <v>#DIV/0!</v>
      </c>
      <c r="V64" s="170" t="e">
        <f>VLOOKUP(U64,INFO!$M$17:$N$27,2)</f>
        <v>#DIV/0!</v>
      </c>
      <c r="W64" s="173" t="e">
        <f t="shared" si="19"/>
        <v>#DIV/0!</v>
      </c>
      <c r="X64" s="174" t="e">
        <f t="shared" si="20"/>
        <v>#DIV/0!</v>
      </c>
      <c r="Y64" s="319" t="e">
        <f t="shared" si="25"/>
        <v>#DIV/0!</v>
      </c>
      <c r="Z64" s="320"/>
    </row>
    <row r="65" spans="1:26">
      <c r="A65" s="166">
        <v>58</v>
      </c>
      <c r="B65" s="168" t="str">
        <f>CONCATENATE(INFO!C75," ",INFO!D75," ",INFO!E75)</f>
        <v/>
      </c>
      <c r="C65" s="175"/>
      <c r="D65" s="186" t="e">
        <f t="shared" si="1"/>
        <v>#DIV/0!</v>
      </c>
      <c r="E65" s="175"/>
      <c r="F65" s="186" t="e">
        <f t="shared" si="2"/>
        <v>#DIV/0!</v>
      </c>
      <c r="G65" s="175"/>
      <c r="H65" s="186" t="e">
        <f t="shared" si="3"/>
        <v>#DIV/0!</v>
      </c>
      <c r="I65" s="185" t="e">
        <f t="shared" si="16"/>
        <v>#DIV/0!</v>
      </c>
      <c r="J65" s="186" t="e">
        <f t="shared" si="5"/>
        <v>#DIV/0!</v>
      </c>
      <c r="K65" s="175"/>
      <c r="L65" s="186" t="e">
        <f t="shared" si="6"/>
        <v>#DIV/0!</v>
      </c>
      <c r="M65" s="175"/>
      <c r="N65" s="186">
        <f t="shared" si="7"/>
        <v>0</v>
      </c>
      <c r="O65" s="175"/>
      <c r="P65" s="186">
        <f t="shared" si="8"/>
        <v>0</v>
      </c>
      <c r="Q65" s="185" t="e">
        <f t="shared" si="17"/>
        <v>#DIV/0!</v>
      </c>
      <c r="R65" s="186" t="e">
        <f t="shared" si="10"/>
        <v>#DIV/0!</v>
      </c>
      <c r="S65" s="175"/>
      <c r="T65" s="186" t="e">
        <f t="shared" si="18"/>
        <v>#DIV/0!</v>
      </c>
      <c r="U65" s="165" t="e">
        <f t="shared" si="12"/>
        <v>#DIV/0!</v>
      </c>
      <c r="V65" s="170" t="e">
        <f>VLOOKUP(U65,INFO!$M$17:$N$27,2)</f>
        <v>#DIV/0!</v>
      </c>
      <c r="W65" s="173" t="e">
        <f t="shared" si="19"/>
        <v>#DIV/0!</v>
      </c>
      <c r="X65" s="174" t="e">
        <f t="shared" si="20"/>
        <v>#DIV/0!</v>
      </c>
      <c r="Y65" s="319" t="e">
        <f t="shared" si="25"/>
        <v>#DIV/0!</v>
      </c>
      <c r="Z65" s="320"/>
    </row>
    <row r="66" spans="1:26">
      <c r="A66" s="167">
        <v>59</v>
      </c>
      <c r="B66" s="168" t="str">
        <f>CONCATENATE(INFO!C76," ",INFO!D76," ",INFO!E76)</f>
        <v/>
      </c>
      <c r="C66" s="175"/>
      <c r="D66" s="186" t="e">
        <f t="shared" si="1"/>
        <v>#DIV/0!</v>
      </c>
      <c r="E66" s="175"/>
      <c r="F66" s="186" t="e">
        <f t="shared" si="2"/>
        <v>#DIV/0!</v>
      </c>
      <c r="G66" s="175"/>
      <c r="H66" s="186" t="e">
        <f t="shared" si="3"/>
        <v>#DIV/0!</v>
      </c>
      <c r="I66" s="185" t="e">
        <f t="shared" si="16"/>
        <v>#DIV/0!</v>
      </c>
      <c r="J66" s="186" t="e">
        <f t="shared" si="5"/>
        <v>#DIV/0!</v>
      </c>
      <c r="K66" s="175"/>
      <c r="L66" s="186" t="e">
        <f t="shared" si="6"/>
        <v>#DIV/0!</v>
      </c>
      <c r="M66" s="175"/>
      <c r="N66" s="186">
        <f t="shared" si="7"/>
        <v>0</v>
      </c>
      <c r="O66" s="175"/>
      <c r="P66" s="186">
        <f t="shared" si="8"/>
        <v>0</v>
      </c>
      <c r="Q66" s="185" t="e">
        <f t="shared" si="17"/>
        <v>#DIV/0!</v>
      </c>
      <c r="R66" s="186" t="e">
        <f t="shared" si="10"/>
        <v>#DIV/0!</v>
      </c>
      <c r="S66" s="175"/>
      <c r="T66" s="186" t="e">
        <f t="shared" si="18"/>
        <v>#DIV/0!</v>
      </c>
      <c r="U66" s="165" t="e">
        <f t="shared" si="12"/>
        <v>#DIV/0!</v>
      </c>
      <c r="V66" s="170" t="e">
        <f>VLOOKUP(U66,INFO!$M$17:$N$27,2)</f>
        <v>#DIV/0!</v>
      </c>
      <c r="W66" s="173" t="e">
        <f t="shared" si="19"/>
        <v>#DIV/0!</v>
      </c>
      <c r="X66" s="174" t="e">
        <f t="shared" si="20"/>
        <v>#DIV/0!</v>
      </c>
      <c r="Y66" s="319" t="e">
        <f t="shared" si="25"/>
        <v>#DIV/0!</v>
      </c>
      <c r="Z66" s="320"/>
    </row>
    <row r="67" spans="1:26">
      <c r="A67" s="166">
        <v>60</v>
      </c>
      <c r="B67" s="168" t="str">
        <f>CONCATENATE(INFO!C77," ",INFO!D77," ",INFO!E77)</f>
        <v/>
      </c>
      <c r="C67" s="175"/>
      <c r="D67" s="186" t="e">
        <f t="shared" si="1"/>
        <v>#DIV/0!</v>
      </c>
      <c r="E67" s="175"/>
      <c r="F67" s="186" t="e">
        <f t="shared" si="2"/>
        <v>#DIV/0!</v>
      </c>
      <c r="G67" s="175"/>
      <c r="H67" s="186" t="e">
        <f t="shared" si="3"/>
        <v>#DIV/0!</v>
      </c>
      <c r="I67" s="185" t="e">
        <f t="shared" si="16"/>
        <v>#DIV/0!</v>
      </c>
      <c r="J67" s="186" t="e">
        <f t="shared" si="5"/>
        <v>#DIV/0!</v>
      </c>
      <c r="K67" s="175"/>
      <c r="L67" s="186" t="e">
        <f t="shared" si="6"/>
        <v>#DIV/0!</v>
      </c>
      <c r="M67" s="175"/>
      <c r="N67" s="186">
        <f t="shared" si="7"/>
        <v>0</v>
      </c>
      <c r="O67" s="175"/>
      <c r="P67" s="186">
        <f t="shared" si="8"/>
        <v>0</v>
      </c>
      <c r="Q67" s="185" t="e">
        <f t="shared" si="17"/>
        <v>#DIV/0!</v>
      </c>
      <c r="R67" s="186" t="e">
        <f t="shared" si="10"/>
        <v>#DIV/0!</v>
      </c>
      <c r="S67" s="175"/>
      <c r="T67" s="186" t="e">
        <f t="shared" si="18"/>
        <v>#DIV/0!</v>
      </c>
      <c r="U67" s="165" t="e">
        <f t="shared" si="12"/>
        <v>#DIV/0!</v>
      </c>
      <c r="V67" s="170" t="e">
        <f>VLOOKUP(U67,INFO!$M$17:$N$27,2)</f>
        <v>#DIV/0!</v>
      </c>
      <c r="W67" s="173" t="e">
        <f t="shared" si="19"/>
        <v>#DIV/0!</v>
      </c>
      <c r="X67" s="174" t="e">
        <f t="shared" si="20"/>
        <v>#DIV/0!</v>
      </c>
      <c r="Y67" s="319" t="e">
        <f t="shared" si="25"/>
        <v>#DIV/0!</v>
      </c>
      <c r="Z67" s="320"/>
    </row>
    <row r="68" spans="1:26">
      <c r="A68" s="167">
        <v>61</v>
      </c>
      <c r="B68" s="168" t="str">
        <f>CONCATENATE(INFO!C78," ",INFO!D78," ",INFO!E78)</f>
        <v/>
      </c>
      <c r="C68" s="175"/>
      <c r="D68" s="186" t="e">
        <f>(C68/$C$7)*$D$7</f>
        <v>#DIV/0!</v>
      </c>
      <c r="E68" s="175"/>
      <c r="F68" s="186" t="e">
        <f t="shared" ref="F68" si="26">(E68/$E$7)*100</f>
        <v>#DIV/0!</v>
      </c>
      <c r="G68" s="175"/>
      <c r="H68" s="186" t="e">
        <f t="shared" ref="H68" si="27">(G68/$G$7)*100</f>
        <v>#DIV/0!</v>
      </c>
      <c r="I68" s="185" t="e">
        <f t="shared" ref="I68" si="28">(F68+H68)/$I$7</f>
        <v>#DIV/0!</v>
      </c>
      <c r="J68" s="186" t="e">
        <f t="shared" ref="J68" si="29">I68*$J$7</f>
        <v>#DIV/0!</v>
      </c>
      <c r="K68" s="175"/>
      <c r="L68" s="186" t="e">
        <f t="shared" ref="L68" si="30">(K68/$K$7)*100</f>
        <v>#DIV/0!</v>
      </c>
      <c r="M68" s="175"/>
      <c r="N68" s="186">
        <f t="shared" ref="N68" si="31">(M68/$M$7)*100</f>
        <v>0</v>
      </c>
      <c r="O68" s="175"/>
      <c r="P68" s="186">
        <f t="shared" ref="P68" si="32">(O68/$O$7)*100</f>
        <v>0</v>
      </c>
      <c r="Q68" s="185" t="e">
        <f t="shared" ref="Q68" si="33">(L68+N68+P68)/$Q$7</f>
        <v>#DIV/0!</v>
      </c>
      <c r="R68" s="186" t="e">
        <f t="shared" ref="R68" si="34">Q68*$R$7</f>
        <v>#DIV/0!</v>
      </c>
      <c r="S68" s="175"/>
      <c r="T68" s="186" t="e">
        <f t="shared" ref="T68" si="35">(S68/$S$7)*$T$7</f>
        <v>#DIV/0!</v>
      </c>
      <c r="U68" s="165" t="e">
        <f>T68+D68+J68+R68</f>
        <v>#DIV/0!</v>
      </c>
      <c r="V68" s="170" t="e">
        <f>VLOOKUP(U68,INFO!$M$17:$N$27,2)</f>
        <v>#DIV/0!</v>
      </c>
      <c r="W68" s="173" t="e">
        <f t="shared" ref="W68" si="36">U68</f>
        <v>#DIV/0!</v>
      </c>
      <c r="X68" s="174" t="e">
        <f t="shared" ref="X68" si="37">V68</f>
        <v>#DIV/0!</v>
      </c>
      <c r="Y68" s="319" t="e">
        <f t="shared" ref="Y68" si="38">IF(X68&lt;4, "Passed","Failed")</f>
        <v>#DIV/0!</v>
      </c>
      <c r="Z68" s="320"/>
    </row>
    <row r="69" spans="1:26">
      <c r="A69" s="166">
        <v>62</v>
      </c>
      <c r="B69" s="168" t="str">
        <f>CONCATENATE(INFO!C79," ",INFO!D79," ",INFO!E79)</f>
        <v/>
      </c>
      <c r="C69" s="175"/>
      <c r="D69" s="186" t="e">
        <f t="shared" ref="D69" si="39">(C69/$C$7)*$D$7</f>
        <v>#DIV/0!</v>
      </c>
      <c r="E69" s="175"/>
      <c r="F69" s="186" t="e">
        <f t="shared" ref="F69" si="40">(E69/$E$7)*100</f>
        <v>#DIV/0!</v>
      </c>
      <c r="G69" s="175"/>
      <c r="H69" s="186" t="e">
        <f t="shared" ref="H69" si="41">(G69/$G$7)*100</f>
        <v>#DIV/0!</v>
      </c>
      <c r="I69" s="185" t="e">
        <f t="shared" si="16"/>
        <v>#DIV/0!</v>
      </c>
      <c r="J69" s="186" t="e">
        <f t="shared" ref="J69" si="42">I69*$J$7</f>
        <v>#DIV/0!</v>
      </c>
      <c r="K69" s="175"/>
      <c r="L69" s="186" t="e">
        <f t="shared" ref="L69" si="43">(K69/$K$7)*100</f>
        <v>#DIV/0!</v>
      </c>
      <c r="M69" s="175"/>
      <c r="N69" s="186">
        <f t="shared" ref="N69" si="44">(M69/$M$7)*100</f>
        <v>0</v>
      </c>
      <c r="O69" s="175"/>
      <c r="P69" s="186">
        <f t="shared" ref="P69" si="45">(O69/$O$7)*100</f>
        <v>0</v>
      </c>
      <c r="Q69" s="185" t="e">
        <f t="shared" si="17"/>
        <v>#DIV/0!</v>
      </c>
      <c r="R69" s="186" t="e">
        <f t="shared" ref="R69" si="46">Q69*$R$7</f>
        <v>#DIV/0!</v>
      </c>
      <c r="S69" s="175"/>
      <c r="T69" s="186" t="e">
        <f t="shared" si="18"/>
        <v>#DIV/0!</v>
      </c>
      <c r="U69" s="165" t="e">
        <f t="shared" ref="U69" si="47">T69+D69+J69+R69</f>
        <v>#DIV/0!</v>
      </c>
      <c r="V69" s="170" t="e">
        <f>VLOOKUP(U69,INFO!$M$17:$N$27,2)</f>
        <v>#DIV/0!</v>
      </c>
      <c r="W69" s="173" t="e">
        <f t="shared" si="19"/>
        <v>#DIV/0!</v>
      </c>
      <c r="X69" s="174" t="e">
        <f t="shared" si="20"/>
        <v>#DIV/0!</v>
      </c>
      <c r="Y69" s="319" t="e">
        <f t="shared" si="25"/>
        <v>#DIV/0!</v>
      </c>
      <c r="Z69" s="320"/>
    </row>
  </sheetData>
  <sheetProtection sheet="1" objects="1" scenarios="1"/>
  <mergeCells count="88">
    <mergeCell ref="A1:B4"/>
    <mergeCell ref="C1:Z1"/>
    <mergeCell ref="C2:D2"/>
    <mergeCell ref="C3:D3"/>
    <mergeCell ref="C4:D4"/>
    <mergeCell ref="K2:L2"/>
    <mergeCell ref="K3:L3"/>
    <mergeCell ref="K4:L4"/>
    <mergeCell ref="E3:J3"/>
    <mergeCell ref="E4:J4"/>
    <mergeCell ref="M2:O2"/>
    <mergeCell ref="E2:J2"/>
    <mergeCell ref="M3:O3"/>
    <mergeCell ref="M4:O4"/>
    <mergeCell ref="Q2:T2"/>
    <mergeCell ref="Q3:T3"/>
    <mergeCell ref="A5:A7"/>
    <mergeCell ref="C5:V5"/>
    <mergeCell ref="W5:X6"/>
    <mergeCell ref="Y5:Z7"/>
    <mergeCell ref="B6:B7"/>
    <mergeCell ref="U6:V6"/>
    <mergeCell ref="E6:J6"/>
    <mergeCell ref="S6:T6"/>
    <mergeCell ref="C6:D6"/>
    <mergeCell ref="K6:R6"/>
    <mergeCell ref="Y35:Z35"/>
    <mergeCell ref="Y28:Z28"/>
    <mergeCell ref="Y29:Z29"/>
    <mergeCell ref="Y30:Z30"/>
    <mergeCell ref="Y31:Z31"/>
    <mergeCell ref="Y33:Z33"/>
    <mergeCell ref="Y34:Z34"/>
    <mergeCell ref="Y46:Z46"/>
    <mergeCell ref="Y36:Z36"/>
    <mergeCell ref="Y37:Z37"/>
    <mergeCell ref="Y38:Z38"/>
    <mergeCell ref="Y39:Z39"/>
    <mergeCell ref="Y40:Z40"/>
    <mergeCell ref="Y41:Z41"/>
    <mergeCell ref="Y69:Z69"/>
    <mergeCell ref="Y27:Z27"/>
    <mergeCell ref="Y47:Z47"/>
    <mergeCell ref="Y48:Z48"/>
    <mergeCell ref="Y49:Z49"/>
    <mergeCell ref="Y50:Z50"/>
    <mergeCell ref="Y42:Z42"/>
    <mergeCell ref="Y43:Z43"/>
    <mergeCell ref="Y32:Z32"/>
    <mergeCell ref="Y51:Z51"/>
    <mergeCell ref="Y52:Z52"/>
    <mergeCell ref="Y53:Z53"/>
    <mergeCell ref="Y54:Z54"/>
    <mergeCell ref="Y55:Z55"/>
    <mergeCell ref="Y56:Z56"/>
    <mergeCell ref="Y57:Z57"/>
    <mergeCell ref="Y25:Z25"/>
    <mergeCell ref="Y26:Z26"/>
    <mergeCell ref="Y44:Z44"/>
    <mergeCell ref="Y45:Z45"/>
    <mergeCell ref="Y13:Z13"/>
    <mergeCell ref="Y14:Z14"/>
    <mergeCell ref="Y15:Z15"/>
    <mergeCell ref="Y16:Z16"/>
    <mergeCell ref="Y17:Z17"/>
    <mergeCell ref="Y24:Z24"/>
    <mergeCell ref="Y19:Z19"/>
    <mergeCell ref="Y20:Z20"/>
    <mergeCell ref="Y21:Z21"/>
    <mergeCell ref="Y22:Z22"/>
    <mergeCell ref="Y23:Z23"/>
    <mergeCell ref="Y18:Z18"/>
    <mergeCell ref="Y8:Z8"/>
    <mergeCell ref="Y9:Z9"/>
    <mergeCell ref="Y10:Z10"/>
    <mergeCell ref="Y11:Z11"/>
    <mergeCell ref="Y12:Z12"/>
    <mergeCell ref="Y58:Z58"/>
    <mergeCell ref="Y59:Z59"/>
    <mergeCell ref="Y60:Z60"/>
    <mergeCell ref="Y68:Z68"/>
    <mergeCell ref="Y66:Z66"/>
    <mergeCell ref="Y67:Z67"/>
    <mergeCell ref="Y61:Z61"/>
    <mergeCell ref="Y62:Z62"/>
    <mergeCell ref="Y63:Z63"/>
    <mergeCell ref="Y64:Z64"/>
    <mergeCell ref="Y65:Z6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7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0" sqref="B10"/>
    </sheetView>
  </sheetViews>
  <sheetFormatPr defaultRowHeight="12.75"/>
  <cols>
    <col min="2" max="2" width="24.7109375" customWidth="1"/>
    <col min="4" max="4" width="0" hidden="1" customWidth="1"/>
    <col min="7" max="7" width="9.140625" hidden="1" customWidth="1"/>
    <col min="10" max="10" width="8.85546875" customWidth="1"/>
    <col min="11" max="12" width="9.140625" customWidth="1"/>
    <col min="14" max="14" width="8.85546875" customWidth="1"/>
    <col min="15" max="16" width="9.140625" customWidth="1"/>
    <col min="17" max="17" width="9.140625" hidden="1" customWidth="1"/>
    <col min="21" max="26" width="9.140625" customWidth="1"/>
    <col min="27" max="27" width="9.140625" hidden="1" customWidth="1"/>
    <col min="28" max="29" width="9.140625" customWidth="1"/>
    <col min="30" max="30" width="9.140625" hidden="1" customWidth="1"/>
    <col min="31" max="31" width="9.140625" customWidth="1"/>
    <col min="32" max="33" width="9.140625" hidden="1" customWidth="1"/>
    <col min="35" max="37" width="9.140625" customWidth="1"/>
    <col min="38" max="38" width="2.7109375" customWidth="1"/>
    <col min="39" max="39" width="5.140625" customWidth="1"/>
    <col min="40" max="40" width="3" customWidth="1"/>
    <col min="41" max="41" width="7.28515625" customWidth="1"/>
  </cols>
  <sheetData>
    <row r="1" spans="1:41" ht="16.5" thickBot="1">
      <c r="A1" s="349"/>
      <c r="B1" s="350"/>
      <c r="C1" s="355" t="str">
        <f>PRELIM!C1</f>
        <v xml:space="preserve"> G R A D I N G   S H E E T       -       2017-2018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  <c r="AC1" s="384"/>
      <c r="AD1" s="384"/>
      <c r="AE1" s="384"/>
      <c r="AF1" s="384"/>
      <c r="AG1" s="384"/>
      <c r="AH1" s="384"/>
      <c r="AI1" s="384"/>
      <c r="AJ1" s="356"/>
      <c r="AK1" s="356"/>
    </row>
    <row r="2" spans="1:41" ht="13.5" thickBot="1">
      <c r="A2" s="351"/>
      <c r="B2" s="352"/>
      <c r="C2" s="357" t="s">
        <v>107</v>
      </c>
      <c r="D2" s="385"/>
      <c r="E2" s="358"/>
      <c r="F2" s="378" t="str">
        <f>INFO!D6</f>
        <v>Web Development</v>
      </c>
      <c r="G2" s="379"/>
      <c r="H2" s="379"/>
      <c r="I2" s="379"/>
      <c r="J2" s="379"/>
      <c r="K2" s="363" t="s">
        <v>108</v>
      </c>
      <c r="L2" s="364"/>
      <c r="M2" s="231">
        <v>3</v>
      </c>
      <c r="N2" s="244"/>
      <c r="O2" s="240"/>
      <c r="P2" s="240"/>
      <c r="Q2" s="241"/>
      <c r="R2" s="241"/>
      <c r="S2" s="241"/>
      <c r="T2" s="241"/>
      <c r="U2" s="381"/>
      <c r="V2" s="381"/>
      <c r="W2" s="381"/>
      <c r="X2" s="381"/>
      <c r="Y2" s="381"/>
      <c r="Z2" s="242"/>
      <c r="AA2" s="386"/>
      <c r="AB2" s="386"/>
      <c r="AC2" s="386"/>
      <c r="AD2" s="386"/>
      <c r="AE2" s="386"/>
      <c r="AF2" s="243"/>
      <c r="AG2" s="243"/>
      <c r="AH2" s="243"/>
      <c r="AI2" s="156"/>
      <c r="AJ2" s="154"/>
      <c r="AK2" s="155"/>
    </row>
    <row r="3" spans="1:41" ht="13.5" thickBot="1">
      <c r="A3" s="351"/>
      <c r="B3" s="352"/>
      <c r="C3" s="359" t="s">
        <v>110</v>
      </c>
      <c r="D3" s="387"/>
      <c r="E3" s="360"/>
      <c r="F3" s="378" t="str">
        <f>INFO!D5</f>
        <v>DCIT 65</v>
      </c>
      <c r="G3" s="379"/>
      <c r="H3" s="379"/>
      <c r="I3" s="379"/>
      <c r="J3" s="379"/>
      <c r="K3" s="231"/>
      <c r="L3" s="231"/>
      <c r="M3" s="231"/>
      <c r="N3" s="244"/>
      <c r="O3" s="240"/>
      <c r="P3" s="240"/>
      <c r="Q3" s="241"/>
      <c r="R3" s="241"/>
      <c r="S3" s="388"/>
      <c r="T3" s="388"/>
      <c r="U3" s="381"/>
      <c r="V3" s="381"/>
      <c r="W3" s="381"/>
      <c r="X3" s="381"/>
      <c r="Y3" s="381"/>
      <c r="Z3" s="242"/>
      <c r="AA3" s="389"/>
      <c r="AB3" s="389"/>
      <c r="AC3" s="389"/>
      <c r="AD3" s="389"/>
      <c r="AE3" s="389"/>
      <c r="AF3" s="152"/>
      <c r="AG3" s="152"/>
      <c r="AH3" s="152"/>
      <c r="AI3" s="156"/>
      <c r="AJ3" s="156"/>
      <c r="AK3" s="157"/>
    </row>
    <row r="4" spans="1:41" ht="13.5" thickBot="1">
      <c r="A4" s="353"/>
      <c r="B4" s="354"/>
      <c r="C4" s="361" t="s">
        <v>113</v>
      </c>
      <c r="D4" s="390"/>
      <c r="E4" s="362"/>
      <c r="F4" s="380" t="str">
        <f>INFO!D8</f>
        <v>BSCS</v>
      </c>
      <c r="G4" s="367"/>
      <c r="H4" s="367"/>
      <c r="I4" s="367"/>
      <c r="J4" s="367"/>
      <c r="K4" s="231"/>
      <c r="L4" s="231"/>
      <c r="M4" s="231"/>
      <c r="N4" s="245"/>
      <c r="O4" s="240"/>
      <c r="P4" s="240"/>
      <c r="R4" s="241"/>
      <c r="S4" s="388"/>
      <c r="T4" s="388"/>
      <c r="U4" s="381"/>
      <c r="V4" s="381"/>
      <c r="W4" s="381"/>
      <c r="X4" s="381"/>
      <c r="Y4" s="381"/>
      <c r="Z4" s="152"/>
      <c r="AA4" s="152"/>
      <c r="AB4" s="152"/>
      <c r="AC4" s="152"/>
      <c r="AD4" s="250"/>
      <c r="AE4" s="152"/>
      <c r="AF4" s="152"/>
      <c r="AG4" s="152"/>
      <c r="AH4" s="152"/>
      <c r="AI4" s="156"/>
      <c r="AJ4" s="156"/>
      <c r="AK4" s="157"/>
    </row>
    <row r="5" spans="1:41" ht="15.75" thickBot="1">
      <c r="A5" s="323" t="s">
        <v>2</v>
      </c>
      <c r="B5" s="151" t="s">
        <v>114</v>
      </c>
      <c r="C5" s="326" t="s">
        <v>123</v>
      </c>
      <c r="D5" s="391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92"/>
      <c r="AH5" s="329" t="s">
        <v>125</v>
      </c>
      <c r="AI5" s="330"/>
      <c r="AJ5" s="333" t="s">
        <v>69</v>
      </c>
      <c r="AK5" s="334"/>
    </row>
    <row r="6" spans="1:41" ht="13.5" thickBot="1">
      <c r="A6" s="324"/>
      <c r="B6" s="339" t="s">
        <v>115</v>
      </c>
      <c r="C6" s="346" t="s">
        <v>151</v>
      </c>
      <c r="D6" s="344"/>
      <c r="E6" s="347"/>
      <c r="F6" s="343" t="s">
        <v>152</v>
      </c>
      <c r="G6" s="344"/>
      <c r="H6" s="345"/>
      <c r="I6" s="343" t="s">
        <v>153</v>
      </c>
      <c r="J6" s="344"/>
      <c r="K6" s="344"/>
      <c r="L6" s="344"/>
      <c r="M6" s="344"/>
      <c r="N6" s="344"/>
      <c r="O6" s="344"/>
      <c r="P6" s="344"/>
      <c r="Q6" s="344"/>
      <c r="R6" s="345"/>
      <c r="S6" s="346" t="s">
        <v>154</v>
      </c>
      <c r="T6" s="348"/>
      <c r="U6" s="348"/>
      <c r="V6" s="348"/>
      <c r="W6" s="348"/>
      <c r="X6" s="348"/>
      <c r="Y6" s="348"/>
      <c r="Z6" s="348"/>
      <c r="AA6" s="348"/>
      <c r="AB6" s="347"/>
      <c r="AC6" s="343" t="s">
        <v>155</v>
      </c>
      <c r="AD6" s="344"/>
      <c r="AE6" s="345"/>
      <c r="AF6" s="341" t="s">
        <v>117</v>
      </c>
      <c r="AG6" s="342"/>
      <c r="AH6" s="331"/>
      <c r="AI6" s="332"/>
      <c r="AJ6" s="335"/>
      <c r="AK6" s="336"/>
    </row>
    <row r="7" spans="1:41" ht="13.5" thickBot="1">
      <c r="A7" s="325"/>
      <c r="B7" s="340"/>
      <c r="C7" s="178"/>
      <c r="D7" s="251" t="s">
        <v>156</v>
      </c>
      <c r="E7" s="254">
        <v>0.3</v>
      </c>
      <c r="F7" s="234"/>
      <c r="G7" s="234" t="s">
        <v>156</v>
      </c>
      <c r="H7" s="237">
        <v>0.3</v>
      </c>
      <c r="I7" s="180"/>
      <c r="J7" s="256" t="s">
        <v>156</v>
      </c>
      <c r="K7" s="180"/>
      <c r="L7" s="256" t="s">
        <v>156</v>
      </c>
      <c r="M7" s="180"/>
      <c r="N7" s="256" t="s">
        <v>156</v>
      </c>
      <c r="O7" s="180"/>
      <c r="P7" s="256" t="s">
        <v>156</v>
      </c>
      <c r="Q7" s="187">
        <f>COUNT(I7,K7,M7,O7)</f>
        <v>0</v>
      </c>
      <c r="R7" s="236">
        <v>0.2</v>
      </c>
      <c r="S7" s="180"/>
      <c r="T7" s="183" t="s">
        <v>156</v>
      </c>
      <c r="U7" s="180"/>
      <c r="V7" s="182" t="s">
        <v>156</v>
      </c>
      <c r="W7" s="180"/>
      <c r="X7" s="182" t="s">
        <v>157</v>
      </c>
      <c r="Y7" s="180"/>
      <c r="Z7" s="182" t="s">
        <v>156</v>
      </c>
      <c r="AA7" s="176">
        <f>COUNT(S7,U7,W7,Y7)</f>
        <v>0</v>
      </c>
      <c r="AB7" s="237">
        <v>0.1</v>
      </c>
      <c r="AC7" s="180"/>
      <c r="AD7" s="180" t="s">
        <v>156</v>
      </c>
      <c r="AE7" s="237">
        <v>0.1</v>
      </c>
      <c r="AF7" s="163" t="s">
        <v>118</v>
      </c>
      <c r="AG7" s="169" t="s">
        <v>119</v>
      </c>
      <c r="AH7" s="171" t="s">
        <v>118</v>
      </c>
      <c r="AI7" s="172" t="s">
        <v>119</v>
      </c>
      <c r="AJ7" s="337"/>
      <c r="AK7" s="338"/>
    </row>
    <row r="8" spans="1:41">
      <c r="A8" s="167">
        <v>1</v>
      </c>
      <c r="B8" s="168" t="str">
        <f>CONCATENATE(INFO!C17," ",INFO!D17," ",INFO!E17)</f>
        <v>Capanas Jessa Mae B</v>
      </c>
      <c r="C8" s="175"/>
      <c r="D8" s="255" t="str">
        <f>IFERROR(((C8/$C$7)*100),"")</f>
        <v/>
      </c>
      <c r="E8" s="235" t="str">
        <f>IFERROR(((D8*$E$7)),"")</f>
        <v/>
      </c>
      <c r="F8" s="258"/>
      <c r="G8" s="165" t="str">
        <f>IFERROR(((F8/$F$7)*100),"")</f>
        <v/>
      </c>
      <c r="H8" s="235" t="str">
        <f>IFERROR((G8*$H$7),"")</f>
        <v/>
      </c>
      <c r="I8" s="175"/>
      <c r="J8" s="186" t="str">
        <f>IFERROR(((I8/$I$7)*100),"")</f>
        <v/>
      </c>
      <c r="K8" s="175"/>
      <c r="L8" s="186" t="str">
        <f>IFERROR(((K8/$K$7)*100),"")</f>
        <v/>
      </c>
      <c r="M8" s="175"/>
      <c r="N8" s="186" t="str">
        <f>IFERROR(((M8/$M$7)*100),"")</f>
        <v/>
      </c>
      <c r="O8" s="175"/>
      <c r="P8" s="186" t="str">
        <f>IFERROR(((O8/$O$7)*100),"")</f>
        <v/>
      </c>
      <c r="Q8" s="185" t="str">
        <f>IFERROR((SUM(J8,L8,N8,P8)/$Q$7),"")</f>
        <v/>
      </c>
      <c r="R8" s="235" t="str">
        <f>IFERROR((Q8*$R$7),"")</f>
        <v/>
      </c>
      <c r="S8" s="175"/>
      <c r="T8" s="186" t="str">
        <f>IFERROR(((S8/$S$7)*100),"")</f>
        <v/>
      </c>
      <c r="U8" s="175"/>
      <c r="V8" s="186" t="str">
        <f>IFERROR(((U8/$U$7)*100),"")</f>
        <v/>
      </c>
      <c r="W8" s="175"/>
      <c r="X8" s="186" t="str">
        <f>IFERROR(((W8/$W$7)*100),"")</f>
        <v/>
      </c>
      <c r="Y8" s="175"/>
      <c r="Z8" s="186" t="str">
        <f>IFERROR(((Y8/$Y$7)*100),"")</f>
        <v/>
      </c>
      <c r="AA8" s="185" t="str">
        <f>IFERROR((SUM(T8,V8,Z8,X8)/$AA$7),"")</f>
        <v/>
      </c>
      <c r="AB8" s="235" t="str">
        <f>IFERROR((AA8*$AB$7),"")</f>
        <v/>
      </c>
      <c r="AC8" s="175"/>
      <c r="AD8" s="257" t="str">
        <f>IFERROR(((AC8/$AC$7)*100),"")</f>
        <v/>
      </c>
      <c r="AE8" s="235" t="str">
        <f>IFERROR((AD8*$AE$7),"")</f>
        <v/>
      </c>
      <c r="AF8" s="165">
        <f>IFERROR(SUM(AE8,E8,R8,AB8,H8),"")</f>
        <v>0</v>
      </c>
      <c r="AG8" s="170">
        <f>IFERROR((VLOOKUP(AF8,INFO!$M$17:$N$27,2)),"")</f>
        <v>5</v>
      </c>
      <c r="AH8" s="238">
        <f>AF8</f>
        <v>0</v>
      </c>
      <c r="AI8" s="239">
        <f>AG8</f>
        <v>5</v>
      </c>
      <c r="AJ8" s="382" t="str">
        <f>IF(AI8&lt;4, "Passed","Failed")</f>
        <v>Failed</v>
      </c>
      <c r="AK8" s="383"/>
      <c r="AO8" s="228"/>
    </row>
    <row r="9" spans="1:41">
      <c r="A9" s="166">
        <v>2</v>
      </c>
      <c r="B9" s="168" t="str">
        <f>CONCATENATE(INFO!C18," ",INFO!D18," ",INFO!E18)</f>
        <v>Villero Vanessa Mei V</v>
      </c>
      <c r="C9" s="175"/>
      <c r="D9" s="255" t="str">
        <f t="shared" ref="D9:D54" si="0">IFERROR(((C9/$C$7)*100),"")</f>
        <v/>
      </c>
      <c r="E9" s="235" t="str">
        <f t="shared" ref="E9:E54" si="1">IFERROR(((D9*$E$7)),"")</f>
        <v/>
      </c>
      <c r="F9" s="258"/>
      <c r="G9" s="165" t="str">
        <f t="shared" ref="G9:G53" si="2">IFERROR(((F9/$F$7)*100),"")</f>
        <v/>
      </c>
      <c r="H9" s="235" t="str">
        <f t="shared" ref="H9:H54" si="3">IFERROR((G9*$H$7),"")</f>
        <v/>
      </c>
      <c r="I9" s="175"/>
      <c r="J9" s="186" t="str">
        <f t="shared" ref="J9:J54" si="4">IFERROR(((I9/$I$7)*100),"")</f>
        <v/>
      </c>
      <c r="K9" s="175"/>
      <c r="L9" s="186" t="str">
        <f t="shared" ref="L9:L54" si="5">IFERROR(((K9/$K$7)*100),"")</f>
        <v/>
      </c>
      <c r="M9" s="175"/>
      <c r="N9" s="186" t="str">
        <f t="shared" ref="N9:N54" si="6">IFERROR(((M9/$M$7)*100),"")</f>
        <v/>
      </c>
      <c r="O9" s="175"/>
      <c r="P9" s="186" t="str">
        <f t="shared" ref="P9:P54" si="7">IFERROR(((O9/$O$7)*100),"")</f>
        <v/>
      </c>
      <c r="Q9" s="185" t="str">
        <f t="shared" ref="Q9:Q53" si="8">IFERROR((SUM(J9,L9,N9,P9)/$Q$7),"")</f>
        <v/>
      </c>
      <c r="R9" s="235" t="str">
        <f t="shared" ref="R9:R54" si="9">IFERROR((Q9*$R$7),"")</f>
        <v/>
      </c>
      <c r="S9" s="175"/>
      <c r="T9" s="186" t="str">
        <f t="shared" ref="T9:T70" si="10">IFERROR(((S9/$S$7)*100),"")</f>
        <v/>
      </c>
      <c r="U9" s="175"/>
      <c r="V9" s="186" t="str">
        <f t="shared" ref="V9:V54" si="11">IFERROR(((U9/$U$7)*100),"")</f>
        <v/>
      </c>
      <c r="W9" s="175"/>
      <c r="X9" s="186" t="str">
        <f t="shared" ref="X9:X53" si="12">IFERROR(((W9/$W$7)*100),"")</f>
        <v/>
      </c>
      <c r="Y9" s="175"/>
      <c r="Z9" s="186" t="str">
        <f t="shared" ref="Z9:Z54" si="13">IFERROR(((Y9/$Y$7)*100),"")</f>
        <v/>
      </c>
      <c r="AA9" s="185" t="str">
        <f t="shared" ref="AA9:AA53" si="14">IFERROR((SUM(T9,V9,Z9,X9)/$AA$7),"")</f>
        <v/>
      </c>
      <c r="AB9" s="235" t="str">
        <f t="shared" ref="AB9:AB53" si="15">IFERROR((AA9*$AB$7),"")</f>
        <v/>
      </c>
      <c r="AC9" s="175"/>
      <c r="AD9" s="257" t="str">
        <f t="shared" ref="AD9:AD53" si="16">IFERROR(((AC9/$AC$7)*100),"")</f>
        <v/>
      </c>
      <c r="AE9" s="235" t="str">
        <f t="shared" ref="AE9:AE53" si="17">IFERROR((AD9*$AE$7),"")</f>
        <v/>
      </c>
      <c r="AF9" s="165">
        <f t="shared" ref="AF9:AF53" si="18">IFERROR(SUM(AE9,E9,R9,AB9,H9),"")</f>
        <v>0</v>
      </c>
      <c r="AG9" s="170">
        <f>IFERROR((VLOOKUP(AF9,INFO!$M$17:$N$27,2)),"")</f>
        <v>5</v>
      </c>
      <c r="AH9" s="238">
        <f t="shared" ref="AH9:AH48" si="19">AF9</f>
        <v>0</v>
      </c>
      <c r="AI9" s="239">
        <f t="shared" ref="AI9:AI48" si="20">AG9</f>
        <v>5</v>
      </c>
      <c r="AJ9" s="321" t="str">
        <f t="shared" ref="AJ9:AJ46" si="21">IF(AI9&lt;4, "Passed","Failed")</f>
        <v>Failed</v>
      </c>
      <c r="AK9" s="322"/>
      <c r="AO9" s="228"/>
    </row>
    <row r="10" spans="1:41">
      <c r="A10" s="166">
        <v>3</v>
      </c>
      <c r="B10" s="168" t="str">
        <f>CONCATENATE(INFO!C19," ",INFO!D19," ",INFO!E19)</f>
        <v>Hardin Carmina B.</v>
      </c>
      <c r="C10" s="175"/>
      <c r="D10" s="255" t="str">
        <f t="shared" si="0"/>
        <v/>
      </c>
      <c r="E10" s="235" t="str">
        <f t="shared" si="1"/>
        <v/>
      </c>
      <c r="F10" s="258"/>
      <c r="G10" s="165" t="str">
        <f t="shared" si="2"/>
        <v/>
      </c>
      <c r="H10" s="235" t="str">
        <f t="shared" si="3"/>
        <v/>
      </c>
      <c r="I10" s="175"/>
      <c r="J10" s="186" t="str">
        <f t="shared" si="4"/>
        <v/>
      </c>
      <c r="K10" s="175"/>
      <c r="L10" s="186" t="str">
        <f t="shared" si="5"/>
        <v/>
      </c>
      <c r="M10" s="175"/>
      <c r="N10" s="186" t="str">
        <f t="shared" si="6"/>
        <v/>
      </c>
      <c r="O10" s="175"/>
      <c r="P10" s="186" t="str">
        <f t="shared" si="7"/>
        <v/>
      </c>
      <c r="Q10" s="185" t="str">
        <f t="shared" si="8"/>
        <v/>
      </c>
      <c r="R10" s="235" t="str">
        <f t="shared" si="9"/>
        <v/>
      </c>
      <c r="S10" s="175"/>
      <c r="T10" s="186" t="str">
        <f t="shared" si="10"/>
        <v/>
      </c>
      <c r="U10" s="175"/>
      <c r="V10" s="186" t="str">
        <f t="shared" si="11"/>
        <v/>
      </c>
      <c r="W10" s="175"/>
      <c r="X10" s="186" t="str">
        <f t="shared" si="12"/>
        <v/>
      </c>
      <c r="Y10" s="175"/>
      <c r="Z10" s="186" t="str">
        <f t="shared" si="13"/>
        <v/>
      </c>
      <c r="AA10" s="185" t="str">
        <f t="shared" si="14"/>
        <v/>
      </c>
      <c r="AB10" s="235" t="str">
        <f t="shared" si="15"/>
        <v/>
      </c>
      <c r="AC10" s="175"/>
      <c r="AD10" s="257" t="str">
        <f t="shared" si="16"/>
        <v/>
      </c>
      <c r="AE10" s="235" t="str">
        <f t="shared" si="17"/>
        <v/>
      </c>
      <c r="AF10" s="165">
        <f t="shared" si="18"/>
        <v>0</v>
      </c>
      <c r="AG10" s="170">
        <f>IFERROR((VLOOKUP(AF10,INFO!$M$17:$N$27,2)),"")</f>
        <v>5</v>
      </c>
      <c r="AH10" s="238">
        <f t="shared" si="19"/>
        <v>0</v>
      </c>
      <c r="AI10" s="239">
        <f t="shared" si="20"/>
        <v>5</v>
      </c>
      <c r="AJ10" s="321" t="str">
        <f t="shared" si="21"/>
        <v>Failed</v>
      </c>
      <c r="AK10" s="322"/>
      <c r="AO10" s="228"/>
    </row>
    <row r="11" spans="1:41">
      <c r="A11" s="166">
        <v>4</v>
      </c>
      <c r="B11" s="168" t="str">
        <f>CONCATENATE(INFO!C20," ",INFO!D20," ",INFO!E20)</f>
        <v>Adena Ginel Q.</v>
      </c>
      <c r="C11" s="175"/>
      <c r="D11" s="255" t="str">
        <f t="shared" si="0"/>
        <v/>
      </c>
      <c r="E11" s="235" t="str">
        <f t="shared" si="1"/>
        <v/>
      </c>
      <c r="F11" s="258"/>
      <c r="G11" s="165" t="str">
        <f t="shared" si="2"/>
        <v/>
      </c>
      <c r="H11" s="235" t="str">
        <f t="shared" si="3"/>
        <v/>
      </c>
      <c r="I11" s="175"/>
      <c r="J11" s="186" t="str">
        <f t="shared" si="4"/>
        <v/>
      </c>
      <c r="K11" s="175"/>
      <c r="L11" s="186" t="str">
        <f t="shared" si="5"/>
        <v/>
      </c>
      <c r="M11" s="175"/>
      <c r="N11" s="186" t="str">
        <f t="shared" si="6"/>
        <v/>
      </c>
      <c r="O11" s="175"/>
      <c r="P11" s="186" t="str">
        <f t="shared" si="7"/>
        <v/>
      </c>
      <c r="Q11" s="185" t="str">
        <f t="shared" si="8"/>
        <v/>
      </c>
      <c r="R11" s="235" t="str">
        <f t="shared" si="9"/>
        <v/>
      </c>
      <c r="S11" s="175"/>
      <c r="T11" s="186" t="str">
        <f t="shared" si="10"/>
        <v/>
      </c>
      <c r="U11" s="175"/>
      <c r="V11" s="186" t="str">
        <f t="shared" si="11"/>
        <v/>
      </c>
      <c r="W11" s="175"/>
      <c r="X11" s="186" t="str">
        <f t="shared" si="12"/>
        <v/>
      </c>
      <c r="Y11" s="175"/>
      <c r="Z11" s="186" t="str">
        <f t="shared" si="13"/>
        <v/>
      </c>
      <c r="AA11" s="185" t="str">
        <f t="shared" si="14"/>
        <v/>
      </c>
      <c r="AB11" s="235" t="str">
        <f t="shared" si="15"/>
        <v/>
      </c>
      <c r="AC11" s="175"/>
      <c r="AD11" s="257" t="str">
        <f t="shared" si="16"/>
        <v/>
      </c>
      <c r="AE11" s="235" t="str">
        <f t="shared" si="17"/>
        <v/>
      </c>
      <c r="AF11" s="165">
        <f t="shared" si="18"/>
        <v>0</v>
      </c>
      <c r="AG11" s="170">
        <f>IFERROR((VLOOKUP(AF11,INFO!$M$17:$N$27,2)),"")</f>
        <v>5</v>
      </c>
      <c r="AH11" s="238">
        <f t="shared" si="19"/>
        <v>0</v>
      </c>
      <c r="AI11" s="239">
        <f t="shared" si="20"/>
        <v>5</v>
      </c>
      <c r="AJ11" s="321" t="str">
        <f t="shared" si="21"/>
        <v>Failed</v>
      </c>
      <c r="AK11" s="322"/>
      <c r="AO11" s="228"/>
    </row>
    <row r="12" spans="1:41">
      <c r="A12" s="166">
        <v>5</v>
      </c>
      <c r="B12" s="168" t="str">
        <f>CONCATENATE(INFO!C21," ",INFO!D21," ",INFO!E21)</f>
        <v>Serra Regiena Rose A</v>
      </c>
      <c r="C12" s="175"/>
      <c r="D12" s="255" t="str">
        <f t="shared" si="0"/>
        <v/>
      </c>
      <c r="E12" s="235" t="str">
        <f t="shared" si="1"/>
        <v/>
      </c>
      <c r="F12" s="258"/>
      <c r="G12" s="165" t="str">
        <f t="shared" si="2"/>
        <v/>
      </c>
      <c r="H12" s="235" t="str">
        <f t="shared" si="3"/>
        <v/>
      </c>
      <c r="I12" s="175"/>
      <c r="J12" s="186" t="str">
        <f t="shared" si="4"/>
        <v/>
      </c>
      <c r="K12" s="175"/>
      <c r="L12" s="186" t="str">
        <f t="shared" si="5"/>
        <v/>
      </c>
      <c r="M12" s="175"/>
      <c r="N12" s="186" t="str">
        <f t="shared" si="6"/>
        <v/>
      </c>
      <c r="O12" s="175"/>
      <c r="P12" s="186" t="str">
        <f t="shared" si="7"/>
        <v/>
      </c>
      <c r="Q12" s="185" t="str">
        <f t="shared" si="8"/>
        <v/>
      </c>
      <c r="R12" s="235" t="str">
        <f t="shared" si="9"/>
        <v/>
      </c>
      <c r="S12" s="175"/>
      <c r="T12" s="186" t="str">
        <f t="shared" si="10"/>
        <v/>
      </c>
      <c r="U12" s="175"/>
      <c r="V12" s="186" t="str">
        <f t="shared" si="11"/>
        <v/>
      </c>
      <c r="W12" s="175"/>
      <c r="X12" s="186" t="str">
        <f t="shared" si="12"/>
        <v/>
      </c>
      <c r="Y12" s="175"/>
      <c r="Z12" s="186" t="str">
        <f t="shared" si="13"/>
        <v/>
      </c>
      <c r="AA12" s="185" t="str">
        <f t="shared" si="14"/>
        <v/>
      </c>
      <c r="AB12" s="235" t="str">
        <f t="shared" si="15"/>
        <v/>
      </c>
      <c r="AC12" s="175"/>
      <c r="AD12" s="257" t="str">
        <f t="shared" si="16"/>
        <v/>
      </c>
      <c r="AE12" s="235" t="str">
        <f t="shared" si="17"/>
        <v/>
      </c>
      <c r="AF12" s="165">
        <f t="shared" si="18"/>
        <v>0</v>
      </c>
      <c r="AG12" s="170">
        <f>IFERROR((VLOOKUP(AF12,INFO!$M$17:$N$27,2)),"")</f>
        <v>5</v>
      </c>
      <c r="AH12" s="238">
        <f t="shared" si="19"/>
        <v>0</v>
      </c>
      <c r="AI12" s="239">
        <f t="shared" si="20"/>
        <v>5</v>
      </c>
      <c r="AJ12" s="321" t="str">
        <f t="shared" si="21"/>
        <v>Failed</v>
      </c>
      <c r="AK12" s="322"/>
      <c r="AO12" s="228"/>
    </row>
    <row r="13" spans="1:41">
      <c r="A13" s="166">
        <v>6</v>
      </c>
      <c r="B13" s="168" t="str">
        <f>CONCATENATE(INFO!C22," ",INFO!D22," ",INFO!E22)</f>
        <v>Dayao Jan Dave V</v>
      </c>
      <c r="C13" s="175"/>
      <c r="D13" s="255" t="str">
        <f t="shared" si="0"/>
        <v/>
      </c>
      <c r="E13" s="235" t="str">
        <f t="shared" si="1"/>
        <v/>
      </c>
      <c r="F13" s="258"/>
      <c r="G13" s="165" t="str">
        <f t="shared" si="2"/>
        <v/>
      </c>
      <c r="H13" s="235" t="str">
        <f t="shared" si="3"/>
        <v/>
      </c>
      <c r="I13" s="175"/>
      <c r="J13" s="186" t="str">
        <f t="shared" si="4"/>
        <v/>
      </c>
      <c r="K13" s="175"/>
      <c r="L13" s="186" t="str">
        <f t="shared" si="5"/>
        <v/>
      </c>
      <c r="M13" s="175"/>
      <c r="N13" s="186" t="str">
        <f t="shared" si="6"/>
        <v/>
      </c>
      <c r="O13" s="175"/>
      <c r="P13" s="186" t="str">
        <f t="shared" si="7"/>
        <v/>
      </c>
      <c r="Q13" s="185" t="str">
        <f t="shared" si="8"/>
        <v/>
      </c>
      <c r="R13" s="235" t="str">
        <f t="shared" si="9"/>
        <v/>
      </c>
      <c r="S13" s="175"/>
      <c r="T13" s="186" t="str">
        <f t="shared" si="10"/>
        <v/>
      </c>
      <c r="U13" s="175"/>
      <c r="V13" s="186" t="str">
        <f t="shared" si="11"/>
        <v/>
      </c>
      <c r="W13" s="175"/>
      <c r="X13" s="186" t="str">
        <f t="shared" si="12"/>
        <v/>
      </c>
      <c r="Y13" s="175"/>
      <c r="Z13" s="186" t="str">
        <f t="shared" si="13"/>
        <v/>
      </c>
      <c r="AA13" s="185" t="str">
        <f t="shared" si="14"/>
        <v/>
      </c>
      <c r="AB13" s="235" t="str">
        <f t="shared" si="15"/>
        <v/>
      </c>
      <c r="AC13" s="175"/>
      <c r="AD13" s="257" t="str">
        <f t="shared" si="16"/>
        <v/>
      </c>
      <c r="AE13" s="235" t="str">
        <f t="shared" si="17"/>
        <v/>
      </c>
      <c r="AF13" s="165">
        <f t="shared" si="18"/>
        <v>0</v>
      </c>
      <c r="AG13" s="170">
        <f>IFERROR((VLOOKUP(AF13,INFO!$M$17:$N$27,2)),"")</f>
        <v>5</v>
      </c>
      <c r="AH13" s="238">
        <f t="shared" si="19"/>
        <v>0</v>
      </c>
      <c r="AI13" s="239">
        <f t="shared" si="20"/>
        <v>5</v>
      </c>
      <c r="AJ13" s="321" t="str">
        <f t="shared" si="21"/>
        <v>Failed</v>
      </c>
      <c r="AK13" s="322"/>
      <c r="AO13" s="228"/>
    </row>
    <row r="14" spans="1:41">
      <c r="A14" s="166">
        <v>7</v>
      </c>
      <c r="B14" s="168" t="str">
        <f>CONCATENATE(INFO!C23," ",INFO!D23," ",INFO!E23)</f>
        <v>Delos Santos Tristan Rome L</v>
      </c>
      <c r="C14" s="175"/>
      <c r="D14" s="255" t="str">
        <f t="shared" si="0"/>
        <v/>
      </c>
      <c r="E14" s="235" t="str">
        <f t="shared" si="1"/>
        <v/>
      </c>
      <c r="F14" s="258"/>
      <c r="G14" s="165" t="str">
        <f t="shared" si="2"/>
        <v/>
      </c>
      <c r="H14" s="235" t="str">
        <f t="shared" si="3"/>
        <v/>
      </c>
      <c r="I14" s="175"/>
      <c r="J14" s="186" t="str">
        <f t="shared" si="4"/>
        <v/>
      </c>
      <c r="K14" s="175"/>
      <c r="L14" s="186" t="str">
        <f t="shared" si="5"/>
        <v/>
      </c>
      <c r="M14" s="175"/>
      <c r="N14" s="186" t="str">
        <f t="shared" si="6"/>
        <v/>
      </c>
      <c r="O14" s="175"/>
      <c r="P14" s="186" t="str">
        <f t="shared" si="7"/>
        <v/>
      </c>
      <c r="Q14" s="185" t="str">
        <f t="shared" si="8"/>
        <v/>
      </c>
      <c r="R14" s="235" t="str">
        <f t="shared" si="9"/>
        <v/>
      </c>
      <c r="S14" s="175"/>
      <c r="T14" s="186" t="str">
        <f t="shared" si="10"/>
        <v/>
      </c>
      <c r="U14" s="175"/>
      <c r="V14" s="186" t="str">
        <f t="shared" si="11"/>
        <v/>
      </c>
      <c r="W14" s="175"/>
      <c r="X14" s="186" t="str">
        <f t="shared" si="12"/>
        <v/>
      </c>
      <c r="Y14" s="175"/>
      <c r="Z14" s="186" t="str">
        <f t="shared" si="13"/>
        <v/>
      </c>
      <c r="AA14" s="185" t="str">
        <f t="shared" si="14"/>
        <v/>
      </c>
      <c r="AB14" s="235" t="str">
        <f t="shared" si="15"/>
        <v/>
      </c>
      <c r="AC14" s="175"/>
      <c r="AD14" s="257" t="str">
        <f t="shared" si="16"/>
        <v/>
      </c>
      <c r="AE14" s="235" t="str">
        <f t="shared" si="17"/>
        <v/>
      </c>
      <c r="AF14" s="165">
        <f t="shared" si="18"/>
        <v>0</v>
      </c>
      <c r="AG14" s="170">
        <f>IFERROR((VLOOKUP(AF14,INFO!$M$17:$N$27,2)),"")</f>
        <v>5</v>
      </c>
      <c r="AH14" s="238">
        <f t="shared" si="19"/>
        <v>0</v>
      </c>
      <c r="AI14" s="239">
        <f t="shared" si="20"/>
        <v>5</v>
      </c>
      <c r="AJ14" s="321" t="str">
        <f t="shared" si="21"/>
        <v>Failed</v>
      </c>
      <c r="AK14" s="322"/>
      <c r="AO14" s="228"/>
    </row>
    <row r="15" spans="1:41">
      <c r="A15" s="166">
        <v>8</v>
      </c>
      <c r="B15" s="168" t="str">
        <f>CONCATENATE(INFO!C24," ",INFO!D24," ",INFO!E24)</f>
        <v/>
      </c>
      <c r="C15" s="175"/>
      <c r="D15" s="255" t="str">
        <f t="shared" si="0"/>
        <v/>
      </c>
      <c r="E15" s="235" t="str">
        <f t="shared" si="1"/>
        <v/>
      </c>
      <c r="F15" s="258"/>
      <c r="G15" s="165" t="str">
        <f t="shared" si="2"/>
        <v/>
      </c>
      <c r="H15" s="235" t="str">
        <f t="shared" si="3"/>
        <v/>
      </c>
      <c r="I15" s="175"/>
      <c r="J15" s="186" t="str">
        <f t="shared" si="4"/>
        <v/>
      </c>
      <c r="K15" s="175"/>
      <c r="L15" s="186" t="str">
        <f t="shared" si="5"/>
        <v/>
      </c>
      <c r="M15" s="175"/>
      <c r="N15" s="186" t="str">
        <f t="shared" si="6"/>
        <v/>
      </c>
      <c r="O15" s="175"/>
      <c r="P15" s="186" t="str">
        <f t="shared" si="7"/>
        <v/>
      </c>
      <c r="Q15" s="185" t="str">
        <f t="shared" si="8"/>
        <v/>
      </c>
      <c r="R15" s="235" t="str">
        <f t="shared" si="9"/>
        <v/>
      </c>
      <c r="S15" s="175"/>
      <c r="T15" s="186" t="str">
        <f t="shared" si="10"/>
        <v/>
      </c>
      <c r="U15" s="175"/>
      <c r="V15" s="186" t="str">
        <f t="shared" si="11"/>
        <v/>
      </c>
      <c r="W15" s="175"/>
      <c r="X15" s="186" t="str">
        <f t="shared" si="12"/>
        <v/>
      </c>
      <c r="Y15" s="175"/>
      <c r="Z15" s="186" t="str">
        <f t="shared" si="13"/>
        <v/>
      </c>
      <c r="AA15" s="185" t="str">
        <f t="shared" si="14"/>
        <v/>
      </c>
      <c r="AB15" s="235" t="str">
        <f t="shared" si="15"/>
        <v/>
      </c>
      <c r="AC15" s="175"/>
      <c r="AD15" s="257" t="str">
        <f t="shared" si="16"/>
        <v/>
      </c>
      <c r="AE15" s="235" t="str">
        <f t="shared" si="17"/>
        <v/>
      </c>
      <c r="AF15" s="165">
        <f t="shared" si="18"/>
        <v>0</v>
      </c>
      <c r="AG15" s="170">
        <f>IFERROR((VLOOKUP(AF15,INFO!$M$17:$N$27,2)),"")</f>
        <v>5</v>
      </c>
      <c r="AH15" s="238">
        <f t="shared" si="19"/>
        <v>0</v>
      </c>
      <c r="AI15" s="239">
        <f t="shared" si="20"/>
        <v>5</v>
      </c>
      <c r="AJ15" s="321" t="str">
        <f t="shared" si="21"/>
        <v>Failed</v>
      </c>
      <c r="AK15" s="322"/>
      <c r="AO15" s="228"/>
    </row>
    <row r="16" spans="1:41">
      <c r="A16" s="166">
        <v>9</v>
      </c>
      <c r="B16" s="168" t="str">
        <f>CONCATENATE(INFO!C25," ",INFO!D25," ",INFO!E25)</f>
        <v/>
      </c>
      <c r="C16" s="175"/>
      <c r="D16" s="255" t="str">
        <f t="shared" si="0"/>
        <v/>
      </c>
      <c r="E16" s="235" t="str">
        <f t="shared" si="1"/>
        <v/>
      </c>
      <c r="F16" s="258"/>
      <c r="G16" s="165" t="str">
        <f t="shared" si="2"/>
        <v/>
      </c>
      <c r="H16" s="235" t="str">
        <f t="shared" si="3"/>
        <v/>
      </c>
      <c r="I16" s="175"/>
      <c r="J16" s="186" t="str">
        <f t="shared" si="4"/>
        <v/>
      </c>
      <c r="K16" s="175"/>
      <c r="L16" s="186" t="str">
        <f t="shared" si="5"/>
        <v/>
      </c>
      <c r="M16" s="175"/>
      <c r="N16" s="186" t="str">
        <f t="shared" si="6"/>
        <v/>
      </c>
      <c r="O16" s="175"/>
      <c r="P16" s="186" t="str">
        <f t="shared" si="7"/>
        <v/>
      </c>
      <c r="Q16" s="185" t="str">
        <f t="shared" si="8"/>
        <v/>
      </c>
      <c r="R16" s="235" t="str">
        <f t="shared" si="9"/>
        <v/>
      </c>
      <c r="S16" s="175"/>
      <c r="T16" s="186" t="str">
        <f t="shared" si="10"/>
        <v/>
      </c>
      <c r="U16" s="175"/>
      <c r="V16" s="186" t="str">
        <f t="shared" si="11"/>
        <v/>
      </c>
      <c r="W16" s="175"/>
      <c r="X16" s="186" t="str">
        <f t="shared" si="12"/>
        <v/>
      </c>
      <c r="Y16" s="175"/>
      <c r="Z16" s="186" t="str">
        <f t="shared" si="13"/>
        <v/>
      </c>
      <c r="AA16" s="185" t="str">
        <f t="shared" si="14"/>
        <v/>
      </c>
      <c r="AB16" s="235" t="str">
        <f t="shared" si="15"/>
        <v/>
      </c>
      <c r="AC16" s="175"/>
      <c r="AD16" s="257" t="str">
        <f t="shared" si="16"/>
        <v/>
      </c>
      <c r="AE16" s="235" t="str">
        <f t="shared" si="17"/>
        <v/>
      </c>
      <c r="AF16" s="165">
        <f t="shared" si="18"/>
        <v>0</v>
      </c>
      <c r="AG16" s="170">
        <f>IFERROR((VLOOKUP(AF16,INFO!$M$17:$N$27,2)),"")</f>
        <v>5</v>
      </c>
      <c r="AH16" s="238">
        <f t="shared" si="19"/>
        <v>0</v>
      </c>
      <c r="AI16" s="239">
        <f t="shared" si="20"/>
        <v>5</v>
      </c>
      <c r="AJ16" s="321" t="str">
        <f t="shared" si="21"/>
        <v>Failed</v>
      </c>
      <c r="AK16" s="322"/>
      <c r="AO16" s="228"/>
    </row>
    <row r="17" spans="1:41">
      <c r="A17" s="166">
        <v>10</v>
      </c>
      <c r="B17" s="168" t="str">
        <f>CONCATENATE(INFO!C26," ",INFO!D26," ",INFO!E26)</f>
        <v/>
      </c>
      <c r="C17" s="175"/>
      <c r="D17" s="255" t="str">
        <f t="shared" si="0"/>
        <v/>
      </c>
      <c r="E17" s="235" t="str">
        <f t="shared" si="1"/>
        <v/>
      </c>
      <c r="F17" s="258"/>
      <c r="G17" s="165" t="str">
        <f t="shared" si="2"/>
        <v/>
      </c>
      <c r="H17" s="235" t="str">
        <f t="shared" si="3"/>
        <v/>
      </c>
      <c r="I17" s="175"/>
      <c r="J17" s="186" t="str">
        <f t="shared" si="4"/>
        <v/>
      </c>
      <c r="K17" s="175"/>
      <c r="L17" s="186" t="str">
        <f t="shared" si="5"/>
        <v/>
      </c>
      <c r="M17" s="175"/>
      <c r="N17" s="186" t="str">
        <f t="shared" si="6"/>
        <v/>
      </c>
      <c r="O17" s="175"/>
      <c r="P17" s="186" t="str">
        <f t="shared" si="7"/>
        <v/>
      </c>
      <c r="Q17" s="185" t="str">
        <f t="shared" si="8"/>
        <v/>
      </c>
      <c r="R17" s="235" t="str">
        <f t="shared" si="9"/>
        <v/>
      </c>
      <c r="S17" s="175"/>
      <c r="T17" s="186" t="str">
        <f t="shared" si="10"/>
        <v/>
      </c>
      <c r="U17" s="175"/>
      <c r="V17" s="186" t="str">
        <f t="shared" si="11"/>
        <v/>
      </c>
      <c r="W17" s="175"/>
      <c r="X17" s="186" t="str">
        <f t="shared" si="12"/>
        <v/>
      </c>
      <c r="Y17" s="175"/>
      <c r="Z17" s="186" t="str">
        <f t="shared" si="13"/>
        <v/>
      </c>
      <c r="AA17" s="185" t="str">
        <f t="shared" si="14"/>
        <v/>
      </c>
      <c r="AB17" s="235" t="str">
        <f t="shared" si="15"/>
        <v/>
      </c>
      <c r="AC17" s="175"/>
      <c r="AD17" s="257" t="str">
        <f t="shared" si="16"/>
        <v/>
      </c>
      <c r="AE17" s="235" t="str">
        <f t="shared" si="17"/>
        <v/>
      </c>
      <c r="AF17" s="165">
        <f t="shared" si="18"/>
        <v>0</v>
      </c>
      <c r="AG17" s="170">
        <f>IFERROR((VLOOKUP(AF17,INFO!$M$17:$N$27,2)),"")</f>
        <v>5</v>
      </c>
      <c r="AH17" s="238">
        <f t="shared" si="19"/>
        <v>0</v>
      </c>
      <c r="AI17" s="239">
        <f t="shared" si="20"/>
        <v>5</v>
      </c>
      <c r="AJ17" s="321" t="str">
        <f t="shared" si="21"/>
        <v>Failed</v>
      </c>
      <c r="AK17" s="322"/>
      <c r="AO17" s="228"/>
    </row>
    <row r="18" spans="1:41">
      <c r="A18" s="166">
        <v>11</v>
      </c>
      <c r="B18" s="168" t="str">
        <f>CONCATENATE(INFO!C27," ",INFO!D27," ",INFO!E27)</f>
        <v/>
      </c>
      <c r="C18" s="175"/>
      <c r="D18" s="255" t="str">
        <f t="shared" si="0"/>
        <v/>
      </c>
      <c r="E18" s="235" t="str">
        <f t="shared" si="1"/>
        <v/>
      </c>
      <c r="F18" s="258"/>
      <c r="G18" s="165" t="str">
        <f t="shared" si="2"/>
        <v/>
      </c>
      <c r="H18" s="235" t="str">
        <f t="shared" si="3"/>
        <v/>
      </c>
      <c r="I18" s="175"/>
      <c r="J18" s="186" t="str">
        <f t="shared" si="4"/>
        <v/>
      </c>
      <c r="K18" s="175"/>
      <c r="L18" s="186" t="str">
        <f t="shared" si="5"/>
        <v/>
      </c>
      <c r="M18" s="175"/>
      <c r="N18" s="186" t="str">
        <f t="shared" si="6"/>
        <v/>
      </c>
      <c r="O18" s="175"/>
      <c r="P18" s="186" t="str">
        <f t="shared" si="7"/>
        <v/>
      </c>
      <c r="Q18" s="185" t="str">
        <f t="shared" si="8"/>
        <v/>
      </c>
      <c r="R18" s="235" t="str">
        <f t="shared" si="9"/>
        <v/>
      </c>
      <c r="S18" s="175"/>
      <c r="T18" s="186" t="str">
        <f t="shared" si="10"/>
        <v/>
      </c>
      <c r="U18" s="175"/>
      <c r="V18" s="186" t="str">
        <f t="shared" si="11"/>
        <v/>
      </c>
      <c r="W18" s="175"/>
      <c r="X18" s="186" t="str">
        <f t="shared" si="12"/>
        <v/>
      </c>
      <c r="Y18" s="175"/>
      <c r="Z18" s="186" t="str">
        <f t="shared" si="13"/>
        <v/>
      </c>
      <c r="AA18" s="185" t="str">
        <f t="shared" si="14"/>
        <v/>
      </c>
      <c r="AB18" s="235" t="str">
        <f t="shared" si="15"/>
        <v/>
      </c>
      <c r="AC18" s="175"/>
      <c r="AD18" s="257" t="str">
        <f t="shared" si="16"/>
        <v/>
      </c>
      <c r="AE18" s="235" t="str">
        <f t="shared" si="17"/>
        <v/>
      </c>
      <c r="AF18" s="165">
        <f t="shared" si="18"/>
        <v>0</v>
      </c>
      <c r="AG18" s="170">
        <f>IFERROR((VLOOKUP(AF18,INFO!$M$17:$N$27,2)),"")</f>
        <v>5</v>
      </c>
      <c r="AH18" s="238">
        <f t="shared" si="19"/>
        <v>0</v>
      </c>
      <c r="AI18" s="239">
        <f t="shared" si="20"/>
        <v>5</v>
      </c>
      <c r="AJ18" s="321" t="str">
        <f t="shared" si="21"/>
        <v>Failed</v>
      </c>
      <c r="AK18" s="322"/>
      <c r="AO18" s="228"/>
    </row>
    <row r="19" spans="1:41">
      <c r="A19" s="166">
        <v>12</v>
      </c>
      <c r="B19" s="168" t="str">
        <f>CONCATENATE(INFO!C28," ",INFO!D28," ",INFO!E28)</f>
        <v/>
      </c>
      <c r="C19" s="175"/>
      <c r="D19" s="255" t="str">
        <f t="shared" si="0"/>
        <v/>
      </c>
      <c r="E19" s="235" t="str">
        <f t="shared" si="1"/>
        <v/>
      </c>
      <c r="F19" s="258"/>
      <c r="G19" s="165" t="str">
        <f t="shared" si="2"/>
        <v/>
      </c>
      <c r="H19" s="235" t="str">
        <f t="shared" si="3"/>
        <v/>
      </c>
      <c r="I19" s="175"/>
      <c r="J19" s="186" t="str">
        <f t="shared" si="4"/>
        <v/>
      </c>
      <c r="K19" s="175"/>
      <c r="L19" s="186" t="str">
        <f t="shared" si="5"/>
        <v/>
      </c>
      <c r="M19" s="175"/>
      <c r="N19" s="186" t="str">
        <f t="shared" si="6"/>
        <v/>
      </c>
      <c r="O19" s="175"/>
      <c r="P19" s="186" t="str">
        <f t="shared" si="7"/>
        <v/>
      </c>
      <c r="Q19" s="185" t="str">
        <f t="shared" si="8"/>
        <v/>
      </c>
      <c r="R19" s="235" t="str">
        <f t="shared" si="9"/>
        <v/>
      </c>
      <c r="S19" s="175"/>
      <c r="T19" s="186" t="str">
        <f t="shared" si="10"/>
        <v/>
      </c>
      <c r="U19" s="175"/>
      <c r="V19" s="186" t="str">
        <f t="shared" si="11"/>
        <v/>
      </c>
      <c r="W19" s="175"/>
      <c r="X19" s="186" t="str">
        <f t="shared" si="12"/>
        <v/>
      </c>
      <c r="Y19" s="175"/>
      <c r="Z19" s="186" t="str">
        <f t="shared" si="13"/>
        <v/>
      </c>
      <c r="AA19" s="185" t="str">
        <f t="shared" si="14"/>
        <v/>
      </c>
      <c r="AB19" s="235" t="str">
        <f t="shared" si="15"/>
        <v/>
      </c>
      <c r="AC19" s="175"/>
      <c r="AD19" s="257" t="str">
        <f t="shared" si="16"/>
        <v/>
      </c>
      <c r="AE19" s="235" t="str">
        <f t="shared" si="17"/>
        <v/>
      </c>
      <c r="AF19" s="165">
        <f t="shared" si="18"/>
        <v>0</v>
      </c>
      <c r="AG19" s="170">
        <f>IFERROR((VLOOKUP(AF19,INFO!$M$17:$N$27,2)),"")</f>
        <v>5</v>
      </c>
      <c r="AH19" s="238">
        <f t="shared" si="19"/>
        <v>0</v>
      </c>
      <c r="AI19" s="239">
        <f t="shared" si="20"/>
        <v>5</v>
      </c>
      <c r="AJ19" s="321" t="str">
        <f t="shared" si="21"/>
        <v>Failed</v>
      </c>
      <c r="AK19" s="322"/>
      <c r="AO19" s="228"/>
    </row>
    <row r="20" spans="1:41">
      <c r="A20" s="166">
        <v>13</v>
      </c>
      <c r="B20" s="168" t="str">
        <f>CONCATENATE(INFO!C29," ",INFO!D29," ",INFO!E29)</f>
        <v/>
      </c>
      <c r="C20" s="175"/>
      <c r="D20" s="255" t="str">
        <f t="shared" si="0"/>
        <v/>
      </c>
      <c r="E20" s="235" t="str">
        <f t="shared" si="1"/>
        <v/>
      </c>
      <c r="F20" s="258"/>
      <c r="G20" s="165" t="str">
        <f t="shared" si="2"/>
        <v/>
      </c>
      <c r="H20" s="235" t="str">
        <f t="shared" si="3"/>
        <v/>
      </c>
      <c r="I20" s="175"/>
      <c r="J20" s="186" t="str">
        <f t="shared" si="4"/>
        <v/>
      </c>
      <c r="K20" s="175"/>
      <c r="L20" s="186" t="str">
        <f t="shared" si="5"/>
        <v/>
      </c>
      <c r="M20" s="175"/>
      <c r="N20" s="186" t="str">
        <f t="shared" si="6"/>
        <v/>
      </c>
      <c r="O20" s="175"/>
      <c r="P20" s="186" t="str">
        <f t="shared" si="7"/>
        <v/>
      </c>
      <c r="Q20" s="185" t="str">
        <f t="shared" si="8"/>
        <v/>
      </c>
      <c r="R20" s="235" t="str">
        <f t="shared" si="9"/>
        <v/>
      </c>
      <c r="S20" s="175"/>
      <c r="T20" s="186" t="str">
        <f t="shared" si="10"/>
        <v/>
      </c>
      <c r="U20" s="175"/>
      <c r="V20" s="186" t="str">
        <f t="shared" si="11"/>
        <v/>
      </c>
      <c r="W20" s="175"/>
      <c r="X20" s="186" t="str">
        <f t="shared" si="12"/>
        <v/>
      </c>
      <c r="Y20" s="175"/>
      <c r="Z20" s="186" t="str">
        <f t="shared" si="13"/>
        <v/>
      </c>
      <c r="AA20" s="185" t="str">
        <f t="shared" si="14"/>
        <v/>
      </c>
      <c r="AB20" s="235" t="str">
        <f t="shared" si="15"/>
        <v/>
      </c>
      <c r="AC20" s="175"/>
      <c r="AD20" s="257" t="str">
        <f t="shared" si="16"/>
        <v/>
      </c>
      <c r="AE20" s="235" t="str">
        <f t="shared" si="17"/>
        <v/>
      </c>
      <c r="AF20" s="165">
        <f t="shared" si="18"/>
        <v>0</v>
      </c>
      <c r="AG20" s="170">
        <f>IFERROR((VLOOKUP(AF20,INFO!$M$17:$N$27,2)),"")</f>
        <v>5</v>
      </c>
      <c r="AH20" s="238">
        <f t="shared" si="19"/>
        <v>0</v>
      </c>
      <c r="AI20" s="239">
        <f t="shared" si="20"/>
        <v>5</v>
      </c>
      <c r="AJ20" s="321" t="str">
        <f t="shared" si="21"/>
        <v>Failed</v>
      </c>
      <c r="AK20" s="322"/>
      <c r="AO20" s="228"/>
    </row>
    <row r="21" spans="1:41">
      <c r="A21" s="166">
        <v>14</v>
      </c>
      <c r="B21" s="168" t="str">
        <f>CONCATENATE(INFO!C30," ",INFO!D30," ",INFO!E30)</f>
        <v/>
      </c>
      <c r="C21" s="175"/>
      <c r="D21" s="255" t="str">
        <f t="shared" si="0"/>
        <v/>
      </c>
      <c r="E21" s="235" t="str">
        <f t="shared" si="1"/>
        <v/>
      </c>
      <c r="F21" s="258"/>
      <c r="G21" s="165" t="str">
        <f t="shared" si="2"/>
        <v/>
      </c>
      <c r="H21" s="235" t="str">
        <f t="shared" si="3"/>
        <v/>
      </c>
      <c r="I21" s="175"/>
      <c r="J21" s="186" t="str">
        <f t="shared" si="4"/>
        <v/>
      </c>
      <c r="K21" s="175"/>
      <c r="L21" s="186" t="str">
        <f t="shared" si="5"/>
        <v/>
      </c>
      <c r="M21" s="175"/>
      <c r="N21" s="186" t="str">
        <f t="shared" si="6"/>
        <v/>
      </c>
      <c r="O21" s="175"/>
      <c r="P21" s="186" t="str">
        <f t="shared" si="7"/>
        <v/>
      </c>
      <c r="Q21" s="185" t="str">
        <f t="shared" si="8"/>
        <v/>
      </c>
      <c r="R21" s="235" t="str">
        <f t="shared" si="9"/>
        <v/>
      </c>
      <c r="S21" s="175"/>
      <c r="T21" s="186" t="str">
        <f t="shared" si="10"/>
        <v/>
      </c>
      <c r="U21" s="175"/>
      <c r="V21" s="186" t="str">
        <f t="shared" si="11"/>
        <v/>
      </c>
      <c r="W21" s="175"/>
      <c r="X21" s="186" t="str">
        <f t="shared" si="12"/>
        <v/>
      </c>
      <c r="Y21" s="175"/>
      <c r="Z21" s="186" t="str">
        <f t="shared" si="13"/>
        <v/>
      </c>
      <c r="AA21" s="185" t="str">
        <f t="shared" si="14"/>
        <v/>
      </c>
      <c r="AB21" s="235" t="str">
        <f t="shared" si="15"/>
        <v/>
      </c>
      <c r="AC21" s="175"/>
      <c r="AD21" s="257" t="str">
        <f t="shared" si="16"/>
        <v/>
      </c>
      <c r="AE21" s="235" t="str">
        <f t="shared" si="17"/>
        <v/>
      </c>
      <c r="AF21" s="165">
        <f t="shared" si="18"/>
        <v>0</v>
      </c>
      <c r="AG21" s="170">
        <f>IFERROR((VLOOKUP(AF21,INFO!$M$17:$N$27,2)),"")</f>
        <v>5</v>
      </c>
      <c r="AH21" s="238">
        <f t="shared" si="19"/>
        <v>0</v>
      </c>
      <c r="AI21" s="239">
        <f t="shared" si="20"/>
        <v>5</v>
      </c>
      <c r="AJ21" s="321" t="str">
        <f t="shared" si="21"/>
        <v>Failed</v>
      </c>
      <c r="AK21" s="322"/>
      <c r="AO21" s="228"/>
    </row>
    <row r="22" spans="1:41">
      <c r="A22" s="166">
        <v>15</v>
      </c>
      <c r="B22" s="168" t="str">
        <f>CONCATENATE(INFO!C31," ",INFO!D31," ",INFO!E31)</f>
        <v/>
      </c>
      <c r="C22" s="175"/>
      <c r="D22" s="255" t="str">
        <f t="shared" si="0"/>
        <v/>
      </c>
      <c r="E22" s="235" t="str">
        <f t="shared" si="1"/>
        <v/>
      </c>
      <c r="F22" s="258"/>
      <c r="G22" s="165" t="str">
        <f t="shared" si="2"/>
        <v/>
      </c>
      <c r="H22" s="235" t="str">
        <f t="shared" si="3"/>
        <v/>
      </c>
      <c r="I22" s="175"/>
      <c r="J22" s="186" t="str">
        <f t="shared" si="4"/>
        <v/>
      </c>
      <c r="K22" s="175"/>
      <c r="L22" s="186" t="str">
        <f t="shared" si="5"/>
        <v/>
      </c>
      <c r="M22" s="175"/>
      <c r="N22" s="186" t="str">
        <f t="shared" si="6"/>
        <v/>
      </c>
      <c r="O22" s="175"/>
      <c r="P22" s="186" t="str">
        <f t="shared" si="7"/>
        <v/>
      </c>
      <c r="Q22" s="185" t="str">
        <f t="shared" si="8"/>
        <v/>
      </c>
      <c r="R22" s="235" t="str">
        <f t="shared" si="9"/>
        <v/>
      </c>
      <c r="S22" s="175"/>
      <c r="T22" s="186" t="str">
        <f t="shared" si="10"/>
        <v/>
      </c>
      <c r="U22" s="175"/>
      <c r="V22" s="186" t="str">
        <f t="shared" si="11"/>
        <v/>
      </c>
      <c r="W22" s="175"/>
      <c r="X22" s="186" t="str">
        <f t="shared" si="12"/>
        <v/>
      </c>
      <c r="Y22" s="175"/>
      <c r="Z22" s="186" t="str">
        <f t="shared" si="13"/>
        <v/>
      </c>
      <c r="AA22" s="185" t="str">
        <f t="shared" si="14"/>
        <v/>
      </c>
      <c r="AB22" s="235" t="str">
        <f t="shared" si="15"/>
        <v/>
      </c>
      <c r="AC22" s="175"/>
      <c r="AD22" s="257" t="str">
        <f t="shared" si="16"/>
        <v/>
      </c>
      <c r="AE22" s="235" t="str">
        <f t="shared" si="17"/>
        <v/>
      </c>
      <c r="AF22" s="165">
        <f t="shared" si="18"/>
        <v>0</v>
      </c>
      <c r="AG22" s="170">
        <f>IFERROR((VLOOKUP(AF22,INFO!$M$17:$N$27,2)),"")</f>
        <v>5</v>
      </c>
      <c r="AH22" s="238">
        <f t="shared" si="19"/>
        <v>0</v>
      </c>
      <c r="AI22" s="239">
        <f t="shared" si="20"/>
        <v>5</v>
      </c>
      <c r="AJ22" s="321" t="str">
        <f t="shared" si="21"/>
        <v>Failed</v>
      </c>
      <c r="AK22" s="322"/>
      <c r="AO22" s="228"/>
    </row>
    <row r="23" spans="1:41">
      <c r="A23" s="166">
        <v>16</v>
      </c>
      <c r="B23" s="168" t="str">
        <f>CONCATENATE(INFO!C32," ",INFO!D32," ",INFO!E32)</f>
        <v/>
      </c>
      <c r="C23" s="175"/>
      <c r="D23" s="255" t="str">
        <f t="shared" si="0"/>
        <v/>
      </c>
      <c r="E23" s="235" t="str">
        <f t="shared" si="1"/>
        <v/>
      </c>
      <c r="F23" s="258"/>
      <c r="G23" s="165" t="str">
        <f t="shared" si="2"/>
        <v/>
      </c>
      <c r="H23" s="235" t="str">
        <f t="shared" si="3"/>
        <v/>
      </c>
      <c r="I23" s="175"/>
      <c r="J23" s="186" t="str">
        <f t="shared" si="4"/>
        <v/>
      </c>
      <c r="K23" s="175"/>
      <c r="L23" s="186" t="str">
        <f t="shared" si="5"/>
        <v/>
      </c>
      <c r="M23" s="175"/>
      <c r="N23" s="186" t="str">
        <f t="shared" si="6"/>
        <v/>
      </c>
      <c r="O23" s="175"/>
      <c r="P23" s="186" t="str">
        <f t="shared" si="7"/>
        <v/>
      </c>
      <c r="Q23" s="185" t="str">
        <f t="shared" si="8"/>
        <v/>
      </c>
      <c r="R23" s="235" t="str">
        <f t="shared" si="9"/>
        <v/>
      </c>
      <c r="S23" s="175"/>
      <c r="T23" s="186" t="str">
        <f t="shared" si="10"/>
        <v/>
      </c>
      <c r="U23" s="175"/>
      <c r="V23" s="186" t="str">
        <f t="shared" si="11"/>
        <v/>
      </c>
      <c r="W23" s="175"/>
      <c r="X23" s="186" t="str">
        <f t="shared" si="12"/>
        <v/>
      </c>
      <c r="Y23" s="175"/>
      <c r="Z23" s="186" t="str">
        <f t="shared" si="13"/>
        <v/>
      </c>
      <c r="AA23" s="185" t="str">
        <f t="shared" si="14"/>
        <v/>
      </c>
      <c r="AB23" s="235" t="str">
        <f t="shared" si="15"/>
        <v/>
      </c>
      <c r="AC23" s="175"/>
      <c r="AD23" s="257" t="str">
        <f t="shared" si="16"/>
        <v/>
      </c>
      <c r="AE23" s="235" t="str">
        <f t="shared" si="17"/>
        <v/>
      </c>
      <c r="AF23" s="165">
        <f t="shared" si="18"/>
        <v>0</v>
      </c>
      <c r="AG23" s="170">
        <f>IFERROR((VLOOKUP(AF23,INFO!$M$17:$N$27,2)),"")</f>
        <v>5</v>
      </c>
      <c r="AH23" s="238">
        <f t="shared" si="19"/>
        <v>0</v>
      </c>
      <c r="AI23" s="239">
        <f t="shared" si="20"/>
        <v>5</v>
      </c>
      <c r="AJ23" s="321" t="str">
        <f t="shared" si="21"/>
        <v>Failed</v>
      </c>
      <c r="AK23" s="322"/>
      <c r="AO23" s="228"/>
    </row>
    <row r="24" spans="1:41">
      <c r="A24" s="166">
        <v>17</v>
      </c>
      <c r="B24" s="168" t="str">
        <f>CONCATENATE(INFO!C33," ",INFO!D33," ",INFO!E33)</f>
        <v/>
      </c>
      <c r="C24" s="175"/>
      <c r="D24" s="255" t="str">
        <f t="shared" si="0"/>
        <v/>
      </c>
      <c r="E24" s="235" t="str">
        <f t="shared" si="1"/>
        <v/>
      </c>
      <c r="F24" s="258"/>
      <c r="G24" s="165" t="str">
        <f t="shared" si="2"/>
        <v/>
      </c>
      <c r="H24" s="235" t="str">
        <f t="shared" si="3"/>
        <v/>
      </c>
      <c r="I24" s="175"/>
      <c r="J24" s="186" t="str">
        <f t="shared" si="4"/>
        <v/>
      </c>
      <c r="K24" s="175"/>
      <c r="L24" s="186" t="str">
        <f t="shared" si="5"/>
        <v/>
      </c>
      <c r="M24" s="175"/>
      <c r="N24" s="186" t="str">
        <f t="shared" si="6"/>
        <v/>
      </c>
      <c r="O24" s="175"/>
      <c r="P24" s="186" t="str">
        <f t="shared" si="7"/>
        <v/>
      </c>
      <c r="Q24" s="185" t="str">
        <f t="shared" si="8"/>
        <v/>
      </c>
      <c r="R24" s="235" t="str">
        <f t="shared" si="9"/>
        <v/>
      </c>
      <c r="S24" s="175"/>
      <c r="T24" s="186" t="str">
        <f t="shared" si="10"/>
        <v/>
      </c>
      <c r="U24" s="175"/>
      <c r="V24" s="186" t="str">
        <f t="shared" si="11"/>
        <v/>
      </c>
      <c r="W24" s="175"/>
      <c r="X24" s="186" t="str">
        <f t="shared" si="12"/>
        <v/>
      </c>
      <c r="Y24" s="175"/>
      <c r="Z24" s="186" t="str">
        <f t="shared" si="13"/>
        <v/>
      </c>
      <c r="AA24" s="185" t="str">
        <f t="shared" si="14"/>
        <v/>
      </c>
      <c r="AB24" s="235" t="str">
        <f t="shared" si="15"/>
        <v/>
      </c>
      <c r="AC24" s="175"/>
      <c r="AD24" s="257" t="str">
        <f t="shared" si="16"/>
        <v/>
      </c>
      <c r="AE24" s="235" t="str">
        <f t="shared" si="17"/>
        <v/>
      </c>
      <c r="AF24" s="165">
        <f t="shared" si="18"/>
        <v>0</v>
      </c>
      <c r="AG24" s="170">
        <f>IFERROR((VLOOKUP(AF24,INFO!$M$17:$N$27,2)),"")</f>
        <v>5</v>
      </c>
      <c r="AH24" s="238">
        <f t="shared" si="19"/>
        <v>0</v>
      </c>
      <c r="AI24" s="239">
        <f t="shared" si="20"/>
        <v>5</v>
      </c>
      <c r="AJ24" s="321" t="str">
        <f t="shared" si="21"/>
        <v>Failed</v>
      </c>
      <c r="AK24" s="322"/>
      <c r="AO24" s="228"/>
    </row>
    <row r="25" spans="1:41">
      <c r="A25" s="166">
        <v>18</v>
      </c>
      <c r="B25" s="168" t="str">
        <f>CONCATENATE(INFO!C34," ",INFO!D34," ",INFO!E34)</f>
        <v/>
      </c>
      <c r="C25" s="175"/>
      <c r="D25" s="255" t="str">
        <f t="shared" si="0"/>
        <v/>
      </c>
      <c r="E25" s="235" t="str">
        <f t="shared" si="1"/>
        <v/>
      </c>
      <c r="F25" s="258"/>
      <c r="G25" s="165" t="str">
        <f t="shared" si="2"/>
        <v/>
      </c>
      <c r="H25" s="235" t="str">
        <f t="shared" si="3"/>
        <v/>
      </c>
      <c r="I25" s="175"/>
      <c r="J25" s="186" t="str">
        <f t="shared" si="4"/>
        <v/>
      </c>
      <c r="K25" s="175"/>
      <c r="L25" s="186" t="str">
        <f t="shared" si="5"/>
        <v/>
      </c>
      <c r="M25" s="175"/>
      <c r="N25" s="186" t="str">
        <f t="shared" si="6"/>
        <v/>
      </c>
      <c r="O25" s="175"/>
      <c r="P25" s="186" t="str">
        <f t="shared" si="7"/>
        <v/>
      </c>
      <c r="Q25" s="185" t="str">
        <f t="shared" si="8"/>
        <v/>
      </c>
      <c r="R25" s="235" t="str">
        <f t="shared" si="9"/>
        <v/>
      </c>
      <c r="S25" s="175"/>
      <c r="T25" s="186" t="str">
        <f t="shared" si="10"/>
        <v/>
      </c>
      <c r="U25" s="175"/>
      <c r="V25" s="186" t="str">
        <f t="shared" si="11"/>
        <v/>
      </c>
      <c r="W25" s="175"/>
      <c r="X25" s="186" t="str">
        <f t="shared" si="12"/>
        <v/>
      </c>
      <c r="Y25" s="175"/>
      <c r="Z25" s="186" t="str">
        <f t="shared" si="13"/>
        <v/>
      </c>
      <c r="AA25" s="185" t="str">
        <f t="shared" si="14"/>
        <v/>
      </c>
      <c r="AB25" s="235" t="str">
        <f t="shared" si="15"/>
        <v/>
      </c>
      <c r="AC25" s="175"/>
      <c r="AD25" s="257" t="str">
        <f t="shared" si="16"/>
        <v/>
      </c>
      <c r="AE25" s="235" t="str">
        <f t="shared" si="17"/>
        <v/>
      </c>
      <c r="AF25" s="165">
        <f t="shared" si="18"/>
        <v>0</v>
      </c>
      <c r="AG25" s="170">
        <f>IFERROR((VLOOKUP(AF25,INFO!$M$17:$N$27,2)),"")</f>
        <v>5</v>
      </c>
      <c r="AH25" s="238">
        <f t="shared" si="19"/>
        <v>0</v>
      </c>
      <c r="AI25" s="239">
        <f t="shared" si="20"/>
        <v>5</v>
      </c>
      <c r="AJ25" s="321" t="str">
        <f t="shared" si="21"/>
        <v>Failed</v>
      </c>
      <c r="AK25" s="322"/>
      <c r="AO25" s="228"/>
    </row>
    <row r="26" spans="1:41">
      <c r="A26" s="166">
        <v>19</v>
      </c>
      <c r="B26" s="168" t="str">
        <f>CONCATENATE(INFO!C35," ",INFO!D35," ",INFO!E35)</f>
        <v/>
      </c>
      <c r="C26" s="175"/>
      <c r="D26" s="255" t="str">
        <f t="shared" si="0"/>
        <v/>
      </c>
      <c r="E26" s="235" t="str">
        <f t="shared" si="1"/>
        <v/>
      </c>
      <c r="F26" s="258"/>
      <c r="G26" s="165" t="str">
        <f t="shared" si="2"/>
        <v/>
      </c>
      <c r="H26" s="235" t="str">
        <f t="shared" si="3"/>
        <v/>
      </c>
      <c r="I26" s="175"/>
      <c r="J26" s="186" t="str">
        <f t="shared" si="4"/>
        <v/>
      </c>
      <c r="K26" s="175"/>
      <c r="L26" s="186" t="str">
        <f t="shared" si="5"/>
        <v/>
      </c>
      <c r="M26" s="175"/>
      <c r="N26" s="186" t="str">
        <f t="shared" si="6"/>
        <v/>
      </c>
      <c r="O26" s="175"/>
      <c r="P26" s="186" t="str">
        <f t="shared" si="7"/>
        <v/>
      </c>
      <c r="Q26" s="185" t="str">
        <f t="shared" si="8"/>
        <v/>
      </c>
      <c r="R26" s="235" t="str">
        <f t="shared" si="9"/>
        <v/>
      </c>
      <c r="S26" s="175"/>
      <c r="T26" s="186" t="str">
        <f t="shared" si="10"/>
        <v/>
      </c>
      <c r="U26" s="175"/>
      <c r="V26" s="186" t="str">
        <f t="shared" si="11"/>
        <v/>
      </c>
      <c r="W26" s="175"/>
      <c r="X26" s="186" t="str">
        <f t="shared" si="12"/>
        <v/>
      </c>
      <c r="Y26" s="175"/>
      <c r="Z26" s="186" t="str">
        <f t="shared" si="13"/>
        <v/>
      </c>
      <c r="AA26" s="185" t="str">
        <f t="shared" si="14"/>
        <v/>
      </c>
      <c r="AB26" s="235" t="str">
        <f t="shared" si="15"/>
        <v/>
      </c>
      <c r="AC26" s="175"/>
      <c r="AD26" s="257" t="str">
        <f t="shared" si="16"/>
        <v/>
      </c>
      <c r="AE26" s="235" t="str">
        <f t="shared" si="17"/>
        <v/>
      </c>
      <c r="AF26" s="165">
        <f t="shared" si="18"/>
        <v>0</v>
      </c>
      <c r="AG26" s="170">
        <f>IFERROR((VLOOKUP(AF26,INFO!$M$17:$N$27,2)),"")</f>
        <v>5</v>
      </c>
      <c r="AH26" s="238">
        <f t="shared" si="19"/>
        <v>0</v>
      </c>
      <c r="AI26" s="239">
        <f t="shared" si="20"/>
        <v>5</v>
      </c>
      <c r="AJ26" s="321" t="str">
        <f t="shared" si="21"/>
        <v>Failed</v>
      </c>
      <c r="AK26" s="322"/>
      <c r="AO26" s="228"/>
    </row>
    <row r="27" spans="1:41">
      <c r="A27" s="166">
        <v>20</v>
      </c>
      <c r="B27" s="168" t="str">
        <f>CONCATENATE(INFO!C36," ",INFO!D36," ",INFO!E36)</f>
        <v/>
      </c>
      <c r="C27" s="175"/>
      <c r="D27" s="255" t="str">
        <f t="shared" ref="D27" si="22">IFERROR(((C27/$C$7)*100),"")</f>
        <v/>
      </c>
      <c r="E27" s="235" t="str">
        <f t="shared" ref="E27" si="23">IFERROR(((D27*$E$7)),"")</f>
        <v/>
      </c>
      <c r="F27" s="258"/>
      <c r="G27" s="165" t="str">
        <f t="shared" ref="G27" si="24">IFERROR(((F27/$F$7)*100),"")</f>
        <v/>
      </c>
      <c r="H27" s="235" t="str">
        <f t="shared" ref="H27" si="25">IFERROR((G27*$H$7),"")</f>
        <v/>
      </c>
      <c r="I27" s="175"/>
      <c r="J27" s="186" t="str">
        <f t="shared" ref="J27" si="26">IFERROR(((I27/$I$7)*100),"")</f>
        <v/>
      </c>
      <c r="K27" s="175"/>
      <c r="L27" s="186" t="str">
        <f t="shared" ref="L27" si="27">IFERROR(((K27/$K$7)*100),"")</f>
        <v/>
      </c>
      <c r="M27" s="175"/>
      <c r="N27" s="186" t="str">
        <f t="shared" ref="N27" si="28">IFERROR(((M27/$M$7)*100),"")</f>
        <v/>
      </c>
      <c r="O27" s="175"/>
      <c r="P27" s="186" t="str">
        <f t="shared" ref="P27" si="29">IFERROR(((O27/$O$7)*100),"")</f>
        <v/>
      </c>
      <c r="Q27" s="185" t="str">
        <f t="shared" ref="Q27" si="30">IFERROR((SUM(J27,L27,N27,P27)/$Q$7),"")</f>
        <v/>
      </c>
      <c r="R27" s="235" t="str">
        <f t="shared" ref="R27" si="31">IFERROR((Q27*$R$7),"")</f>
        <v/>
      </c>
      <c r="S27" s="175"/>
      <c r="T27" s="186" t="str">
        <f t="shared" ref="T27" si="32">IFERROR(((S27/$S$7)*100),"")</f>
        <v/>
      </c>
      <c r="U27" s="175"/>
      <c r="V27" s="186" t="str">
        <f t="shared" ref="V27" si="33">IFERROR(((U27/$U$7)*100),"")</f>
        <v/>
      </c>
      <c r="W27" s="175"/>
      <c r="X27" s="186" t="str">
        <f t="shared" si="12"/>
        <v/>
      </c>
      <c r="Y27" s="175"/>
      <c r="Z27" s="186" t="str">
        <f t="shared" ref="Z27" si="34">IFERROR(((Y27/$Y$7)*100),"")</f>
        <v/>
      </c>
      <c r="AA27" s="185" t="str">
        <f t="shared" ref="AA27" si="35">IFERROR((SUM(T27,V27,Z27,X27)/$AA$7),"")</f>
        <v/>
      </c>
      <c r="AB27" s="235" t="str">
        <f t="shared" ref="AB27" si="36">IFERROR((AA27*$AB$7),"")</f>
        <v/>
      </c>
      <c r="AC27" s="175"/>
      <c r="AD27" s="257" t="str">
        <f t="shared" ref="AD27" si="37">IFERROR(((AC27/$AC$7)*100),"")</f>
        <v/>
      </c>
      <c r="AE27" s="235" t="str">
        <f t="shared" ref="AE27" si="38">IFERROR((AD27*$AE$7),"")</f>
        <v/>
      </c>
      <c r="AF27" s="165">
        <f t="shared" si="18"/>
        <v>0</v>
      </c>
      <c r="AG27" s="170">
        <f>IFERROR((VLOOKUP(AF27,INFO!$M$17:$N$27,2)),"")</f>
        <v>5</v>
      </c>
      <c r="AH27" s="238">
        <f t="shared" ref="AH27" si="39">AF27</f>
        <v>0</v>
      </c>
      <c r="AI27" s="239">
        <f t="shared" ref="AI27" si="40">AG27</f>
        <v>5</v>
      </c>
      <c r="AJ27" s="321" t="str">
        <f t="shared" ref="AJ27" si="41">IF(AI27&lt;4, "Passed","Failed")</f>
        <v>Failed</v>
      </c>
      <c r="AK27" s="322"/>
      <c r="AO27" s="228"/>
    </row>
    <row r="28" spans="1:41">
      <c r="A28" s="166">
        <v>21</v>
      </c>
      <c r="B28" s="168" t="str">
        <f>CONCATENATE(INFO!C37," ",INFO!D37," ",INFO!E37)</f>
        <v/>
      </c>
      <c r="C28" s="175"/>
      <c r="D28" s="255" t="str">
        <f t="shared" si="0"/>
        <v/>
      </c>
      <c r="E28" s="235" t="str">
        <f t="shared" si="1"/>
        <v/>
      </c>
      <c r="F28" s="258"/>
      <c r="G28" s="165" t="str">
        <f t="shared" si="2"/>
        <v/>
      </c>
      <c r="H28" s="235" t="str">
        <f t="shared" si="3"/>
        <v/>
      </c>
      <c r="I28" s="175"/>
      <c r="J28" s="186" t="str">
        <f t="shared" si="4"/>
        <v/>
      </c>
      <c r="K28" s="175"/>
      <c r="L28" s="186" t="str">
        <f t="shared" si="5"/>
        <v/>
      </c>
      <c r="M28" s="175"/>
      <c r="N28" s="186" t="str">
        <f t="shared" si="6"/>
        <v/>
      </c>
      <c r="O28" s="175"/>
      <c r="P28" s="186" t="str">
        <f t="shared" si="7"/>
        <v/>
      </c>
      <c r="Q28" s="185" t="str">
        <f t="shared" si="8"/>
        <v/>
      </c>
      <c r="R28" s="235" t="str">
        <f t="shared" si="9"/>
        <v/>
      </c>
      <c r="S28" s="175"/>
      <c r="T28" s="186" t="str">
        <f t="shared" si="10"/>
        <v/>
      </c>
      <c r="U28" s="175"/>
      <c r="V28" s="186" t="str">
        <f t="shared" si="11"/>
        <v/>
      </c>
      <c r="W28" s="175"/>
      <c r="X28" s="186" t="str">
        <f t="shared" si="12"/>
        <v/>
      </c>
      <c r="Y28" s="175"/>
      <c r="Z28" s="186" t="str">
        <f t="shared" si="13"/>
        <v/>
      </c>
      <c r="AA28" s="185" t="str">
        <f t="shared" si="14"/>
        <v/>
      </c>
      <c r="AB28" s="235" t="str">
        <f t="shared" si="15"/>
        <v/>
      </c>
      <c r="AC28" s="175"/>
      <c r="AD28" s="257" t="str">
        <f t="shared" si="16"/>
        <v/>
      </c>
      <c r="AE28" s="235" t="str">
        <f t="shared" si="17"/>
        <v/>
      </c>
      <c r="AF28" s="165">
        <f t="shared" si="18"/>
        <v>0</v>
      </c>
      <c r="AG28" s="170">
        <f>IFERROR((VLOOKUP(AF28,INFO!$M$17:$N$27,2)),"")</f>
        <v>5</v>
      </c>
      <c r="AH28" s="238">
        <f t="shared" si="19"/>
        <v>0</v>
      </c>
      <c r="AI28" s="239">
        <f t="shared" si="20"/>
        <v>5</v>
      </c>
      <c r="AJ28" s="321" t="str">
        <f t="shared" si="21"/>
        <v>Failed</v>
      </c>
      <c r="AK28" s="322"/>
      <c r="AO28" s="228"/>
    </row>
    <row r="29" spans="1:41">
      <c r="A29" s="166">
        <v>22</v>
      </c>
      <c r="B29" s="168" t="str">
        <f>CONCATENATE(INFO!C38," ",INFO!D38," ",INFO!E38)</f>
        <v/>
      </c>
      <c r="C29" s="175"/>
      <c r="D29" s="255" t="str">
        <f t="shared" si="0"/>
        <v/>
      </c>
      <c r="E29" s="235" t="str">
        <f t="shared" si="1"/>
        <v/>
      </c>
      <c r="F29" s="258"/>
      <c r="G29" s="165" t="str">
        <f t="shared" si="2"/>
        <v/>
      </c>
      <c r="H29" s="235" t="str">
        <f t="shared" si="3"/>
        <v/>
      </c>
      <c r="I29" s="175"/>
      <c r="J29" s="186" t="str">
        <f t="shared" si="4"/>
        <v/>
      </c>
      <c r="K29" s="175"/>
      <c r="L29" s="186" t="str">
        <f t="shared" si="5"/>
        <v/>
      </c>
      <c r="M29" s="175"/>
      <c r="N29" s="186" t="str">
        <f t="shared" si="6"/>
        <v/>
      </c>
      <c r="O29" s="175"/>
      <c r="P29" s="186" t="str">
        <f t="shared" si="7"/>
        <v/>
      </c>
      <c r="Q29" s="185" t="str">
        <f t="shared" si="8"/>
        <v/>
      </c>
      <c r="R29" s="235" t="str">
        <f t="shared" si="9"/>
        <v/>
      </c>
      <c r="S29" s="175"/>
      <c r="T29" s="186" t="str">
        <f t="shared" si="10"/>
        <v/>
      </c>
      <c r="U29" s="175"/>
      <c r="V29" s="186" t="str">
        <f t="shared" si="11"/>
        <v/>
      </c>
      <c r="W29" s="175"/>
      <c r="X29" s="186" t="str">
        <f t="shared" si="12"/>
        <v/>
      </c>
      <c r="Y29" s="175"/>
      <c r="Z29" s="186" t="str">
        <f t="shared" si="13"/>
        <v/>
      </c>
      <c r="AA29" s="185" t="str">
        <f t="shared" si="14"/>
        <v/>
      </c>
      <c r="AB29" s="235" t="str">
        <f t="shared" si="15"/>
        <v/>
      </c>
      <c r="AC29" s="175"/>
      <c r="AD29" s="257" t="str">
        <f t="shared" si="16"/>
        <v/>
      </c>
      <c r="AE29" s="235" t="str">
        <f t="shared" si="17"/>
        <v/>
      </c>
      <c r="AF29" s="165">
        <f t="shared" si="18"/>
        <v>0</v>
      </c>
      <c r="AG29" s="170">
        <f>IFERROR((VLOOKUP(AF29,INFO!$M$17:$N$27,2)),"")</f>
        <v>5</v>
      </c>
      <c r="AH29" s="238">
        <f t="shared" si="19"/>
        <v>0</v>
      </c>
      <c r="AI29" s="239">
        <f t="shared" si="20"/>
        <v>5</v>
      </c>
      <c r="AJ29" s="321" t="str">
        <f t="shared" si="21"/>
        <v>Failed</v>
      </c>
      <c r="AK29" s="322"/>
      <c r="AO29" s="228"/>
    </row>
    <row r="30" spans="1:41">
      <c r="A30" s="166">
        <v>23</v>
      </c>
      <c r="B30" s="168" t="str">
        <f>CONCATENATE(INFO!C39," ",INFO!D39," ",INFO!E39)</f>
        <v/>
      </c>
      <c r="C30" s="175"/>
      <c r="D30" s="255" t="str">
        <f t="shared" si="0"/>
        <v/>
      </c>
      <c r="E30" s="235" t="str">
        <f t="shared" si="1"/>
        <v/>
      </c>
      <c r="F30" s="258"/>
      <c r="G30" s="165" t="str">
        <f t="shared" si="2"/>
        <v/>
      </c>
      <c r="H30" s="235" t="str">
        <f t="shared" si="3"/>
        <v/>
      </c>
      <c r="I30" s="175"/>
      <c r="J30" s="186" t="str">
        <f t="shared" si="4"/>
        <v/>
      </c>
      <c r="K30" s="175"/>
      <c r="L30" s="186" t="str">
        <f t="shared" si="5"/>
        <v/>
      </c>
      <c r="M30" s="175"/>
      <c r="N30" s="186" t="str">
        <f t="shared" si="6"/>
        <v/>
      </c>
      <c r="O30" s="175"/>
      <c r="P30" s="186" t="str">
        <f t="shared" si="7"/>
        <v/>
      </c>
      <c r="Q30" s="185" t="str">
        <f t="shared" si="8"/>
        <v/>
      </c>
      <c r="R30" s="235" t="str">
        <f t="shared" si="9"/>
        <v/>
      </c>
      <c r="S30" s="175"/>
      <c r="T30" s="186" t="str">
        <f t="shared" si="10"/>
        <v/>
      </c>
      <c r="U30" s="175"/>
      <c r="V30" s="186" t="str">
        <f t="shared" si="11"/>
        <v/>
      </c>
      <c r="W30" s="175"/>
      <c r="X30" s="186" t="str">
        <f t="shared" si="12"/>
        <v/>
      </c>
      <c r="Y30" s="175"/>
      <c r="Z30" s="186" t="str">
        <f t="shared" si="13"/>
        <v/>
      </c>
      <c r="AA30" s="185" t="str">
        <f t="shared" si="14"/>
        <v/>
      </c>
      <c r="AB30" s="235" t="str">
        <f t="shared" si="15"/>
        <v/>
      </c>
      <c r="AC30" s="175"/>
      <c r="AD30" s="257" t="str">
        <f t="shared" si="16"/>
        <v/>
      </c>
      <c r="AE30" s="235" t="str">
        <f t="shared" si="17"/>
        <v/>
      </c>
      <c r="AF30" s="165">
        <f t="shared" si="18"/>
        <v>0</v>
      </c>
      <c r="AG30" s="170">
        <f>IFERROR((VLOOKUP(AF30,INFO!$M$17:$N$27,2)),"")</f>
        <v>5</v>
      </c>
      <c r="AH30" s="238">
        <f t="shared" si="19"/>
        <v>0</v>
      </c>
      <c r="AI30" s="239">
        <f t="shared" si="20"/>
        <v>5</v>
      </c>
      <c r="AJ30" s="321" t="str">
        <f t="shared" si="21"/>
        <v>Failed</v>
      </c>
      <c r="AK30" s="322"/>
      <c r="AO30" s="228"/>
    </row>
    <row r="31" spans="1:41">
      <c r="A31" s="166">
        <v>24</v>
      </c>
      <c r="B31" s="168" t="str">
        <f>CONCATENATE(INFO!C40," ",INFO!D40," ",INFO!E40)</f>
        <v/>
      </c>
      <c r="C31" s="175"/>
      <c r="D31" s="255" t="str">
        <f t="shared" si="0"/>
        <v/>
      </c>
      <c r="E31" s="235" t="str">
        <f t="shared" si="1"/>
        <v/>
      </c>
      <c r="F31" s="258"/>
      <c r="G31" s="165" t="str">
        <f t="shared" si="2"/>
        <v/>
      </c>
      <c r="H31" s="235" t="str">
        <f t="shared" si="3"/>
        <v/>
      </c>
      <c r="I31" s="175"/>
      <c r="J31" s="186" t="str">
        <f t="shared" si="4"/>
        <v/>
      </c>
      <c r="K31" s="175"/>
      <c r="L31" s="186" t="str">
        <f t="shared" si="5"/>
        <v/>
      </c>
      <c r="M31" s="175"/>
      <c r="N31" s="186" t="str">
        <f t="shared" si="6"/>
        <v/>
      </c>
      <c r="O31" s="175"/>
      <c r="P31" s="186" t="str">
        <f t="shared" si="7"/>
        <v/>
      </c>
      <c r="Q31" s="185" t="str">
        <f t="shared" si="8"/>
        <v/>
      </c>
      <c r="R31" s="235" t="str">
        <f t="shared" si="9"/>
        <v/>
      </c>
      <c r="S31" s="175"/>
      <c r="T31" s="186" t="str">
        <f t="shared" si="10"/>
        <v/>
      </c>
      <c r="U31" s="175"/>
      <c r="V31" s="186" t="str">
        <f t="shared" si="11"/>
        <v/>
      </c>
      <c r="W31" s="175"/>
      <c r="X31" s="186" t="str">
        <f t="shared" si="12"/>
        <v/>
      </c>
      <c r="Y31" s="175"/>
      <c r="Z31" s="186" t="str">
        <f t="shared" si="13"/>
        <v/>
      </c>
      <c r="AA31" s="185" t="str">
        <f t="shared" si="14"/>
        <v/>
      </c>
      <c r="AB31" s="235" t="str">
        <f t="shared" si="15"/>
        <v/>
      </c>
      <c r="AC31" s="175"/>
      <c r="AD31" s="257" t="str">
        <f t="shared" si="16"/>
        <v/>
      </c>
      <c r="AE31" s="235" t="str">
        <f t="shared" si="17"/>
        <v/>
      </c>
      <c r="AF31" s="165">
        <f t="shared" si="18"/>
        <v>0</v>
      </c>
      <c r="AG31" s="170">
        <f>IFERROR((VLOOKUP(AF31,INFO!$M$17:$N$27,2)),"")</f>
        <v>5</v>
      </c>
      <c r="AH31" s="238">
        <f t="shared" si="19"/>
        <v>0</v>
      </c>
      <c r="AI31" s="239">
        <f t="shared" si="20"/>
        <v>5</v>
      </c>
      <c r="AJ31" s="321" t="str">
        <f t="shared" si="21"/>
        <v>Failed</v>
      </c>
      <c r="AK31" s="322"/>
      <c r="AO31" s="228"/>
    </row>
    <row r="32" spans="1:41">
      <c r="A32" s="166">
        <v>25</v>
      </c>
      <c r="B32" s="168" t="str">
        <f>CONCATENATE(INFO!C41," ",INFO!D41," ",INFO!E41)</f>
        <v/>
      </c>
      <c r="C32" s="175"/>
      <c r="D32" s="255" t="str">
        <f t="shared" si="0"/>
        <v/>
      </c>
      <c r="E32" s="235" t="str">
        <f t="shared" si="1"/>
        <v/>
      </c>
      <c r="F32" s="258"/>
      <c r="G32" s="165" t="str">
        <f t="shared" si="2"/>
        <v/>
      </c>
      <c r="H32" s="235" t="str">
        <f t="shared" si="3"/>
        <v/>
      </c>
      <c r="I32" s="175"/>
      <c r="J32" s="186" t="str">
        <f t="shared" si="4"/>
        <v/>
      </c>
      <c r="K32" s="175"/>
      <c r="L32" s="186" t="str">
        <f t="shared" si="5"/>
        <v/>
      </c>
      <c r="M32" s="175"/>
      <c r="N32" s="186" t="str">
        <f t="shared" si="6"/>
        <v/>
      </c>
      <c r="O32" s="175"/>
      <c r="P32" s="186" t="str">
        <f t="shared" si="7"/>
        <v/>
      </c>
      <c r="Q32" s="185" t="str">
        <f t="shared" si="8"/>
        <v/>
      </c>
      <c r="R32" s="235" t="str">
        <f t="shared" si="9"/>
        <v/>
      </c>
      <c r="S32" s="175"/>
      <c r="T32" s="186" t="str">
        <f t="shared" si="10"/>
        <v/>
      </c>
      <c r="U32" s="175"/>
      <c r="V32" s="186" t="str">
        <f t="shared" si="11"/>
        <v/>
      </c>
      <c r="W32" s="175"/>
      <c r="X32" s="186" t="str">
        <f t="shared" si="12"/>
        <v/>
      </c>
      <c r="Y32" s="175"/>
      <c r="Z32" s="186" t="str">
        <f t="shared" si="13"/>
        <v/>
      </c>
      <c r="AA32" s="185" t="str">
        <f t="shared" si="14"/>
        <v/>
      </c>
      <c r="AB32" s="235" t="str">
        <f t="shared" si="15"/>
        <v/>
      </c>
      <c r="AC32" s="175"/>
      <c r="AD32" s="257" t="str">
        <f t="shared" si="16"/>
        <v/>
      </c>
      <c r="AE32" s="235" t="str">
        <f t="shared" si="17"/>
        <v/>
      </c>
      <c r="AF32" s="165">
        <f t="shared" si="18"/>
        <v>0</v>
      </c>
      <c r="AG32" s="170">
        <f>IFERROR((VLOOKUP(AF32,INFO!$M$17:$N$27,2)),"")</f>
        <v>5</v>
      </c>
      <c r="AH32" s="238">
        <f t="shared" si="19"/>
        <v>0</v>
      </c>
      <c r="AI32" s="239">
        <f t="shared" si="20"/>
        <v>5</v>
      </c>
      <c r="AJ32" s="321" t="str">
        <f t="shared" si="21"/>
        <v>Failed</v>
      </c>
      <c r="AK32" s="322"/>
      <c r="AO32" s="228"/>
    </row>
    <row r="33" spans="1:41">
      <c r="A33" s="166">
        <v>26</v>
      </c>
      <c r="B33" s="168" t="str">
        <f>CONCATENATE(INFO!C42," ",INFO!D42," ",INFO!E42)</f>
        <v/>
      </c>
      <c r="C33" s="175"/>
      <c r="D33" s="255" t="str">
        <f t="shared" si="0"/>
        <v/>
      </c>
      <c r="E33" s="235" t="str">
        <f t="shared" si="1"/>
        <v/>
      </c>
      <c r="F33" s="258"/>
      <c r="G33" s="165" t="str">
        <f t="shared" si="2"/>
        <v/>
      </c>
      <c r="H33" s="235" t="str">
        <f t="shared" si="3"/>
        <v/>
      </c>
      <c r="I33" s="175"/>
      <c r="J33" s="186" t="str">
        <f t="shared" si="4"/>
        <v/>
      </c>
      <c r="K33" s="175"/>
      <c r="L33" s="186" t="str">
        <f t="shared" si="5"/>
        <v/>
      </c>
      <c r="M33" s="175"/>
      <c r="N33" s="186" t="str">
        <f t="shared" si="6"/>
        <v/>
      </c>
      <c r="O33" s="175"/>
      <c r="P33" s="186" t="str">
        <f t="shared" si="7"/>
        <v/>
      </c>
      <c r="Q33" s="185" t="str">
        <f t="shared" si="8"/>
        <v/>
      </c>
      <c r="R33" s="235" t="str">
        <f t="shared" si="9"/>
        <v/>
      </c>
      <c r="S33" s="175"/>
      <c r="T33" s="186" t="str">
        <f t="shared" si="10"/>
        <v/>
      </c>
      <c r="U33" s="175"/>
      <c r="V33" s="186" t="str">
        <f t="shared" si="11"/>
        <v/>
      </c>
      <c r="W33" s="175"/>
      <c r="X33" s="186" t="str">
        <f t="shared" si="12"/>
        <v/>
      </c>
      <c r="Y33" s="175"/>
      <c r="Z33" s="186" t="str">
        <f t="shared" si="13"/>
        <v/>
      </c>
      <c r="AA33" s="185" t="str">
        <f t="shared" si="14"/>
        <v/>
      </c>
      <c r="AB33" s="235" t="str">
        <f t="shared" si="15"/>
        <v/>
      </c>
      <c r="AC33" s="175"/>
      <c r="AD33" s="257" t="str">
        <f t="shared" si="16"/>
        <v/>
      </c>
      <c r="AE33" s="235" t="str">
        <f t="shared" si="17"/>
        <v/>
      </c>
      <c r="AF33" s="165">
        <f t="shared" si="18"/>
        <v>0</v>
      </c>
      <c r="AG33" s="170">
        <f>IFERROR((VLOOKUP(AF33,INFO!$M$17:$N$27,2)),"")</f>
        <v>5</v>
      </c>
      <c r="AH33" s="238">
        <f t="shared" si="19"/>
        <v>0</v>
      </c>
      <c r="AI33" s="239">
        <f t="shared" si="20"/>
        <v>5</v>
      </c>
      <c r="AJ33" s="321" t="str">
        <f t="shared" si="21"/>
        <v>Failed</v>
      </c>
      <c r="AK33" s="322"/>
      <c r="AO33" s="228"/>
    </row>
    <row r="34" spans="1:41">
      <c r="A34" s="166">
        <v>27</v>
      </c>
      <c r="B34" s="168" t="str">
        <f>CONCATENATE(INFO!C43," ",INFO!D43," ",INFO!E43)</f>
        <v/>
      </c>
      <c r="C34" s="175"/>
      <c r="D34" s="255" t="str">
        <f t="shared" si="0"/>
        <v/>
      </c>
      <c r="E34" s="235" t="str">
        <f t="shared" si="1"/>
        <v/>
      </c>
      <c r="F34" s="258"/>
      <c r="G34" s="165" t="str">
        <f t="shared" si="2"/>
        <v/>
      </c>
      <c r="H34" s="235" t="str">
        <f t="shared" si="3"/>
        <v/>
      </c>
      <c r="I34" s="175"/>
      <c r="J34" s="186" t="str">
        <f t="shared" si="4"/>
        <v/>
      </c>
      <c r="K34" s="175"/>
      <c r="L34" s="186" t="str">
        <f t="shared" si="5"/>
        <v/>
      </c>
      <c r="M34" s="175"/>
      <c r="N34" s="186" t="str">
        <f t="shared" si="6"/>
        <v/>
      </c>
      <c r="O34" s="175"/>
      <c r="P34" s="186" t="str">
        <f t="shared" si="7"/>
        <v/>
      </c>
      <c r="Q34" s="185" t="str">
        <f t="shared" si="8"/>
        <v/>
      </c>
      <c r="R34" s="235" t="str">
        <f t="shared" si="9"/>
        <v/>
      </c>
      <c r="S34" s="175"/>
      <c r="T34" s="186" t="str">
        <f t="shared" si="10"/>
        <v/>
      </c>
      <c r="U34" s="175"/>
      <c r="V34" s="186" t="str">
        <f t="shared" si="11"/>
        <v/>
      </c>
      <c r="W34" s="175"/>
      <c r="X34" s="186" t="str">
        <f t="shared" si="12"/>
        <v/>
      </c>
      <c r="Y34" s="175"/>
      <c r="Z34" s="186" t="str">
        <f t="shared" si="13"/>
        <v/>
      </c>
      <c r="AA34" s="185" t="str">
        <f t="shared" si="14"/>
        <v/>
      </c>
      <c r="AB34" s="235" t="str">
        <f t="shared" si="15"/>
        <v/>
      </c>
      <c r="AC34" s="175"/>
      <c r="AD34" s="257" t="str">
        <f t="shared" si="16"/>
        <v/>
      </c>
      <c r="AE34" s="235" t="str">
        <f t="shared" si="17"/>
        <v/>
      </c>
      <c r="AF34" s="165">
        <f t="shared" si="18"/>
        <v>0</v>
      </c>
      <c r="AG34" s="170">
        <f>IFERROR((VLOOKUP(AF34,INFO!$M$17:$N$27,2)),"")</f>
        <v>5</v>
      </c>
      <c r="AH34" s="238">
        <f t="shared" si="19"/>
        <v>0</v>
      </c>
      <c r="AI34" s="239">
        <f t="shared" si="20"/>
        <v>5</v>
      </c>
      <c r="AJ34" s="321" t="str">
        <f t="shared" si="21"/>
        <v>Failed</v>
      </c>
      <c r="AK34" s="322"/>
      <c r="AO34" s="228"/>
    </row>
    <row r="35" spans="1:41">
      <c r="A35" s="166">
        <v>28</v>
      </c>
      <c r="B35" s="168" t="str">
        <f>CONCATENATE(INFO!C44," ",INFO!D44," ",INFO!E44)</f>
        <v/>
      </c>
      <c r="C35" s="175"/>
      <c r="D35" s="255" t="str">
        <f t="shared" si="0"/>
        <v/>
      </c>
      <c r="E35" s="235" t="str">
        <f t="shared" si="1"/>
        <v/>
      </c>
      <c r="F35" s="258"/>
      <c r="G35" s="165" t="str">
        <f t="shared" si="2"/>
        <v/>
      </c>
      <c r="H35" s="235" t="str">
        <f t="shared" si="3"/>
        <v/>
      </c>
      <c r="I35" s="175"/>
      <c r="J35" s="186" t="str">
        <f t="shared" si="4"/>
        <v/>
      </c>
      <c r="K35" s="175"/>
      <c r="L35" s="186" t="str">
        <f t="shared" si="5"/>
        <v/>
      </c>
      <c r="M35" s="175"/>
      <c r="N35" s="186" t="str">
        <f t="shared" si="6"/>
        <v/>
      </c>
      <c r="O35" s="175"/>
      <c r="P35" s="186" t="str">
        <f t="shared" si="7"/>
        <v/>
      </c>
      <c r="Q35" s="185" t="str">
        <f t="shared" si="8"/>
        <v/>
      </c>
      <c r="R35" s="235" t="str">
        <f t="shared" si="9"/>
        <v/>
      </c>
      <c r="S35" s="175"/>
      <c r="T35" s="186" t="str">
        <f t="shared" si="10"/>
        <v/>
      </c>
      <c r="U35" s="175"/>
      <c r="V35" s="186" t="str">
        <f t="shared" si="11"/>
        <v/>
      </c>
      <c r="W35" s="175"/>
      <c r="X35" s="186" t="str">
        <f t="shared" si="12"/>
        <v/>
      </c>
      <c r="Y35" s="175"/>
      <c r="Z35" s="186" t="str">
        <f t="shared" si="13"/>
        <v/>
      </c>
      <c r="AA35" s="185" t="str">
        <f t="shared" si="14"/>
        <v/>
      </c>
      <c r="AB35" s="235" t="str">
        <f t="shared" si="15"/>
        <v/>
      </c>
      <c r="AC35" s="175"/>
      <c r="AD35" s="257" t="str">
        <f t="shared" si="16"/>
        <v/>
      </c>
      <c r="AE35" s="235" t="str">
        <f t="shared" si="17"/>
        <v/>
      </c>
      <c r="AF35" s="165">
        <f t="shared" si="18"/>
        <v>0</v>
      </c>
      <c r="AG35" s="170">
        <f>IFERROR((VLOOKUP(AF35,INFO!$M$17:$N$27,2)),"")</f>
        <v>5</v>
      </c>
      <c r="AH35" s="238">
        <f t="shared" si="19"/>
        <v>0</v>
      </c>
      <c r="AI35" s="239">
        <f t="shared" si="20"/>
        <v>5</v>
      </c>
      <c r="AJ35" s="321" t="str">
        <f t="shared" si="21"/>
        <v>Failed</v>
      </c>
      <c r="AK35" s="322"/>
      <c r="AO35" s="228"/>
    </row>
    <row r="36" spans="1:41">
      <c r="A36" s="166">
        <v>29</v>
      </c>
      <c r="B36" s="168" t="str">
        <f>CONCATENATE(INFO!C45," ",INFO!D45," ",INFO!E45)</f>
        <v/>
      </c>
      <c r="C36" s="175"/>
      <c r="D36" s="255" t="str">
        <f t="shared" si="0"/>
        <v/>
      </c>
      <c r="E36" s="235" t="str">
        <f t="shared" si="1"/>
        <v/>
      </c>
      <c r="F36" s="258"/>
      <c r="G36" s="165" t="str">
        <f t="shared" si="2"/>
        <v/>
      </c>
      <c r="H36" s="235" t="str">
        <f t="shared" si="3"/>
        <v/>
      </c>
      <c r="I36" s="175"/>
      <c r="J36" s="186" t="str">
        <f t="shared" si="4"/>
        <v/>
      </c>
      <c r="K36" s="175"/>
      <c r="L36" s="186" t="str">
        <f t="shared" si="5"/>
        <v/>
      </c>
      <c r="M36" s="175"/>
      <c r="N36" s="186" t="str">
        <f t="shared" si="6"/>
        <v/>
      </c>
      <c r="O36" s="175"/>
      <c r="P36" s="186" t="str">
        <f t="shared" si="7"/>
        <v/>
      </c>
      <c r="Q36" s="185" t="str">
        <f t="shared" si="8"/>
        <v/>
      </c>
      <c r="R36" s="235" t="str">
        <f t="shared" si="9"/>
        <v/>
      </c>
      <c r="S36" s="175"/>
      <c r="T36" s="186" t="str">
        <f t="shared" si="10"/>
        <v/>
      </c>
      <c r="U36" s="175"/>
      <c r="V36" s="186" t="str">
        <f t="shared" si="11"/>
        <v/>
      </c>
      <c r="W36" s="175"/>
      <c r="X36" s="186" t="str">
        <f t="shared" si="12"/>
        <v/>
      </c>
      <c r="Y36" s="175"/>
      <c r="Z36" s="186" t="str">
        <f t="shared" si="13"/>
        <v/>
      </c>
      <c r="AA36" s="185" t="str">
        <f t="shared" si="14"/>
        <v/>
      </c>
      <c r="AB36" s="235" t="str">
        <f t="shared" si="15"/>
        <v/>
      </c>
      <c r="AC36" s="175"/>
      <c r="AD36" s="257" t="str">
        <f t="shared" si="16"/>
        <v/>
      </c>
      <c r="AE36" s="235" t="str">
        <f t="shared" si="17"/>
        <v/>
      </c>
      <c r="AF36" s="165">
        <f t="shared" si="18"/>
        <v>0</v>
      </c>
      <c r="AG36" s="170">
        <f>IFERROR((VLOOKUP(AF36,INFO!$M$17:$N$27,2)),"")</f>
        <v>5</v>
      </c>
      <c r="AH36" s="238">
        <f t="shared" si="19"/>
        <v>0</v>
      </c>
      <c r="AI36" s="239">
        <f t="shared" si="20"/>
        <v>5</v>
      </c>
      <c r="AJ36" s="321" t="str">
        <f t="shared" si="21"/>
        <v>Failed</v>
      </c>
      <c r="AK36" s="322"/>
      <c r="AO36" s="228"/>
    </row>
    <row r="37" spans="1:41">
      <c r="A37" s="166">
        <v>30</v>
      </c>
      <c r="B37" s="168" t="str">
        <f>CONCATENATE(INFO!C46," ",INFO!D46," ",INFO!E46)</f>
        <v/>
      </c>
      <c r="C37" s="175"/>
      <c r="D37" s="255" t="str">
        <f t="shared" si="0"/>
        <v/>
      </c>
      <c r="E37" s="235" t="str">
        <f t="shared" si="1"/>
        <v/>
      </c>
      <c r="F37" s="258"/>
      <c r="G37" s="165" t="str">
        <f t="shared" si="2"/>
        <v/>
      </c>
      <c r="H37" s="235" t="str">
        <f t="shared" si="3"/>
        <v/>
      </c>
      <c r="I37" s="175"/>
      <c r="J37" s="186" t="str">
        <f t="shared" si="4"/>
        <v/>
      </c>
      <c r="K37" s="175"/>
      <c r="L37" s="186" t="str">
        <f t="shared" si="5"/>
        <v/>
      </c>
      <c r="M37" s="175"/>
      <c r="N37" s="186" t="str">
        <f t="shared" si="6"/>
        <v/>
      </c>
      <c r="O37" s="175"/>
      <c r="P37" s="186" t="str">
        <f t="shared" si="7"/>
        <v/>
      </c>
      <c r="Q37" s="185" t="str">
        <f t="shared" si="8"/>
        <v/>
      </c>
      <c r="R37" s="235" t="str">
        <f t="shared" si="9"/>
        <v/>
      </c>
      <c r="S37" s="175"/>
      <c r="T37" s="186" t="str">
        <f t="shared" si="10"/>
        <v/>
      </c>
      <c r="U37" s="175"/>
      <c r="V37" s="186" t="str">
        <f t="shared" si="11"/>
        <v/>
      </c>
      <c r="W37" s="175"/>
      <c r="X37" s="186" t="str">
        <f t="shared" si="12"/>
        <v/>
      </c>
      <c r="Y37" s="175"/>
      <c r="Z37" s="186" t="str">
        <f t="shared" si="13"/>
        <v/>
      </c>
      <c r="AA37" s="185" t="str">
        <f t="shared" si="14"/>
        <v/>
      </c>
      <c r="AB37" s="235" t="str">
        <f t="shared" si="15"/>
        <v/>
      </c>
      <c r="AC37" s="175"/>
      <c r="AD37" s="257" t="str">
        <f t="shared" si="16"/>
        <v/>
      </c>
      <c r="AE37" s="235" t="str">
        <f t="shared" si="17"/>
        <v/>
      </c>
      <c r="AF37" s="165">
        <f t="shared" si="18"/>
        <v>0</v>
      </c>
      <c r="AG37" s="170">
        <f>IFERROR((VLOOKUP(AF37,INFO!$M$17:$N$27,2)),"")</f>
        <v>5</v>
      </c>
      <c r="AH37" s="238">
        <f t="shared" si="19"/>
        <v>0</v>
      </c>
      <c r="AI37" s="239">
        <f t="shared" si="20"/>
        <v>5</v>
      </c>
      <c r="AJ37" s="321" t="str">
        <f t="shared" si="21"/>
        <v>Failed</v>
      </c>
      <c r="AK37" s="322"/>
      <c r="AO37" s="228"/>
    </row>
    <row r="38" spans="1:41">
      <c r="A38" s="166">
        <v>31</v>
      </c>
      <c r="B38" s="168" t="str">
        <f>CONCATENATE(INFO!C47," ",INFO!D47," ",INFO!E47)</f>
        <v/>
      </c>
      <c r="C38" s="175"/>
      <c r="D38" s="255" t="str">
        <f t="shared" si="0"/>
        <v/>
      </c>
      <c r="E38" s="235" t="str">
        <f t="shared" si="1"/>
        <v/>
      </c>
      <c r="F38" s="258"/>
      <c r="G38" s="165" t="str">
        <f t="shared" si="2"/>
        <v/>
      </c>
      <c r="H38" s="235" t="str">
        <f t="shared" si="3"/>
        <v/>
      </c>
      <c r="I38" s="175"/>
      <c r="J38" s="186" t="str">
        <f t="shared" si="4"/>
        <v/>
      </c>
      <c r="K38" s="175"/>
      <c r="L38" s="186" t="str">
        <f t="shared" si="5"/>
        <v/>
      </c>
      <c r="M38" s="175"/>
      <c r="N38" s="186" t="str">
        <f t="shared" si="6"/>
        <v/>
      </c>
      <c r="O38" s="175"/>
      <c r="P38" s="186" t="str">
        <f t="shared" si="7"/>
        <v/>
      </c>
      <c r="Q38" s="185" t="str">
        <f t="shared" si="8"/>
        <v/>
      </c>
      <c r="R38" s="235" t="str">
        <f t="shared" si="9"/>
        <v/>
      </c>
      <c r="S38" s="175"/>
      <c r="T38" s="186" t="str">
        <f t="shared" si="10"/>
        <v/>
      </c>
      <c r="U38" s="175"/>
      <c r="V38" s="186" t="str">
        <f t="shared" si="11"/>
        <v/>
      </c>
      <c r="W38" s="175"/>
      <c r="X38" s="186" t="str">
        <f t="shared" si="12"/>
        <v/>
      </c>
      <c r="Y38" s="175"/>
      <c r="Z38" s="186" t="str">
        <f t="shared" si="13"/>
        <v/>
      </c>
      <c r="AA38" s="185" t="str">
        <f t="shared" si="14"/>
        <v/>
      </c>
      <c r="AB38" s="235" t="str">
        <f t="shared" si="15"/>
        <v/>
      </c>
      <c r="AC38" s="175"/>
      <c r="AD38" s="257" t="str">
        <f t="shared" si="16"/>
        <v/>
      </c>
      <c r="AE38" s="235" t="str">
        <f t="shared" si="17"/>
        <v/>
      </c>
      <c r="AF38" s="165">
        <f t="shared" si="18"/>
        <v>0</v>
      </c>
      <c r="AG38" s="170">
        <f>IFERROR((VLOOKUP(AF38,INFO!$M$17:$N$27,2)),"")</f>
        <v>5</v>
      </c>
      <c r="AH38" s="238">
        <f t="shared" si="19"/>
        <v>0</v>
      </c>
      <c r="AI38" s="239">
        <f t="shared" si="20"/>
        <v>5</v>
      </c>
      <c r="AJ38" s="321" t="str">
        <f t="shared" si="21"/>
        <v>Failed</v>
      </c>
      <c r="AK38" s="322"/>
      <c r="AO38" s="228"/>
    </row>
    <row r="39" spans="1:41">
      <c r="A39" s="166">
        <v>32</v>
      </c>
      <c r="B39" s="168" t="str">
        <f>CONCATENATE(INFO!C48," ",INFO!D48," ",INFO!E48)</f>
        <v/>
      </c>
      <c r="C39" s="175"/>
      <c r="D39" s="255" t="str">
        <f t="shared" si="0"/>
        <v/>
      </c>
      <c r="E39" s="235" t="str">
        <f t="shared" si="1"/>
        <v/>
      </c>
      <c r="F39" s="258"/>
      <c r="G39" s="165" t="str">
        <f t="shared" si="2"/>
        <v/>
      </c>
      <c r="H39" s="235" t="str">
        <f t="shared" si="3"/>
        <v/>
      </c>
      <c r="I39" s="175"/>
      <c r="J39" s="186" t="str">
        <f t="shared" si="4"/>
        <v/>
      </c>
      <c r="K39" s="175"/>
      <c r="L39" s="186" t="str">
        <f t="shared" si="5"/>
        <v/>
      </c>
      <c r="M39" s="175"/>
      <c r="N39" s="186" t="str">
        <f t="shared" si="6"/>
        <v/>
      </c>
      <c r="O39" s="175"/>
      <c r="P39" s="186" t="str">
        <f t="shared" si="7"/>
        <v/>
      </c>
      <c r="Q39" s="185" t="str">
        <f t="shared" si="8"/>
        <v/>
      </c>
      <c r="R39" s="235" t="str">
        <f t="shared" si="9"/>
        <v/>
      </c>
      <c r="S39" s="175"/>
      <c r="T39" s="186" t="str">
        <f t="shared" si="10"/>
        <v/>
      </c>
      <c r="U39" s="175"/>
      <c r="V39" s="186" t="str">
        <f t="shared" si="11"/>
        <v/>
      </c>
      <c r="W39" s="175"/>
      <c r="X39" s="186" t="str">
        <f t="shared" si="12"/>
        <v/>
      </c>
      <c r="Y39" s="175"/>
      <c r="Z39" s="186" t="str">
        <f t="shared" si="13"/>
        <v/>
      </c>
      <c r="AA39" s="185" t="str">
        <f t="shared" si="14"/>
        <v/>
      </c>
      <c r="AB39" s="235" t="str">
        <f t="shared" si="15"/>
        <v/>
      </c>
      <c r="AC39" s="175"/>
      <c r="AD39" s="257" t="str">
        <f t="shared" si="16"/>
        <v/>
      </c>
      <c r="AE39" s="235" t="str">
        <f t="shared" si="17"/>
        <v/>
      </c>
      <c r="AF39" s="165">
        <f t="shared" si="18"/>
        <v>0</v>
      </c>
      <c r="AG39" s="170">
        <f>IFERROR((VLOOKUP(AF39,INFO!$M$17:$N$27,2)),"")</f>
        <v>5</v>
      </c>
      <c r="AH39" s="238">
        <f t="shared" si="19"/>
        <v>0</v>
      </c>
      <c r="AI39" s="239">
        <f t="shared" si="20"/>
        <v>5</v>
      </c>
      <c r="AJ39" s="321" t="str">
        <f t="shared" si="21"/>
        <v>Failed</v>
      </c>
      <c r="AK39" s="322"/>
      <c r="AO39" s="228"/>
    </row>
    <row r="40" spans="1:41">
      <c r="A40" s="166">
        <v>33</v>
      </c>
      <c r="B40" s="168" t="str">
        <f>CONCATENATE(INFO!C49," ",INFO!D49," ",INFO!E49)</f>
        <v/>
      </c>
      <c r="C40" s="175"/>
      <c r="D40" s="255" t="str">
        <f t="shared" si="0"/>
        <v/>
      </c>
      <c r="E40" s="235" t="str">
        <f t="shared" si="1"/>
        <v/>
      </c>
      <c r="F40" s="258"/>
      <c r="G40" s="165" t="str">
        <f t="shared" si="2"/>
        <v/>
      </c>
      <c r="H40" s="235" t="str">
        <f t="shared" si="3"/>
        <v/>
      </c>
      <c r="I40" s="175"/>
      <c r="J40" s="186" t="str">
        <f t="shared" si="4"/>
        <v/>
      </c>
      <c r="K40" s="175"/>
      <c r="L40" s="186" t="str">
        <f t="shared" si="5"/>
        <v/>
      </c>
      <c r="M40" s="175"/>
      <c r="N40" s="186" t="str">
        <f t="shared" si="6"/>
        <v/>
      </c>
      <c r="O40" s="175"/>
      <c r="P40" s="186" t="str">
        <f t="shared" si="7"/>
        <v/>
      </c>
      <c r="Q40" s="185" t="str">
        <f t="shared" si="8"/>
        <v/>
      </c>
      <c r="R40" s="235" t="str">
        <f t="shared" si="9"/>
        <v/>
      </c>
      <c r="S40" s="175"/>
      <c r="T40" s="186" t="str">
        <f t="shared" si="10"/>
        <v/>
      </c>
      <c r="U40" s="175"/>
      <c r="V40" s="186" t="str">
        <f t="shared" si="11"/>
        <v/>
      </c>
      <c r="W40" s="175"/>
      <c r="X40" s="186" t="str">
        <f t="shared" si="12"/>
        <v/>
      </c>
      <c r="Y40" s="175"/>
      <c r="Z40" s="186" t="str">
        <f t="shared" si="13"/>
        <v/>
      </c>
      <c r="AA40" s="185" t="str">
        <f t="shared" si="14"/>
        <v/>
      </c>
      <c r="AB40" s="235" t="str">
        <f t="shared" si="15"/>
        <v/>
      </c>
      <c r="AC40" s="175"/>
      <c r="AD40" s="257" t="str">
        <f t="shared" si="16"/>
        <v/>
      </c>
      <c r="AE40" s="235" t="str">
        <f t="shared" si="17"/>
        <v/>
      </c>
      <c r="AF40" s="165">
        <f t="shared" si="18"/>
        <v>0</v>
      </c>
      <c r="AG40" s="170">
        <f>IFERROR((VLOOKUP(AF40,INFO!$M$17:$N$27,2)),"")</f>
        <v>5</v>
      </c>
      <c r="AH40" s="238">
        <f t="shared" si="19"/>
        <v>0</v>
      </c>
      <c r="AI40" s="239">
        <f t="shared" si="20"/>
        <v>5</v>
      </c>
      <c r="AJ40" s="321" t="str">
        <f>IF(AI40&lt;4, "Passed","Failed")</f>
        <v>Failed</v>
      </c>
      <c r="AK40" s="322"/>
      <c r="AO40" s="228"/>
    </row>
    <row r="41" spans="1:41">
      <c r="A41" s="166">
        <v>34</v>
      </c>
      <c r="B41" s="168" t="str">
        <f>CONCATENATE(INFO!C50," ",INFO!D50," ",INFO!E50)</f>
        <v/>
      </c>
      <c r="C41" s="175"/>
      <c r="D41" s="255" t="str">
        <f t="shared" si="0"/>
        <v/>
      </c>
      <c r="E41" s="235" t="str">
        <f t="shared" si="1"/>
        <v/>
      </c>
      <c r="F41" s="258"/>
      <c r="G41" s="165" t="str">
        <f t="shared" si="2"/>
        <v/>
      </c>
      <c r="H41" s="235" t="str">
        <f t="shared" si="3"/>
        <v/>
      </c>
      <c r="I41" s="175"/>
      <c r="J41" s="186" t="str">
        <f t="shared" si="4"/>
        <v/>
      </c>
      <c r="K41" s="175"/>
      <c r="L41" s="186" t="str">
        <f t="shared" si="5"/>
        <v/>
      </c>
      <c r="M41" s="175"/>
      <c r="N41" s="186" t="str">
        <f t="shared" si="6"/>
        <v/>
      </c>
      <c r="O41" s="175"/>
      <c r="P41" s="186" t="str">
        <f t="shared" si="7"/>
        <v/>
      </c>
      <c r="Q41" s="185" t="str">
        <f t="shared" si="8"/>
        <v/>
      </c>
      <c r="R41" s="235" t="str">
        <f t="shared" si="9"/>
        <v/>
      </c>
      <c r="S41" s="175"/>
      <c r="T41" s="186" t="str">
        <f t="shared" si="10"/>
        <v/>
      </c>
      <c r="U41" s="175"/>
      <c r="V41" s="186" t="str">
        <f t="shared" si="11"/>
        <v/>
      </c>
      <c r="W41" s="175"/>
      <c r="X41" s="186" t="str">
        <f t="shared" si="12"/>
        <v/>
      </c>
      <c r="Y41" s="175"/>
      <c r="Z41" s="186" t="str">
        <f t="shared" si="13"/>
        <v/>
      </c>
      <c r="AA41" s="185" t="str">
        <f t="shared" si="14"/>
        <v/>
      </c>
      <c r="AB41" s="235" t="str">
        <f t="shared" si="15"/>
        <v/>
      </c>
      <c r="AC41" s="175"/>
      <c r="AD41" s="257" t="str">
        <f t="shared" si="16"/>
        <v/>
      </c>
      <c r="AE41" s="235" t="str">
        <f t="shared" si="17"/>
        <v/>
      </c>
      <c r="AF41" s="165">
        <f t="shared" si="18"/>
        <v>0</v>
      </c>
      <c r="AG41" s="170">
        <f>IFERROR((VLOOKUP(AF41,INFO!$M$17:$N$27,2)),"")</f>
        <v>5</v>
      </c>
      <c r="AH41" s="238">
        <f t="shared" si="19"/>
        <v>0</v>
      </c>
      <c r="AI41" s="239">
        <f t="shared" si="20"/>
        <v>5</v>
      </c>
      <c r="AJ41" s="321" t="str">
        <f t="shared" si="21"/>
        <v>Failed</v>
      </c>
      <c r="AK41" s="322"/>
      <c r="AO41" s="228"/>
    </row>
    <row r="42" spans="1:41">
      <c r="A42" s="166">
        <v>35</v>
      </c>
      <c r="B42" s="168" t="str">
        <f>CONCATENATE(INFO!C51," ",INFO!D51," ",INFO!E51)</f>
        <v/>
      </c>
      <c r="C42" s="175"/>
      <c r="D42" s="255" t="str">
        <f t="shared" si="0"/>
        <v/>
      </c>
      <c r="E42" s="235" t="str">
        <f t="shared" si="1"/>
        <v/>
      </c>
      <c r="F42" s="258"/>
      <c r="G42" s="165" t="str">
        <f t="shared" si="2"/>
        <v/>
      </c>
      <c r="H42" s="235" t="str">
        <f t="shared" si="3"/>
        <v/>
      </c>
      <c r="I42" s="175"/>
      <c r="J42" s="186" t="str">
        <f t="shared" si="4"/>
        <v/>
      </c>
      <c r="K42" s="175"/>
      <c r="L42" s="186" t="str">
        <f t="shared" si="5"/>
        <v/>
      </c>
      <c r="M42" s="175"/>
      <c r="N42" s="186" t="str">
        <f t="shared" si="6"/>
        <v/>
      </c>
      <c r="O42" s="175"/>
      <c r="P42" s="186" t="str">
        <f t="shared" si="7"/>
        <v/>
      </c>
      <c r="Q42" s="185" t="str">
        <f t="shared" si="8"/>
        <v/>
      </c>
      <c r="R42" s="235" t="str">
        <f t="shared" si="9"/>
        <v/>
      </c>
      <c r="S42" s="175"/>
      <c r="T42" s="186" t="str">
        <f t="shared" si="10"/>
        <v/>
      </c>
      <c r="U42" s="175"/>
      <c r="V42" s="186" t="str">
        <f t="shared" si="11"/>
        <v/>
      </c>
      <c r="W42" s="175"/>
      <c r="X42" s="186" t="str">
        <f t="shared" si="12"/>
        <v/>
      </c>
      <c r="Y42" s="175"/>
      <c r="Z42" s="186" t="str">
        <f t="shared" si="13"/>
        <v/>
      </c>
      <c r="AA42" s="185" t="str">
        <f t="shared" si="14"/>
        <v/>
      </c>
      <c r="AB42" s="235" t="str">
        <f t="shared" si="15"/>
        <v/>
      </c>
      <c r="AC42" s="175"/>
      <c r="AD42" s="257" t="str">
        <f t="shared" si="16"/>
        <v/>
      </c>
      <c r="AE42" s="235" t="str">
        <f t="shared" si="17"/>
        <v/>
      </c>
      <c r="AF42" s="165">
        <f t="shared" si="18"/>
        <v>0</v>
      </c>
      <c r="AG42" s="170">
        <f>IFERROR((VLOOKUP(AF42,INFO!$M$17:$N$27,2)),"")</f>
        <v>5</v>
      </c>
      <c r="AH42" s="238">
        <f t="shared" si="19"/>
        <v>0</v>
      </c>
      <c r="AI42" s="239">
        <f t="shared" si="20"/>
        <v>5</v>
      </c>
      <c r="AJ42" s="321" t="str">
        <f t="shared" si="21"/>
        <v>Failed</v>
      </c>
      <c r="AK42" s="322"/>
      <c r="AO42" s="228"/>
    </row>
    <row r="43" spans="1:41">
      <c r="A43" s="166">
        <v>36</v>
      </c>
      <c r="B43" s="168" t="str">
        <f>CONCATENATE(INFO!C52," ",INFO!D52," ",INFO!E52)</f>
        <v/>
      </c>
      <c r="C43" s="175"/>
      <c r="D43" s="255" t="str">
        <f t="shared" si="0"/>
        <v/>
      </c>
      <c r="E43" s="235" t="str">
        <f t="shared" si="1"/>
        <v/>
      </c>
      <c r="F43" s="258"/>
      <c r="G43" s="165" t="str">
        <f t="shared" si="2"/>
        <v/>
      </c>
      <c r="H43" s="235" t="str">
        <f t="shared" si="3"/>
        <v/>
      </c>
      <c r="I43" s="175"/>
      <c r="J43" s="186" t="str">
        <f t="shared" si="4"/>
        <v/>
      </c>
      <c r="K43" s="175"/>
      <c r="L43" s="186" t="str">
        <f t="shared" si="5"/>
        <v/>
      </c>
      <c r="M43" s="175"/>
      <c r="N43" s="186" t="str">
        <f t="shared" si="6"/>
        <v/>
      </c>
      <c r="O43" s="175"/>
      <c r="P43" s="186" t="str">
        <f t="shared" si="7"/>
        <v/>
      </c>
      <c r="Q43" s="185" t="str">
        <f t="shared" si="8"/>
        <v/>
      </c>
      <c r="R43" s="235" t="str">
        <f t="shared" si="9"/>
        <v/>
      </c>
      <c r="S43" s="175"/>
      <c r="T43" s="186" t="str">
        <f t="shared" si="10"/>
        <v/>
      </c>
      <c r="U43" s="175"/>
      <c r="V43" s="186" t="str">
        <f t="shared" si="11"/>
        <v/>
      </c>
      <c r="W43" s="175"/>
      <c r="X43" s="186" t="str">
        <f t="shared" si="12"/>
        <v/>
      </c>
      <c r="Y43" s="175"/>
      <c r="Z43" s="186" t="str">
        <f t="shared" si="13"/>
        <v/>
      </c>
      <c r="AA43" s="185" t="str">
        <f t="shared" si="14"/>
        <v/>
      </c>
      <c r="AB43" s="235" t="str">
        <f t="shared" si="15"/>
        <v/>
      </c>
      <c r="AC43" s="175"/>
      <c r="AD43" s="257" t="str">
        <f t="shared" si="16"/>
        <v/>
      </c>
      <c r="AE43" s="235" t="str">
        <f t="shared" si="17"/>
        <v/>
      </c>
      <c r="AF43" s="165">
        <f t="shared" si="18"/>
        <v>0</v>
      </c>
      <c r="AG43" s="170">
        <f>IFERROR((VLOOKUP(AF43,INFO!$M$17:$N$27,2)),"")</f>
        <v>5</v>
      </c>
      <c r="AH43" s="238">
        <f t="shared" si="19"/>
        <v>0</v>
      </c>
      <c r="AI43" s="239">
        <f t="shared" si="20"/>
        <v>5</v>
      </c>
      <c r="AJ43" s="321" t="str">
        <f t="shared" si="21"/>
        <v>Failed</v>
      </c>
      <c r="AK43" s="322"/>
      <c r="AO43" s="228"/>
    </row>
    <row r="44" spans="1:41">
      <c r="A44" s="166">
        <v>37</v>
      </c>
      <c r="B44" s="168" t="str">
        <f>CONCATENATE(INFO!C53," ",INFO!D53," ",INFO!E53)</f>
        <v/>
      </c>
      <c r="C44" s="175"/>
      <c r="D44" s="255" t="str">
        <f t="shared" si="0"/>
        <v/>
      </c>
      <c r="E44" s="235" t="str">
        <f t="shared" si="1"/>
        <v/>
      </c>
      <c r="F44" s="258"/>
      <c r="G44" s="165" t="str">
        <f t="shared" si="2"/>
        <v/>
      </c>
      <c r="H44" s="235" t="str">
        <f t="shared" si="3"/>
        <v/>
      </c>
      <c r="I44" s="175"/>
      <c r="J44" s="186" t="str">
        <f t="shared" si="4"/>
        <v/>
      </c>
      <c r="K44" s="175"/>
      <c r="L44" s="186" t="str">
        <f t="shared" si="5"/>
        <v/>
      </c>
      <c r="M44" s="175"/>
      <c r="N44" s="186" t="str">
        <f t="shared" si="6"/>
        <v/>
      </c>
      <c r="O44" s="175"/>
      <c r="P44" s="186" t="str">
        <f t="shared" si="7"/>
        <v/>
      </c>
      <c r="Q44" s="185" t="str">
        <f t="shared" si="8"/>
        <v/>
      </c>
      <c r="R44" s="235" t="str">
        <f t="shared" si="9"/>
        <v/>
      </c>
      <c r="S44" s="175"/>
      <c r="T44" s="186" t="str">
        <f t="shared" si="10"/>
        <v/>
      </c>
      <c r="U44" s="175"/>
      <c r="V44" s="186" t="str">
        <f t="shared" si="11"/>
        <v/>
      </c>
      <c r="W44" s="175"/>
      <c r="X44" s="186" t="str">
        <f t="shared" si="12"/>
        <v/>
      </c>
      <c r="Y44" s="175"/>
      <c r="Z44" s="186" t="str">
        <f t="shared" si="13"/>
        <v/>
      </c>
      <c r="AA44" s="185" t="str">
        <f t="shared" si="14"/>
        <v/>
      </c>
      <c r="AB44" s="235" t="str">
        <f t="shared" si="15"/>
        <v/>
      </c>
      <c r="AC44" s="175"/>
      <c r="AD44" s="257" t="str">
        <f t="shared" si="16"/>
        <v/>
      </c>
      <c r="AE44" s="235" t="str">
        <f t="shared" si="17"/>
        <v/>
      </c>
      <c r="AF44" s="165">
        <f t="shared" si="18"/>
        <v>0</v>
      </c>
      <c r="AG44" s="170">
        <f>IFERROR((VLOOKUP(AF44,INFO!$M$17:$N$27,2)),"")</f>
        <v>5</v>
      </c>
      <c r="AH44" s="238">
        <f t="shared" si="19"/>
        <v>0</v>
      </c>
      <c r="AI44" s="239">
        <f t="shared" si="20"/>
        <v>5</v>
      </c>
      <c r="AJ44" s="321" t="str">
        <f t="shared" si="21"/>
        <v>Failed</v>
      </c>
      <c r="AK44" s="322"/>
      <c r="AO44" s="228"/>
    </row>
    <row r="45" spans="1:41">
      <c r="A45" s="166">
        <v>38</v>
      </c>
      <c r="B45" s="168" t="str">
        <f>CONCATENATE(INFO!C54," ",INFO!D54," ",INFO!E54)</f>
        <v/>
      </c>
      <c r="C45" s="175"/>
      <c r="D45" s="255" t="str">
        <f t="shared" si="0"/>
        <v/>
      </c>
      <c r="E45" s="235" t="str">
        <f t="shared" si="1"/>
        <v/>
      </c>
      <c r="F45" s="258"/>
      <c r="G45" s="165" t="str">
        <f t="shared" si="2"/>
        <v/>
      </c>
      <c r="H45" s="235" t="str">
        <f t="shared" si="3"/>
        <v/>
      </c>
      <c r="I45" s="175"/>
      <c r="J45" s="186" t="str">
        <f t="shared" si="4"/>
        <v/>
      </c>
      <c r="K45" s="175"/>
      <c r="L45" s="186" t="str">
        <f t="shared" si="5"/>
        <v/>
      </c>
      <c r="M45" s="175"/>
      <c r="N45" s="186" t="str">
        <f t="shared" si="6"/>
        <v/>
      </c>
      <c r="O45" s="175"/>
      <c r="P45" s="186" t="str">
        <f t="shared" si="7"/>
        <v/>
      </c>
      <c r="Q45" s="185" t="str">
        <f t="shared" si="8"/>
        <v/>
      </c>
      <c r="R45" s="235" t="str">
        <f t="shared" si="9"/>
        <v/>
      </c>
      <c r="S45" s="175"/>
      <c r="T45" s="186" t="str">
        <f t="shared" si="10"/>
        <v/>
      </c>
      <c r="U45" s="175"/>
      <c r="V45" s="186" t="str">
        <f t="shared" si="11"/>
        <v/>
      </c>
      <c r="W45" s="175"/>
      <c r="X45" s="186" t="str">
        <f t="shared" si="12"/>
        <v/>
      </c>
      <c r="Y45" s="175"/>
      <c r="Z45" s="186" t="str">
        <f t="shared" si="13"/>
        <v/>
      </c>
      <c r="AA45" s="185" t="str">
        <f t="shared" si="14"/>
        <v/>
      </c>
      <c r="AB45" s="235" t="str">
        <f t="shared" si="15"/>
        <v/>
      </c>
      <c r="AC45" s="175"/>
      <c r="AD45" s="257" t="str">
        <f t="shared" si="16"/>
        <v/>
      </c>
      <c r="AE45" s="235" t="str">
        <f t="shared" si="17"/>
        <v/>
      </c>
      <c r="AF45" s="165">
        <f t="shared" si="18"/>
        <v>0</v>
      </c>
      <c r="AG45" s="170">
        <f>IFERROR((VLOOKUP(AF45,INFO!$M$17:$N$27,2)),"")</f>
        <v>5</v>
      </c>
      <c r="AH45" s="238">
        <f t="shared" si="19"/>
        <v>0</v>
      </c>
      <c r="AI45" s="239">
        <f t="shared" si="20"/>
        <v>5</v>
      </c>
      <c r="AJ45" s="321" t="str">
        <f t="shared" si="21"/>
        <v>Failed</v>
      </c>
      <c r="AK45" s="322"/>
      <c r="AO45" s="228"/>
    </row>
    <row r="46" spans="1:41">
      <c r="A46" s="166">
        <v>39</v>
      </c>
      <c r="B46" s="168" t="str">
        <f>CONCATENATE(INFO!C55," ",INFO!D55," ",INFO!E55)</f>
        <v/>
      </c>
      <c r="C46" s="175"/>
      <c r="D46" s="255" t="str">
        <f t="shared" si="0"/>
        <v/>
      </c>
      <c r="E46" s="235" t="str">
        <f t="shared" si="1"/>
        <v/>
      </c>
      <c r="F46" s="258"/>
      <c r="G46" s="165" t="str">
        <f t="shared" si="2"/>
        <v/>
      </c>
      <c r="H46" s="235" t="str">
        <f t="shared" si="3"/>
        <v/>
      </c>
      <c r="I46" s="175"/>
      <c r="J46" s="186" t="str">
        <f t="shared" si="4"/>
        <v/>
      </c>
      <c r="K46" s="175"/>
      <c r="L46" s="186" t="str">
        <f t="shared" si="5"/>
        <v/>
      </c>
      <c r="M46" s="175"/>
      <c r="N46" s="186" t="str">
        <f t="shared" si="6"/>
        <v/>
      </c>
      <c r="O46" s="175"/>
      <c r="P46" s="186" t="str">
        <f t="shared" si="7"/>
        <v/>
      </c>
      <c r="Q46" s="185" t="str">
        <f t="shared" si="8"/>
        <v/>
      </c>
      <c r="R46" s="235" t="str">
        <f t="shared" si="9"/>
        <v/>
      </c>
      <c r="S46" s="175"/>
      <c r="T46" s="186" t="str">
        <f t="shared" si="10"/>
        <v/>
      </c>
      <c r="U46" s="175"/>
      <c r="V46" s="186" t="str">
        <f t="shared" si="11"/>
        <v/>
      </c>
      <c r="W46" s="175"/>
      <c r="X46" s="186" t="str">
        <f t="shared" si="12"/>
        <v/>
      </c>
      <c r="Y46" s="175"/>
      <c r="Z46" s="186" t="str">
        <f t="shared" si="13"/>
        <v/>
      </c>
      <c r="AA46" s="185" t="str">
        <f t="shared" si="14"/>
        <v/>
      </c>
      <c r="AB46" s="235" t="str">
        <f t="shared" si="15"/>
        <v/>
      </c>
      <c r="AC46" s="175"/>
      <c r="AD46" s="257" t="str">
        <f t="shared" si="16"/>
        <v/>
      </c>
      <c r="AE46" s="235" t="str">
        <f t="shared" si="17"/>
        <v/>
      </c>
      <c r="AF46" s="165">
        <f t="shared" si="18"/>
        <v>0</v>
      </c>
      <c r="AG46" s="170">
        <f>IFERROR((VLOOKUP(AF46,INFO!$M$17:$N$27,2)),"")</f>
        <v>5</v>
      </c>
      <c r="AH46" s="238">
        <f t="shared" si="19"/>
        <v>0</v>
      </c>
      <c r="AI46" s="239">
        <f t="shared" si="20"/>
        <v>5</v>
      </c>
      <c r="AJ46" s="321" t="str">
        <f t="shared" si="21"/>
        <v>Failed</v>
      </c>
      <c r="AK46" s="322"/>
      <c r="AO46" s="228"/>
    </row>
    <row r="47" spans="1:41">
      <c r="A47" s="166">
        <v>40</v>
      </c>
      <c r="B47" s="168" t="str">
        <f>CONCATENATE(INFO!C56," ",INFO!D56," ",INFO!E56)</f>
        <v/>
      </c>
      <c r="C47" s="175"/>
      <c r="D47" s="255" t="str">
        <f t="shared" si="0"/>
        <v/>
      </c>
      <c r="E47" s="235" t="str">
        <f t="shared" si="1"/>
        <v/>
      </c>
      <c r="F47" s="258"/>
      <c r="G47" s="165" t="str">
        <f t="shared" si="2"/>
        <v/>
      </c>
      <c r="H47" s="235" t="str">
        <f t="shared" si="3"/>
        <v/>
      </c>
      <c r="I47" s="175"/>
      <c r="J47" s="186" t="str">
        <f t="shared" si="4"/>
        <v/>
      </c>
      <c r="K47" s="175"/>
      <c r="L47" s="186" t="str">
        <f t="shared" si="5"/>
        <v/>
      </c>
      <c r="M47" s="175"/>
      <c r="N47" s="186" t="str">
        <f t="shared" si="6"/>
        <v/>
      </c>
      <c r="O47" s="175"/>
      <c r="P47" s="186" t="str">
        <f t="shared" si="7"/>
        <v/>
      </c>
      <c r="Q47" s="185" t="str">
        <f t="shared" si="8"/>
        <v/>
      </c>
      <c r="R47" s="235" t="str">
        <f t="shared" si="9"/>
        <v/>
      </c>
      <c r="S47" s="175"/>
      <c r="T47" s="186" t="str">
        <f t="shared" si="10"/>
        <v/>
      </c>
      <c r="U47" s="175"/>
      <c r="V47" s="186" t="str">
        <f t="shared" si="11"/>
        <v/>
      </c>
      <c r="W47" s="175"/>
      <c r="X47" s="186" t="str">
        <f t="shared" si="12"/>
        <v/>
      </c>
      <c r="Y47" s="175"/>
      <c r="Z47" s="186" t="str">
        <f t="shared" si="13"/>
        <v/>
      </c>
      <c r="AA47" s="185" t="str">
        <f t="shared" si="14"/>
        <v/>
      </c>
      <c r="AB47" s="235" t="str">
        <f t="shared" si="15"/>
        <v/>
      </c>
      <c r="AC47" s="175"/>
      <c r="AD47" s="257" t="str">
        <f t="shared" si="16"/>
        <v/>
      </c>
      <c r="AE47" s="235" t="str">
        <f t="shared" si="17"/>
        <v/>
      </c>
      <c r="AF47" s="165">
        <f t="shared" si="18"/>
        <v>0</v>
      </c>
      <c r="AG47" s="170">
        <f>IFERROR((VLOOKUP(AF47,INFO!$M$17:$N$27,2)),"")</f>
        <v>5</v>
      </c>
      <c r="AH47" s="238">
        <f t="shared" si="19"/>
        <v>0</v>
      </c>
      <c r="AI47" s="239">
        <f t="shared" si="20"/>
        <v>5</v>
      </c>
      <c r="AJ47" s="321" t="str">
        <f t="shared" ref="AJ47:AJ70" si="42">IF(AI47&lt;4, "Passed","Failed")</f>
        <v>Failed</v>
      </c>
      <c r="AK47" s="322"/>
      <c r="AO47" s="228"/>
    </row>
    <row r="48" spans="1:41">
      <c r="A48" s="166">
        <v>41</v>
      </c>
      <c r="B48" s="168" t="str">
        <f>CONCATENATE(INFO!C57," ",INFO!D57," ",INFO!E57)</f>
        <v/>
      </c>
      <c r="C48" s="175"/>
      <c r="D48" s="255" t="str">
        <f t="shared" si="0"/>
        <v/>
      </c>
      <c r="E48" s="235" t="str">
        <f t="shared" si="1"/>
        <v/>
      </c>
      <c r="F48" s="258"/>
      <c r="G48" s="165" t="str">
        <f t="shared" si="2"/>
        <v/>
      </c>
      <c r="H48" s="235" t="str">
        <f t="shared" si="3"/>
        <v/>
      </c>
      <c r="I48" s="175"/>
      <c r="J48" s="186" t="str">
        <f t="shared" si="4"/>
        <v/>
      </c>
      <c r="K48" s="175"/>
      <c r="L48" s="186" t="str">
        <f t="shared" si="5"/>
        <v/>
      </c>
      <c r="M48" s="175"/>
      <c r="N48" s="186" t="str">
        <f t="shared" si="6"/>
        <v/>
      </c>
      <c r="O48" s="175"/>
      <c r="P48" s="186" t="str">
        <f t="shared" si="7"/>
        <v/>
      </c>
      <c r="Q48" s="185" t="str">
        <f t="shared" si="8"/>
        <v/>
      </c>
      <c r="R48" s="235" t="str">
        <f t="shared" si="9"/>
        <v/>
      </c>
      <c r="S48" s="175"/>
      <c r="T48" s="186" t="str">
        <f t="shared" si="10"/>
        <v/>
      </c>
      <c r="U48" s="175"/>
      <c r="V48" s="186" t="str">
        <f t="shared" si="11"/>
        <v/>
      </c>
      <c r="W48" s="175"/>
      <c r="X48" s="186" t="str">
        <f t="shared" si="12"/>
        <v/>
      </c>
      <c r="Y48" s="175"/>
      <c r="Z48" s="186" t="str">
        <f t="shared" si="13"/>
        <v/>
      </c>
      <c r="AA48" s="185" t="str">
        <f t="shared" si="14"/>
        <v/>
      </c>
      <c r="AB48" s="235" t="str">
        <f t="shared" si="15"/>
        <v/>
      </c>
      <c r="AC48" s="175"/>
      <c r="AD48" s="257" t="str">
        <f t="shared" si="16"/>
        <v/>
      </c>
      <c r="AE48" s="235" t="str">
        <f t="shared" si="17"/>
        <v/>
      </c>
      <c r="AF48" s="165">
        <f t="shared" si="18"/>
        <v>0</v>
      </c>
      <c r="AG48" s="170">
        <f>IFERROR((VLOOKUP(AF48,INFO!$M$17:$N$27,2)),"")</f>
        <v>5</v>
      </c>
      <c r="AH48" s="238">
        <f t="shared" si="19"/>
        <v>0</v>
      </c>
      <c r="AI48" s="239">
        <f t="shared" si="20"/>
        <v>5</v>
      </c>
      <c r="AJ48" s="321" t="str">
        <f t="shared" si="42"/>
        <v>Failed</v>
      </c>
      <c r="AK48" s="322"/>
      <c r="AO48" s="228"/>
    </row>
    <row r="49" spans="1:41">
      <c r="A49" s="166">
        <v>42</v>
      </c>
      <c r="B49" s="168" t="str">
        <f>CONCATENATE(INFO!C58," ",INFO!D58," ",INFO!E58)</f>
        <v/>
      </c>
      <c r="C49" s="175"/>
      <c r="D49" s="255" t="str">
        <f t="shared" si="0"/>
        <v/>
      </c>
      <c r="E49" s="235" t="str">
        <f t="shared" si="1"/>
        <v/>
      </c>
      <c r="F49" s="258"/>
      <c r="G49" s="165" t="str">
        <f t="shared" si="2"/>
        <v/>
      </c>
      <c r="H49" s="235" t="str">
        <f t="shared" si="3"/>
        <v/>
      </c>
      <c r="I49" s="175"/>
      <c r="J49" s="186" t="str">
        <f t="shared" si="4"/>
        <v/>
      </c>
      <c r="K49" s="175"/>
      <c r="L49" s="186" t="str">
        <f t="shared" si="5"/>
        <v/>
      </c>
      <c r="M49" s="175"/>
      <c r="N49" s="186" t="str">
        <f t="shared" si="6"/>
        <v/>
      </c>
      <c r="O49" s="175"/>
      <c r="P49" s="186" t="str">
        <f t="shared" si="7"/>
        <v/>
      </c>
      <c r="Q49" s="185" t="str">
        <f t="shared" si="8"/>
        <v/>
      </c>
      <c r="R49" s="235" t="str">
        <f t="shared" si="9"/>
        <v/>
      </c>
      <c r="S49" s="175"/>
      <c r="T49" s="186" t="str">
        <f t="shared" si="10"/>
        <v/>
      </c>
      <c r="U49" s="175"/>
      <c r="V49" s="186" t="str">
        <f t="shared" si="11"/>
        <v/>
      </c>
      <c r="W49" s="175"/>
      <c r="X49" s="186" t="str">
        <f t="shared" si="12"/>
        <v/>
      </c>
      <c r="Y49" s="175"/>
      <c r="Z49" s="186" t="str">
        <f t="shared" si="13"/>
        <v/>
      </c>
      <c r="AA49" s="185" t="str">
        <f t="shared" si="14"/>
        <v/>
      </c>
      <c r="AB49" s="235" t="str">
        <f t="shared" si="15"/>
        <v/>
      </c>
      <c r="AC49" s="175"/>
      <c r="AD49" s="257" t="str">
        <f t="shared" si="16"/>
        <v/>
      </c>
      <c r="AE49" s="235" t="str">
        <f t="shared" si="17"/>
        <v/>
      </c>
      <c r="AF49" s="165">
        <f t="shared" si="18"/>
        <v>0</v>
      </c>
      <c r="AG49" s="170">
        <f>IFERROR((VLOOKUP(AF49,INFO!$M$17:$N$27,2)),"")</f>
        <v>5</v>
      </c>
      <c r="AH49" s="238">
        <f t="shared" ref="AH49:AH70" si="43">AF49</f>
        <v>0</v>
      </c>
      <c r="AI49" s="239">
        <f t="shared" ref="AI49:AI70" si="44">AG49</f>
        <v>5</v>
      </c>
      <c r="AJ49" s="321" t="str">
        <f t="shared" si="42"/>
        <v>Failed</v>
      </c>
      <c r="AK49" s="322"/>
      <c r="AO49" s="228"/>
    </row>
    <row r="50" spans="1:41">
      <c r="A50" s="166">
        <v>43</v>
      </c>
      <c r="B50" s="168" t="str">
        <f>CONCATENATE(INFO!C59," ",INFO!D59," ",INFO!E59)</f>
        <v/>
      </c>
      <c r="C50" s="175"/>
      <c r="D50" s="255" t="str">
        <f t="shared" si="0"/>
        <v/>
      </c>
      <c r="E50" s="235" t="str">
        <f t="shared" si="1"/>
        <v/>
      </c>
      <c r="F50" s="258"/>
      <c r="G50" s="165" t="str">
        <f t="shared" si="2"/>
        <v/>
      </c>
      <c r="H50" s="235" t="str">
        <f t="shared" si="3"/>
        <v/>
      </c>
      <c r="I50" s="175"/>
      <c r="J50" s="186" t="str">
        <f t="shared" si="4"/>
        <v/>
      </c>
      <c r="K50" s="175"/>
      <c r="L50" s="186" t="str">
        <f t="shared" si="5"/>
        <v/>
      </c>
      <c r="M50" s="175"/>
      <c r="N50" s="186" t="str">
        <f t="shared" si="6"/>
        <v/>
      </c>
      <c r="O50" s="175"/>
      <c r="P50" s="186" t="str">
        <f t="shared" si="7"/>
        <v/>
      </c>
      <c r="Q50" s="185" t="str">
        <f t="shared" si="8"/>
        <v/>
      </c>
      <c r="R50" s="235" t="str">
        <f t="shared" si="9"/>
        <v/>
      </c>
      <c r="S50" s="175"/>
      <c r="T50" s="186" t="str">
        <f t="shared" si="10"/>
        <v/>
      </c>
      <c r="U50" s="175"/>
      <c r="V50" s="186" t="str">
        <f t="shared" si="11"/>
        <v/>
      </c>
      <c r="W50" s="175"/>
      <c r="X50" s="186" t="str">
        <f t="shared" si="12"/>
        <v/>
      </c>
      <c r="Y50" s="175"/>
      <c r="Z50" s="186" t="str">
        <f t="shared" si="13"/>
        <v/>
      </c>
      <c r="AA50" s="185" t="str">
        <f t="shared" si="14"/>
        <v/>
      </c>
      <c r="AB50" s="235" t="str">
        <f t="shared" si="15"/>
        <v/>
      </c>
      <c r="AC50" s="175"/>
      <c r="AD50" s="257" t="str">
        <f t="shared" si="16"/>
        <v/>
      </c>
      <c r="AE50" s="235" t="str">
        <f t="shared" si="17"/>
        <v/>
      </c>
      <c r="AF50" s="165">
        <f t="shared" si="18"/>
        <v>0</v>
      </c>
      <c r="AG50" s="170">
        <f>IFERROR((VLOOKUP(AF50,INFO!$M$17:$N$27,2)),"")</f>
        <v>5</v>
      </c>
      <c r="AH50" s="238">
        <f t="shared" si="43"/>
        <v>0</v>
      </c>
      <c r="AI50" s="239">
        <f t="shared" si="44"/>
        <v>5</v>
      </c>
      <c r="AJ50" s="321" t="str">
        <f t="shared" si="42"/>
        <v>Failed</v>
      </c>
      <c r="AK50" s="322"/>
      <c r="AO50" s="228"/>
    </row>
    <row r="51" spans="1:41">
      <c r="A51" s="166">
        <v>44</v>
      </c>
      <c r="B51" s="168" t="str">
        <f>CONCATENATE(INFO!C60," ",INFO!D60," ",INFO!E60)</f>
        <v/>
      </c>
      <c r="C51" s="175"/>
      <c r="D51" s="255" t="str">
        <f t="shared" si="0"/>
        <v/>
      </c>
      <c r="E51" s="235" t="str">
        <f t="shared" si="1"/>
        <v/>
      </c>
      <c r="F51" s="258"/>
      <c r="G51" s="165" t="str">
        <f t="shared" si="2"/>
        <v/>
      </c>
      <c r="H51" s="235" t="str">
        <f t="shared" si="3"/>
        <v/>
      </c>
      <c r="I51" s="175"/>
      <c r="J51" s="186" t="str">
        <f t="shared" si="4"/>
        <v/>
      </c>
      <c r="K51" s="175"/>
      <c r="L51" s="186" t="str">
        <f t="shared" si="5"/>
        <v/>
      </c>
      <c r="M51" s="175"/>
      <c r="N51" s="186" t="str">
        <f t="shared" si="6"/>
        <v/>
      </c>
      <c r="O51" s="175"/>
      <c r="P51" s="186" t="str">
        <f t="shared" si="7"/>
        <v/>
      </c>
      <c r="Q51" s="185" t="str">
        <f t="shared" si="8"/>
        <v/>
      </c>
      <c r="R51" s="235" t="str">
        <f t="shared" si="9"/>
        <v/>
      </c>
      <c r="S51" s="175"/>
      <c r="T51" s="186" t="str">
        <f t="shared" si="10"/>
        <v/>
      </c>
      <c r="U51" s="175"/>
      <c r="V51" s="186" t="str">
        <f t="shared" si="11"/>
        <v/>
      </c>
      <c r="W51" s="175"/>
      <c r="X51" s="186" t="str">
        <f t="shared" si="12"/>
        <v/>
      </c>
      <c r="Y51" s="175"/>
      <c r="Z51" s="186" t="str">
        <f t="shared" si="13"/>
        <v/>
      </c>
      <c r="AA51" s="185" t="str">
        <f t="shared" si="14"/>
        <v/>
      </c>
      <c r="AB51" s="235" t="str">
        <f t="shared" si="15"/>
        <v/>
      </c>
      <c r="AC51" s="175"/>
      <c r="AD51" s="257" t="str">
        <f t="shared" si="16"/>
        <v/>
      </c>
      <c r="AE51" s="235" t="str">
        <f t="shared" si="17"/>
        <v/>
      </c>
      <c r="AF51" s="165">
        <f t="shared" si="18"/>
        <v>0</v>
      </c>
      <c r="AG51" s="170">
        <f>IFERROR((VLOOKUP(AF51,INFO!$M$17:$N$27,2)),"")</f>
        <v>5</v>
      </c>
      <c r="AH51" s="238">
        <f t="shared" si="43"/>
        <v>0</v>
      </c>
      <c r="AI51" s="239">
        <f t="shared" si="44"/>
        <v>5</v>
      </c>
      <c r="AJ51" s="321" t="str">
        <f t="shared" si="42"/>
        <v>Failed</v>
      </c>
      <c r="AK51" s="322"/>
      <c r="AO51" s="228"/>
    </row>
    <row r="52" spans="1:41">
      <c r="A52" s="166">
        <v>45</v>
      </c>
      <c r="B52" s="168" t="str">
        <f>CONCATENATE(INFO!C61," ",INFO!D61," ",INFO!E61)</f>
        <v/>
      </c>
      <c r="C52" s="175"/>
      <c r="D52" s="255" t="str">
        <f t="shared" si="0"/>
        <v/>
      </c>
      <c r="E52" s="235" t="str">
        <f t="shared" si="1"/>
        <v/>
      </c>
      <c r="F52" s="258"/>
      <c r="G52" s="165" t="str">
        <f t="shared" si="2"/>
        <v/>
      </c>
      <c r="H52" s="235" t="str">
        <f t="shared" si="3"/>
        <v/>
      </c>
      <c r="I52" s="175"/>
      <c r="J52" s="186" t="str">
        <f t="shared" si="4"/>
        <v/>
      </c>
      <c r="K52" s="175"/>
      <c r="L52" s="186" t="str">
        <f t="shared" si="5"/>
        <v/>
      </c>
      <c r="M52" s="175"/>
      <c r="N52" s="186" t="str">
        <f t="shared" si="6"/>
        <v/>
      </c>
      <c r="O52" s="175"/>
      <c r="P52" s="186" t="str">
        <f t="shared" si="7"/>
        <v/>
      </c>
      <c r="Q52" s="185" t="str">
        <f t="shared" si="8"/>
        <v/>
      </c>
      <c r="R52" s="235" t="str">
        <f t="shared" si="9"/>
        <v/>
      </c>
      <c r="S52" s="175"/>
      <c r="T52" s="186" t="str">
        <f t="shared" si="10"/>
        <v/>
      </c>
      <c r="U52" s="175"/>
      <c r="V52" s="186" t="str">
        <f t="shared" si="11"/>
        <v/>
      </c>
      <c r="W52" s="175"/>
      <c r="X52" s="186" t="str">
        <f t="shared" si="12"/>
        <v/>
      </c>
      <c r="Y52" s="175"/>
      <c r="Z52" s="186" t="str">
        <f t="shared" si="13"/>
        <v/>
      </c>
      <c r="AA52" s="185" t="str">
        <f t="shared" si="14"/>
        <v/>
      </c>
      <c r="AB52" s="235" t="str">
        <f t="shared" si="15"/>
        <v/>
      </c>
      <c r="AC52" s="175"/>
      <c r="AD52" s="257" t="str">
        <f t="shared" si="16"/>
        <v/>
      </c>
      <c r="AE52" s="235" t="str">
        <f t="shared" si="17"/>
        <v/>
      </c>
      <c r="AF52" s="165">
        <f t="shared" si="18"/>
        <v>0</v>
      </c>
      <c r="AG52" s="170">
        <f>IFERROR((VLOOKUP(AF52,INFO!$M$17:$N$27,2)),"")</f>
        <v>5</v>
      </c>
      <c r="AH52" s="238">
        <f t="shared" si="43"/>
        <v>0</v>
      </c>
      <c r="AI52" s="239">
        <f t="shared" si="44"/>
        <v>5</v>
      </c>
      <c r="AJ52" s="321" t="str">
        <f t="shared" si="42"/>
        <v>Failed</v>
      </c>
      <c r="AK52" s="322"/>
      <c r="AO52" s="228"/>
    </row>
    <row r="53" spans="1:41">
      <c r="A53" s="166">
        <v>46</v>
      </c>
      <c r="B53" s="168" t="str">
        <f>CONCATENATE(INFO!C62," ",INFO!D62," ",INFO!E62)</f>
        <v/>
      </c>
      <c r="C53" s="175"/>
      <c r="D53" s="255" t="str">
        <f t="shared" si="0"/>
        <v/>
      </c>
      <c r="E53" s="235" t="str">
        <f t="shared" si="1"/>
        <v/>
      </c>
      <c r="F53" s="258"/>
      <c r="G53" s="165" t="str">
        <f t="shared" si="2"/>
        <v/>
      </c>
      <c r="H53" s="235" t="str">
        <f t="shared" si="3"/>
        <v/>
      </c>
      <c r="I53" s="175"/>
      <c r="J53" s="186" t="str">
        <f t="shared" si="4"/>
        <v/>
      </c>
      <c r="K53" s="175"/>
      <c r="L53" s="186" t="str">
        <f t="shared" si="5"/>
        <v/>
      </c>
      <c r="M53" s="175"/>
      <c r="N53" s="186" t="str">
        <f t="shared" si="6"/>
        <v/>
      </c>
      <c r="O53" s="175"/>
      <c r="P53" s="186" t="str">
        <f t="shared" si="7"/>
        <v/>
      </c>
      <c r="Q53" s="185" t="str">
        <f t="shared" si="8"/>
        <v/>
      </c>
      <c r="R53" s="235" t="str">
        <f t="shared" si="9"/>
        <v/>
      </c>
      <c r="S53" s="175"/>
      <c r="T53" s="186" t="str">
        <f t="shared" si="10"/>
        <v/>
      </c>
      <c r="U53" s="175"/>
      <c r="V53" s="186" t="str">
        <f t="shared" si="11"/>
        <v/>
      </c>
      <c r="W53" s="175"/>
      <c r="X53" s="186" t="str">
        <f t="shared" si="12"/>
        <v/>
      </c>
      <c r="Y53" s="175"/>
      <c r="Z53" s="186" t="str">
        <f t="shared" si="13"/>
        <v/>
      </c>
      <c r="AA53" s="185" t="str">
        <f t="shared" si="14"/>
        <v/>
      </c>
      <c r="AB53" s="235" t="str">
        <f t="shared" si="15"/>
        <v/>
      </c>
      <c r="AC53" s="175"/>
      <c r="AD53" s="257" t="str">
        <f t="shared" si="16"/>
        <v/>
      </c>
      <c r="AE53" s="235" t="str">
        <f t="shared" si="17"/>
        <v/>
      </c>
      <c r="AF53" s="165">
        <f t="shared" si="18"/>
        <v>0</v>
      </c>
      <c r="AG53" s="170">
        <f>IFERROR((VLOOKUP(AF53,INFO!$M$17:$N$27,2)),"")</f>
        <v>5</v>
      </c>
      <c r="AH53" s="238">
        <f t="shared" si="43"/>
        <v>0</v>
      </c>
      <c r="AI53" s="239">
        <f t="shared" si="44"/>
        <v>5</v>
      </c>
      <c r="AJ53" s="321" t="str">
        <f t="shared" si="42"/>
        <v>Failed</v>
      </c>
      <c r="AK53" s="322"/>
      <c r="AO53" s="228"/>
    </row>
    <row r="54" spans="1:41" hidden="1">
      <c r="A54" s="166">
        <v>46</v>
      </c>
      <c r="B54" s="168" t="str">
        <f>CONCATENATE(INFO!C63," ",INFO!D63," ",INFO!E63)</f>
        <v/>
      </c>
      <c r="C54" s="175"/>
      <c r="D54" s="175" t="str">
        <f t="shared" si="0"/>
        <v/>
      </c>
      <c r="E54" s="235" t="str">
        <f t="shared" si="1"/>
        <v/>
      </c>
      <c r="F54" s="165"/>
      <c r="G54" s="165"/>
      <c r="H54" s="235">
        <f t="shared" si="3"/>
        <v>0</v>
      </c>
      <c r="I54" s="175"/>
      <c r="J54" s="186" t="str">
        <f t="shared" si="4"/>
        <v/>
      </c>
      <c r="K54" s="175"/>
      <c r="L54" s="186" t="str">
        <f t="shared" si="5"/>
        <v/>
      </c>
      <c r="M54" s="175"/>
      <c r="N54" s="186" t="str">
        <f t="shared" si="6"/>
        <v/>
      </c>
      <c r="O54" s="175"/>
      <c r="P54" s="186" t="str">
        <f t="shared" si="7"/>
        <v/>
      </c>
      <c r="Q54" s="185" t="str">
        <f t="shared" ref="Q54:Q70" si="45">IFERROR(((J54+L54+N54+P54)/$Q$7),"")</f>
        <v/>
      </c>
      <c r="R54" s="235" t="str">
        <f t="shared" si="9"/>
        <v/>
      </c>
      <c r="S54" s="175"/>
      <c r="T54" s="186" t="str">
        <f t="shared" si="10"/>
        <v/>
      </c>
      <c r="U54" s="175"/>
      <c r="V54" s="186" t="str">
        <f t="shared" si="11"/>
        <v/>
      </c>
      <c r="W54" s="175"/>
      <c r="X54" s="186" t="str">
        <f t="shared" ref="X54" si="46">IFERROR(((W54/$U$7)*100),"")</f>
        <v/>
      </c>
      <c r="Y54" s="175"/>
      <c r="Z54" s="186" t="str">
        <f t="shared" si="13"/>
        <v/>
      </c>
      <c r="AA54" s="185" t="str">
        <f t="shared" ref="AA54" si="47">IFERROR(((T54+V54+Z54+X54)/$AA$7),"")</f>
        <v/>
      </c>
      <c r="AB54" s="235" t="str">
        <f t="shared" ref="AB54" si="48">IFERROR((AA54*$AB$7),"")</f>
        <v/>
      </c>
      <c r="AC54" s="175"/>
      <c r="AD54" s="175"/>
      <c r="AE54" s="235">
        <f t="shared" ref="AE54" si="49">IFERROR((AD54*$AE$7),"")</f>
        <v>0</v>
      </c>
      <c r="AF54" s="165" t="str">
        <f t="shared" ref="AF54" si="50">IFERROR((AE54+E54+R54+AB54+H54),"")</f>
        <v/>
      </c>
      <c r="AG54" s="170" t="str">
        <f>IFERROR((VLOOKUP(AF54,INFO!$M$17:$N$27,2)),"")</f>
        <v/>
      </c>
      <c r="AH54" s="238" t="str">
        <f t="shared" si="43"/>
        <v/>
      </c>
      <c r="AI54" s="239" t="str">
        <f t="shared" si="44"/>
        <v/>
      </c>
      <c r="AJ54" s="321" t="str">
        <f t="shared" si="42"/>
        <v>Failed</v>
      </c>
      <c r="AK54" s="322"/>
      <c r="AO54" s="228"/>
    </row>
    <row r="55" spans="1:41" hidden="1">
      <c r="A55" s="166">
        <v>47</v>
      </c>
      <c r="B55" s="168" t="str">
        <f>CONCATENATE(INFO!C64," ",INFO!D64," ",INFO!E64)</f>
        <v/>
      </c>
      <c r="C55" s="175"/>
      <c r="D55" s="175"/>
      <c r="E55" s="235" t="e">
        <f t="shared" ref="E55:E57" si="51">(C55/$C$7)*$E$7</f>
        <v>#DIV/0!</v>
      </c>
      <c r="F55" s="165"/>
      <c r="G55" s="165"/>
      <c r="H55" s="235" t="e">
        <f t="shared" ref="H55:H70" si="52">(F55/$F$7)*$H$7</f>
        <v>#DIV/0!</v>
      </c>
      <c r="I55" s="175"/>
      <c r="J55" s="186" t="e">
        <f t="shared" ref="J55:J70" si="53">(I55/$I$7)*100</f>
        <v>#DIV/0!</v>
      </c>
      <c r="K55" s="175"/>
      <c r="L55" s="186" t="e">
        <f t="shared" ref="L55:L70" si="54">(K55/$K$7)*100</f>
        <v>#DIV/0!</v>
      </c>
      <c r="M55" s="175"/>
      <c r="N55" s="186" t="e">
        <f t="shared" ref="N55:N70" si="55">(M55/$I$7)*100</f>
        <v>#DIV/0!</v>
      </c>
      <c r="O55" s="175"/>
      <c r="P55" s="186" t="e">
        <f t="shared" ref="P55:P70" si="56">(O55/$K$7)*100</f>
        <v>#DIV/0!</v>
      </c>
      <c r="Q55" s="185" t="str">
        <f t="shared" si="45"/>
        <v/>
      </c>
      <c r="R55" s="235" t="e">
        <f t="shared" ref="R55:R70" si="57">Q55*$R$7</f>
        <v>#VALUE!</v>
      </c>
      <c r="S55" s="175"/>
      <c r="T55" s="186" t="str">
        <f t="shared" si="10"/>
        <v/>
      </c>
      <c r="U55" s="175"/>
      <c r="V55" s="186" t="e">
        <f t="shared" ref="V55:V70" si="58">(U55/$U$7)*100</f>
        <v>#DIV/0!</v>
      </c>
      <c r="W55" s="175"/>
      <c r="X55" s="186" t="e">
        <f t="shared" ref="X55:X70" si="59">(W55/$U$7)*100</f>
        <v>#DIV/0!</v>
      </c>
      <c r="Y55" s="175"/>
      <c r="Z55" s="186" t="e">
        <f t="shared" ref="Z55:Z70" si="60">(Y55/$Y$7)*100</f>
        <v>#DIV/0!</v>
      </c>
      <c r="AA55" s="185" t="e">
        <f t="shared" ref="AA55:AA70" si="61">(T55+V55+Z55)/$AA$7</f>
        <v>#VALUE!</v>
      </c>
      <c r="AB55" s="235" t="e">
        <f t="shared" ref="AB55:AB70" si="62">AA55*$AB$7</f>
        <v>#VALUE!</v>
      </c>
      <c r="AC55" s="175"/>
      <c r="AD55" s="175"/>
      <c r="AE55" s="235" t="e">
        <f t="shared" ref="AE55:AE70" si="63">(AC55/$AC$7)*$AE$7</f>
        <v>#DIV/0!</v>
      </c>
      <c r="AF55" s="165" t="e">
        <f t="shared" ref="AF55:AF70" si="64">AE55+E55+R55+AB55</f>
        <v>#DIV/0!</v>
      </c>
      <c r="AG55" s="170" t="e">
        <f>VLOOKUP(AF55,INFO!$M$17:$N$27,2)</f>
        <v>#DIV/0!</v>
      </c>
      <c r="AH55" s="238" t="e">
        <f t="shared" si="43"/>
        <v>#DIV/0!</v>
      </c>
      <c r="AI55" s="239" t="e">
        <f t="shared" si="44"/>
        <v>#DIV/0!</v>
      </c>
      <c r="AJ55" s="321" t="e">
        <f t="shared" si="42"/>
        <v>#DIV/0!</v>
      </c>
      <c r="AK55" s="322"/>
      <c r="AO55" s="228"/>
    </row>
    <row r="56" spans="1:41" hidden="1">
      <c r="A56" s="166">
        <v>48</v>
      </c>
      <c r="B56" s="168" t="str">
        <f>CONCATENATE(INFO!C65," ",INFO!D65," ",INFO!E65)</f>
        <v/>
      </c>
      <c r="C56" s="175"/>
      <c r="D56" s="175"/>
      <c r="E56" s="235" t="e">
        <f t="shared" si="51"/>
        <v>#DIV/0!</v>
      </c>
      <c r="F56" s="165"/>
      <c r="G56" s="165"/>
      <c r="H56" s="235" t="e">
        <f t="shared" si="52"/>
        <v>#DIV/0!</v>
      </c>
      <c r="I56" s="175"/>
      <c r="J56" s="186" t="e">
        <f t="shared" si="53"/>
        <v>#DIV/0!</v>
      </c>
      <c r="K56" s="175"/>
      <c r="L56" s="186" t="e">
        <f t="shared" si="54"/>
        <v>#DIV/0!</v>
      </c>
      <c r="M56" s="175"/>
      <c r="N56" s="186" t="e">
        <f t="shared" si="55"/>
        <v>#DIV/0!</v>
      </c>
      <c r="O56" s="175"/>
      <c r="P56" s="186" t="e">
        <f t="shared" si="56"/>
        <v>#DIV/0!</v>
      </c>
      <c r="Q56" s="185" t="str">
        <f t="shared" si="45"/>
        <v/>
      </c>
      <c r="R56" s="235" t="e">
        <f t="shared" si="57"/>
        <v>#VALUE!</v>
      </c>
      <c r="S56" s="175"/>
      <c r="T56" s="186" t="str">
        <f t="shared" si="10"/>
        <v/>
      </c>
      <c r="U56" s="175"/>
      <c r="V56" s="186" t="e">
        <f t="shared" si="58"/>
        <v>#DIV/0!</v>
      </c>
      <c r="W56" s="175"/>
      <c r="X56" s="186" t="e">
        <f t="shared" si="59"/>
        <v>#DIV/0!</v>
      </c>
      <c r="Y56" s="175"/>
      <c r="Z56" s="186" t="e">
        <f t="shared" si="60"/>
        <v>#DIV/0!</v>
      </c>
      <c r="AA56" s="185" t="e">
        <f t="shared" si="61"/>
        <v>#VALUE!</v>
      </c>
      <c r="AB56" s="235" t="e">
        <f t="shared" si="62"/>
        <v>#VALUE!</v>
      </c>
      <c r="AC56" s="175"/>
      <c r="AD56" s="175"/>
      <c r="AE56" s="235" t="e">
        <f t="shared" si="63"/>
        <v>#DIV/0!</v>
      </c>
      <c r="AF56" s="165" t="e">
        <f t="shared" si="64"/>
        <v>#DIV/0!</v>
      </c>
      <c r="AG56" s="170" t="e">
        <f>VLOOKUP(AF56,INFO!$M$17:$N$27,2)</f>
        <v>#DIV/0!</v>
      </c>
      <c r="AH56" s="238" t="e">
        <f t="shared" si="43"/>
        <v>#DIV/0!</v>
      </c>
      <c r="AI56" s="239" t="e">
        <f t="shared" si="44"/>
        <v>#DIV/0!</v>
      </c>
      <c r="AJ56" s="321" t="e">
        <f t="shared" si="42"/>
        <v>#DIV/0!</v>
      </c>
      <c r="AK56" s="322"/>
      <c r="AO56" s="228"/>
    </row>
    <row r="57" spans="1:41" hidden="1">
      <c r="A57" s="166">
        <v>49</v>
      </c>
      <c r="B57" s="168" t="str">
        <f>CONCATENATE(INFO!C66," ",INFO!D66," ",INFO!E66)</f>
        <v/>
      </c>
      <c r="C57" s="175"/>
      <c r="D57" s="175"/>
      <c r="E57" s="235" t="e">
        <f t="shared" si="51"/>
        <v>#DIV/0!</v>
      </c>
      <c r="F57" s="165"/>
      <c r="G57" s="165"/>
      <c r="H57" s="235" t="e">
        <f t="shared" si="52"/>
        <v>#DIV/0!</v>
      </c>
      <c r="I57" s="175"/>
      <c r="J57" s="186" t="e">
        <f t="shared" si="53"/>
        <v>#DIV/0!</v>
      </c>
      <c r="K57" s="175"/>
      <c r="L57" s="186" t="e">
        <f t="shared" si="54"/>
        <v>#DIV/0!</v>
      </c>
      <c r="M57" s="175"/>
      <c r="N57" s="186" t="e">
        <f t="shared" si="55"/>
        <v>#DIV/0!</v>
      </c>
      <c r="O57" s="175"/>
      <c r="P57" s="186" t="e">
        <f t="shared" si="56"/>
        <v>#DIV/0!</v>
      </c>
      <c r="Q57" s="185" t="str">
        <f t="shared" si="45"/>
        <v/>
      </c>
      <c r="R57" s="235" t="e">
        <f t="shared" si="57"/>
        <v>#VALUE!</v>
      </c>
      <c r="S57" s="175"/>
      <c r="T57" s="186" t="str">
        <f t="shared" si="10"/>
        <v/>
      </c>
      <c r="U57" s="175"/>
      <c r="V57" s="186" t="e">
        <f t="shared" si="58"/>
        <v>#DIV/0!</v>
      </c>
      <c r="W57" s="175"/>
      <c r="X57" s="186" t="e">
        <f t="shared" si="59"/>
        <v>#DIV/0!</v>
      </c>
      <c r="Y57" s="175"/>
      <c r="Z57" s="186" t="e">
        <f t="shared" si="60"/>
        <v>#DIV/0!</v>
      </c>
      <c r="AA57" s="185" t="e">
        <f t="shared" si="61"/>
        <v>#VALUE!</v>
      </c>
      <c r="AB57" s="235" t="e">
        <f t="shared" si="62"/>
        <v>#VALUE!</v>
      </c>
      <c r="AC57" s="175"/>
      <c r="AD57" s="175"/>
      <c r="AE57" s="235" t="e">
        <f t="shared" si="63"/>
        <v>#DIV/0!</v>
      </c>
      <c r="AF57" s="165" t="e">
        <f t="shared" si="64"/>
        <v>#DIV/0!</v>
      </c>
      <c r="AG57" s="170" t="e">
        <f>VLOOKUP(AF57,INFO!$M$17:$N$27,2)</f>
        <v>#DIV/0!</v>
      </c>
      <c r="AH57" s="238" t="e">
        <f t="shared" si="43"/>
        <v>#DIV/0!</v>
      </c>
      <c r="AI57" s="239" t="e">
        <f t="shared" si="44"/>
        <v>#DIV/0!</v>
      </c>
      <c r="AJ57" s="321" t="e">
        <f t="shared" si="42"/>
        <v>#DIV/0!</v>
      </c>
      <c r="AK57" s="322"/>
      <c r="AO57" s="228"/>
    </row>
    <row r="58" spans="1:41" hidden="1">
      <c r="A58" s="166">
        <v>50</v>
      </c>
      <c r="B58" s="168" t="str">
        <f>CONCATENATE(INFO!C67," ",INFO!D67," ",INFO!E67)</f>
        <v/>
      </c>
      <c r="C58" s="175"/>
      <c r="D58" s="175"/>
      <c r="E58" s="235" t="e">
        <f t="shared" ref="E58:E70" si="65">(C58/$C$7)*$E$7</f>
        <v>#DIV/0!</v>
      </c>
      <c r="F58" s="165"/>
      <c r="G58" s="165"/>
      <c r="H58" s="235" t="e">
        <f t="shared" si="52"/>
        <v>#DIV/0!</v>
      </c>
      <c r="I58" s="175"/>
      <c r="J58" s="186" t="e">
        <f t="shared" si="53"/>
        <v>#DIV/0!</v>
      </c>
      <c r="K58" s="175"/>
      <c r="L58" s="186" t="e">
        <f t="shared" si="54"/>
        <v>#DIV/0!</v>
      </c>
      <c r="M58" s="175"/>
      <c r="N58" s="186" t="e">
        <f t="shared" si="55"/>
        <v>#DIV/0!</v>
      </c>
      <c r="O58" s="175"/>
      <c r="P58" s="186" t="e">
        <f t="shared" si="56"/>
        <v>#DIV/0!</v>
      </c>
      <c r="Q58" s="185" t="str">
        <f t="shared" si="45"/>
        <v/>
      </c>
      <c r="R58" s="235" t="e">
        <f t="shared" si="57"/>
        <v>#VALUE!</v>
      </c>
      <c r="S58" s="175"/>
      <c r="T58" s="186" t="str">
        <f t="shared" si="10"/>
        <v/>
      </c>
      <c r="U58" s="175"/>
      <c r="V58" s="186" t="e">
        <f t="shared" si="58"/>
        <v>#DIV/0!</v>
      </c>
      <c r="W58" s="175"/>
      <c r="X58" s="186" t="e">
        <f t="shared" si="59"/>
        <v>#DIV/0!</v>
      </c>
      <c r="Y58" s="175"/>
      <c r="Z58" s="186" t="e">
        <f t="shared" si="60"/>
        <v>#DIV/0!</v>
      </c>
      <c r="AA58" s="185" t="e">
        <f t="shared" si="61"/>
        <v>#VALUE!</v>
      </c>
      <c r="AB58" s="235" t="e">
        <f t="shared" si="62"/>
        <v>#VALUE!</v>
      </c>
      <c r="AC58" s="175"/>
      <c r="AD58" s="175"/>
      <c r="AE58" s="235" t="e">
        <f t="shared" si="63"/>
        <v>#DIV/0!</v>
      </c>
      <c r="AF58" s="165" t="e">
        <f t="shared" si="64"/>
        <v>#DIV/0!</v>
      </c>
      <c r="AG58" s="170" t="e">
        <f>VLOOKUP(AF58,INFO!$M$17:$N$27,2)</f>
        <v>#DIV/0!</v>
      </c>
      <c r="AH58" s="238" t="e">
        <f t="shared" si="43"/>
        <v>#DIV/0!</v>
      </c>
      <c r="AI58" s="239" t="e">
        <f t="shared" si="44"/>
        <v>#DIV/0!</v>
      </c>
      <c r="AJ58" s="321" t="e">
        <f t="shared" si="42"/>
        <v>#DIV/0!</v>
      </c>
      <c r="AK58" s="322"/>
      <c r="AO58" s="228"/>
    </row>
    <row r="59" spans="1:41" hidden="1">
      <c r="A59" s="166">
        <v>51</v>
      </c>
      <c r="B59" s="168" t="str">
        <f>CONCATENATE(INFO!C68," ",INFO!D68," ",INFO!E68)</f>
        <v/>
      </c>
      <c r="C59" s="175"/>
      <c r="D59" s="175"/>
      <c r="E59" s="235" t="e">
        <f t="shared" si="65"/>
        <v>#DIV/0!</v>
      </c>
      <c r="F59" s="165"/>
      <c r="G59" s="165"/>
      <c r="H59" s="235" t="e">
        <f t="shared" si="52"/>
        <v>#DIV/0!</v>
      </c>
      <c r="I59" s="175"/>
      <c r="J59" s="186" t="e">
        <f t="shared" si="53"/>
        <v>#DIV/0!</v>
      </c>
      <c r="K59" s="175"/>
      <c r="L59" s="186" t="e">
        <f t="shared" si="54"/>
        <v>#DIV/0!</v>
      </c>
      <c r="M59" s="175"/>
      <c r="N59" s="186" t="e">
        <f t="shared" si="55"/>
        <v>#DIV/0!</v>
      </c>
      <c r="O59" s="175"/>
      <c r="P59" s="186" t="e">
        <f t="shared" si="56"/>
        <v>#DIV/0!</v>
      </c>
      <c r="Q59" s="185" t="str">
        <f t="shared" si="45"/>
        <v/>
      </c>
      <c r="R59" s="235" t="e">
        <f t="shared" si="57"/>
        <v>#VALUE!</v>
      </c>
      <c r="S59" s="175"/>
      <c r="T59" s="186" t="str">
        <f t="shared" si="10"/>
        <v/>
      </c>
      <c r="U59" s="175"/>
      <c r="V59" s="186" t="e">
        <f t="shared" si="58"/>
        <v>#DIV/0!</v>
      </c>
      <c r="W59" s="175"/>
      <c r="X59" s="186" t="e">
        <f t="shared" si="59"/>
        <v>#DIV/0!</v>
      </c>
      <c r="Y59" s="175"/>
      <c r="Z59" s="186" t="e">
        <f t="shared" si="60"/>
        <v>#DIV/0!</v>
      </c>
      <c r="AA59" s="185" t="e">
        <f t="shared" si="61"/>
        <v>#VALUE!</v>
      </c>
      <c r="AB59" s="235" t="e">
        <f t="shared" si="62"/>
        <v>#VALUE!</v>
      </c>
      <c r="AC59" s="175"/>
      <c r="AD59" s="175"/>
      <c r="AE59" s="235" t="e">
        <f t="shared" si="63"/>
        <v>#DIV/0!</v>
      </c>
      <c r="AF59" s="165" t="e">
        <f t="shared" si="64"/>
        <v>#DIV/0!</v>
      </c>
      <c r="AG59" s="170" t="e">
        <f>VLOOKUP(AF59,INFO!$M$17:$N$27,2)</f>
        <v>#DIV/0!</v>
      </c>
      <c r="AH59" s="238" t="e">
        <f t="shared" si="43"/>
        <v>#DIV/0!</v>
      </c>
      <c r="AI59" s="239" t="e">
        <f t="shared" si="44"/>
        <v>#DIV/0!</v>
      </c>
      <c r="AJ59" s="321" t="e">
        <f t="shared" si="42"/>
        <v>#DIV/0!</v>
      </c>
      <c r="AK59" s="322"/>
      <c r="AO59" s="228"/>
    </row>
    <row r="60" spans="1:41" hidden="1">
      <c r="A60" s="166">
        <v>52</v>
      </c>
      <c r="B60" s="168" t="str">
        <f>CONCATENATE(INFO!C69," ",INFO!D69," ",INFO!E69)</f>
        <v/>
      </c>
      <c r="C60" s="175"/>
      <c r="D60" s="175"/>
      <c r="E60" s="235" t="e">
        <f t="shared" si="65"/>
        <v>#DIV/0!</v>
      </c>
      <c r="F60" s="165"/>
      <c r="G60" s="165"/>
      <c r="H60" s="235" t="e">
        <f t="shared" si="52"/>
        <v>#DIV/0!</v>
      </c>
      <c r="I60" s="175"/>
      <c r="J60" s="186" t="e">
        <f t="shared" ref="J60:J67" si="66">(I60/$I$7)*100</f>
        <v>#DIV/0!</v>
      </c>
      <c r="K60" s="175"/>
      <c r="L60" s="186" t="e">
        <f t="shared" ref="L60:L67" si="67">(K60/$K$7)*100</f>
        <v>#DIV/0!</v>
      </c>
      <c r="M60" s="175"/>
      <c r="N60" s="186" t="e">
        <f t="shared" si="55"/>
        <v>#DIV/0!</v>
      </c>
      <c r="O60" s="175"/>
      <c r="P60" s="186" t="e">
        <f t="shared" si="56"/>
        <v>#DIV/0!</v>
      </c>
      <c r="Q60" s="185" t="str">
        <f t="shared" si="45"/>
        <v/>
      </c>
      <c r="R60" s="235" t="e">
        <f t="shared" si="57"/>
        <v>#VALUE!</v>
      </c>
      <c r="S60" s="175"/>
      <c r="T60" s="186" t="str">
        <f t="shared" si="10"/>
        <v/>
      </c>
      <c r="U60" s="175"/>
      <c r="V60" s="186" t="e">
        <f t="shared" ref="V60:V67" si="68">(U60/$U$7)*100</f>
        <v>#DIV/0!</v>
      </c>
      <c r="W60" s="175"/>
      <c r="X60" s="186" t="e">
        <f t="shared" si="59"/>
        <v>#DIV/0!</v>
      </c>
      <c r="Y60" s="175"/>
      <c r="Z60" s="186" t="e">
        <f t="shared" ref="Z60:Z67" si="69">(Y60/$Y$7)*100</f>
        <v>#DIV/0!</v>
      </c>
      <c r="AA60" s="185" t="e">
        <f t="shared" ref="AA60:AA67" si="70">(T60+V60+Z60)/$AA$7</f>
        <v>#VALUE!</v>
      </c>
      <c r="AB60" s="235" t="e">
        <f t="shared" si="62"/>
        <v>#VALUE!</v>
      </c>
      <c r="AC60" s="175"/>
      <c r="AD60" s="175"/>
      <c r="AE60" s="235" t="e">
        <f t="shared" si="63"/>
        <v>#DIV/0!</v>
      </c>
      <c r="AF60" s="165" t="e">
        <f t="shared" si="64"/>
        <v>#DIV/0!</v>
      </c>
      <c r="AG60" s="170" t="e">
        <f>VLOOKUP(AF60,INFO!$M$17:$N$27,2)</f>
        <v>#DIV/0!</v>
      </c>
      <c r="AH60" s="238" t="e">
        <f t="shared" si="43"/>
        <v>#DIV/0!</v>
      </c>
      <c r="AI60" s="239" t="e">
        <f t="shared" si="44"/>
        <v>#DIV/0!</v>
      </c>
      <c r="AJ60" s="321" t="e">
        <f t="shared" si="42"/>
        <v>#DIV/0!</v>
      </c>
      <c r="AK60" s="322"/>
      <c r="AO60" s="228"/>
    </row>
    <row r="61" spans="1:41" hidden="1">
      <c r="A61" s="166">
        <v>53</v>
      </c>
      <c r="B61" s="168" t="str">
        <f>CONCATENATE(INFO!C70," ",INFO!D70," ",INFO!E70)</f>
        <v/>
      </c>
      <c r="C61" s="175"/>
      <c r="D61" s="175"/>
      <c r="E61" s="235" t="e">
        <f t="shared" si="65"/>
        <v>#DIV/0!</v>
      </c>
      <c r="F61" s="165"/>
      <c r="G61" s="165"/>
      <c r="H61" s="235" t="e">
        <f t="shared" si="52"/>
        <v>#DIV/0!</v>
      </c>
      <c r="I61" s="175"/>
      <c r="J61" s="186" t="e">
        <f t="shared" si="66"/>
        <v>#DIV/0!</v>
      </c>
      <c r="K61" s="175"/>
      <c r="L61" s="186" t="e">
        <f t="shared" si="67"/>
        <v>#DIV/0!</v>
      </c>
      <c r="M61" s="175"/>
      <c r="N61" s="186" t="e">
        <f t="shared" si="55"/>
        <v>#DIV/0!</v>
      </c>
      <c r="O61" s="175"/>
      <c r="P61" s="186" t="e">
        <f t="shared" si="56"/>
        <v>#DIV/0!</v>
      </c>
      <c r="Q61" s="185" t="str">
        <f t="shared" si="45"/>
        <v/>
      </c>
      <c r="R61" s="235" t="e">
        <f t="shared" si="57"/>
        <v>#VALUE!</v>
      </c>
      <c r="S61" s="175"/>
      <c r="T61" s="186" t="str">
        <f t="shared" si="10"/>
        <v/>
      </c>
      <c r="U61" s="175"/>
      <c r="V61" s="186" t="e">
        <f t="shared" si="68"/>
        <v>#DIV/0!</v>
      </c>
      <c r="W61" s="175"/>
      <c r="X61" s="186" t="e">
        <f t="shared" si="59"/>
        <v>#DIV/0!</v>
      </c>
      <c r="Y61" s="175"/>
      <c r="Z61" s="186" t="e">
        <f t="shared" si="69"/>
        <v>#DIV/0!</v>
      </c>
      <c r="AA61" s="185" t="e">
        <f t="shared" si="70"/>
        <v>#VALUE!</v>
      </c>
      <c r="AB61" s="235" t="e">
        <f t="shared" si="62"/>
        <v>#VALUE!</v>
      </c>
      <c r="AC61" s="175"/>
      <c r="AD61" s="175"/>
      <c r="AE61" s="235" t="e">
        <f t="shared" si="63"/>
        <v>#DIV/0!</v>
      </c>
      <c r="AF61" s="165" t="e">
        <f t="shared" si="64"/>
        <v>#DIV/0!</v>
      </c>
      <c r="AG61" s="170" t="e">
        <f>VLOOKUP(AF61,INFO!$M$17:$N$27,2)</f>
        <v>#DIV/0!</v>
      </c>
      <c r="AH61" s="238" t="e">
        <f t="shared" si="43"/>
        <v>#DIV/0!</v>
      </c>
      <c r="AI61" s="239" t="e">
        <f t="shared" si="44"/>
        <v>#DIV/0!</v>
      </c>
      <c r="AJ61" s="321" t="e">
        <f t="shared" si="42"/>
        <v>#DIV/0!</v>
      </c>
      <c r="AK61" s="322"/>
      <c r="AO61" s="228"/>
    </row>
    <row r="62" spans="1:41" hidden="1">
      <c r="A62" s="166">
        <v>54</v>
      </c>
      <c r="B62" s="168" t="str">
        <f>CONCATENATE(INFO!C71," ",INFO!D71," ",INFO!E71)</f>
        <v/>
      </c>
      <c r="C62" s="175"/>
      <c r="D62" s="175"/>
      <c r="E62" s="235" t="e">
        <f t="shared" si="65"/>
        <v>#DIV/0!</v>
      </c>
      <c r="F62" s="165"/>
      <c r="G62" s="165"/>
      <c r="H62" s="235" t="e">
        <f t="shared" si="52"/>
        <v>#DIV/0!</v>
      </c>
      <c r="I62" s="175"/>
      <c r="J62" s="186" t="e">
        <f t="shared" si="66"/>
        <v>#DIV/0!</v>
      </c>
      <c r="K62" s="175"/>
      <c r="L62" s="186" t="e">
        <f t="shared" si="67"/>
        <v>#DIV/0!</v>
      </c>
      <c r="M62" s="175"/>
      <c r="N62" s="186" t="e">
        <f t="shared" si="55"/>
        <v>#DIV/0!</v>
      </c>
      <c r="O62" s="175"/>
      <c r="P62" s="186" t="e">
        <f t="shared" si="56"/>
        <v>#DIV/0!</v>
      </c>
      <c r="Q62" s="185" t="str">
        <f t="shared" si="45"/>
        <v/>
      </c>
      <c r="R62" s="235" t="e">
        <f t="shared" si="57"/>
        <v>#VALUE!</v>
      </c>
      <c r="S62" s="175"/>
      <c r="T62" s="186" t="str">
        <f t="shared" si="10"/>
        <v/>
      </c>
      <c r="U62" s="175"/>
      <c r="V62" s="186" t="e">
        <f t="shared" si="68"/>
        <v>#DIV/0!</v>
      </c>
      <c r="W62" s="175"/>
      <c r="X62" s="186" t="e">
        <f t="shared" si="59"/>
        <v>#DIV/0!</v>
      </c>
      <c r="Y62" s="175"/>
      <c r="Z62" s="186" t="e">
        <f t="shared" si="69"/>
        <v>#DIV/0!</v>
      </c>
      <c r="AA62" s="185" t="e">
        <f t="shared" si="70"/>
        <v>#VALUE!</v>
      </c>
      <c r="AB62" s="235" t="e">
        <f t="shared" si="62"/>
        <v>#VALUE!</v>
      </c>
      <c r="AC62" s="175"/>
      <c r="AD62" s="175"/>
      <c r="AE62" s="235" t="e">
        <f t="shared" si="63"/>
        <v>#DIV/0!</v>
      </c>
      <c r="AF62" s="165" t="e">
        <f t="shared" si="64"/>
        <v>#DIV/0!</v>
      </c>
      <c r="AG62" s="170" t="e">
        <f>VLOOKUP(AF62,INFO!$M$17:$N$27,2)</f>
        <v>#DIV/0!</v>
      </c>
      <c r="AH62" s="238" t="e">
        <f t="shared" si="43"/>
        <v>#DIV/0!</v>
      </c>
      <c r="AI62" s="239" t="e">
        <f t="shared" si="44"/>
        <v>#DIV/0!</v>
      </c>
      <c r="AJ62" s="321" t="e">
        <f t="shared" si="42"/>
        <v>#DIV/0!</v>
      </c>
      <c r="AK62" s="322"/>
      <c r="AO62" s="228"/>
    </row>
    <row r="63" spans="1:41" hidden="1">
      <c r="A63" s="166">
        <v>55</v>
      </c>
      <c r="B63" s="168" t="str">
        <f>CONCATENATE(INFO!C72," ",INFO!D72," ",INFO!E72)</f>
        <v/>
      </c>
      <c r="C63" s="175"/>
      <c r="D63" s="175"/>
      <c r="E63" s="235" t="e">
        <f t="shared" si="65"/>
        <v>#DIV/0!</v>
      </c>
      <c r="F63" s="165"/>
      <c r="G63" s="165"/>
      <c r="H63" s="235" t="e">
        <f t="shared" si="52"/>
        <v>#DIV/0!</v>
      </c>
      <c r="I63" s="175"/>
      <c r="J63" s="186" t="e">
        <f t="shared" si="66"/>
        <v>#DIV/0!</v>
      </c>
      <c r="K63" s="175"/>
      <c r="L63" s="186" t="e">
        <f t="shared" si="67"/>
        <v>#DIV/0!</v>
      </c>
      <c r="M63" s="175"/>
      <c r="N63" s="186" t="e">
        <f t="shared" si="55"/>
        <v>#DIV/0!</v>
      </c>
      <c r="O63" s="175"/>
      <c r="P63" s="186" t="e">
        <f t="shared" si="56"/>
        <v>#DIV/0!</v>
      </c>
      <c r="Q63" s="185" t="str">
        <f t="shared" si="45"/>
        <v/>
      </c>
      <c r="R63" s="235" t="e">
        <f t="shared" si="57"/>
        <v>#VALUE!</v>
      </c>
      <c r="S63" s="175"/>
      <c r="T63" s="186" t="str">
        <f t="shared" si="10"/>
        <v/>
      </c>
      <c r="U63" s="175"/>
      <c r="V63" s="186" t="e">
        <f t="shared" si="68"/>
        <v>#DIV/0!</v>
      </c>
      <c r="W63" s="175"/>
      <c r="X63" s="186" t="e">
        <f t="shared" si="59"/>
        <v>#DIV/0!</v>
      </c>
      <c r="Y63" s="175"/>
      <c r="Z63" s="186" t="e">
        <f t="shared" si="69"/>
        <v>#DIV/0!</v>
      </c>
      <c r="AA63" s="185" t="e">
        <f t="shared" si="70"/>
        <v>#VALUE!</v>
      </c>
      <c r="AB63" s="235" t="e">
        <f t="shared" si="62"/>
        <v>#VALUE!</v>
      </c>
      <c r="AC63" s="175"/>
      <c r="AD63" s="175"/>
      <c r="AE63" s="235" t="e">
        <f t="shared" si="63"/>
        <v>#DIV/0!</v>
      </c>
      <c r="AF63" s="165" t="e">
        <f t="shared" si="64"/>
        <v>#DIV/0!</v>
      </c>
      <c r="AG63" s="170" t="e">
        <f>VLOOKUP(AF63,INFO!$M$17:$N$27,2)</f>
        <v>#DIV/0!</v>
      </c>
      <c r="AH63" s="238" t="e">
        <f t="shared" si="43"/>
        <v>#DIV/0!</v>
      </c>
      <c r="AI63" s="239" t="e">
        <f t="shared" si="44"/>
        <v>#DIV/0!</v>
      </c>
      <c r="AJ63" s="321" t="e">
        <f t="shared" si="42"/>
        <v>#DIV/0!</v>
      </c>
      <c r="AK63" s="322"/>
      <c r="AO63" s="228"/>
    </row>
    <row r="64" spans="1:41" hidden="1">
      <c r="A64" s="166">
        <v>56</v>
      </c>
      <c r="B64" s="168" t="str">
        <f>CONCATENATE(INFO!C73," ",INFO!D73," ",INFO!E73)</f>
        <v/>
      </c>
      <c r="C64" s="175"/>
      <c r="D64" s="175"/>
      <c r="E64" s="235" t="e">
        <f t="shared" si="65"/>
        <v>#DIV/0!</v>
      </c>
      <c r="F64" s="165"/>
      <c r="G64" s="165"/>
      <c r="H64" s="235" t="e">
        <f t="shared" si="52"/>
        <v>#DIV/0!</v>
      </c>
      <c r="I64" s="175"/>
      <c r="J64" s="186" t="e">
        <f t="shared" si="66"/>
        <v>#DIV/0!</v>
      </c>
      <c r="K64" s="175"/>
      <c r="L64" s="186" t="e">
        <f t="shared" si="67"/>
        <v>#DIV/0!</v>
      </c>
      <c r="M64" s="175"/>
      <c r="N64" s="186" t="e">
        <f t="shared" si="55"/>
        <v>#DIV/0!</v>
      </c>
      <c r="O64" s="175"/>
      <c r="P64" s="186" t="e">
        <f t="shared" si="56"/>
        <v>#DIV/0!</v>
      </c>
      <c r="Q64" s="185" t="str">
        <f t="shared" si="45"/>
        <v/>
      </c>
      <c r="R64" s="235" t="e">
        <f t="shared" si="57"/>
        <v>#VALUE!</v>
      </c>
      <c r="S64" s="175"/>
      <c r="T64" s="186" t="str">
        <f t="shared" si="10"/>
        <v/>
      </c>
      <c r="U64" s="175"/>
      <c r="V64" s="186" t="e">
        <f t="shared" si="68"/>
        <v>#DIV/0!</v>
      </c>
      <c r="W64" s="175"/>
      <c r="X64" s="186" t="e">
        <f t="shared" si="59"/>
        <v>#DIV/0!</v>
      </c>
      <c r="Y64" s="175"/>
      <c r="Z64" s="186" t="e">
        <f t="shared" si="69"/>
        <v>#DIV/0!</v>
      </c>
      <c r="AA64" s="185" t="e">
        <f t="shared" si="70"/>
        <v>#VALUE!</v>
      </c>
      <c r="AB64" s="235" t="e">
        <f t="shared" si="62"/>
        <v>#VALUE!</v>
      </c>
      <c r="AC64" s="175"/>
      <c r="AD64" s="175"/>
      <c r="AE64" s="235" t="e">
        <f t="shared" si="63"/>
        <v>#DIV/0!</v>
      </c>
      <c r="AF64" s="165" t="e">
        <f t="shared" si="64"/>
        <v>#DIV/0!</v>
      </c>
      <c r="AG64" s="170" t="e">
        <f>VLOOKUP(AF64,INFO!$M$17:$N$27,2)</f>
        <v>#DIV/0!</v>
      </c>
      <c r="AH64" s="238" t="e">
        <f t="shared" si="43"/>
        <v>#DIV/0!</v>
      </c>
      <c r="AI64" s="239" t="e">
        <f t="shared" si="44"/>
        <v>#DIV/0!</v>
      </c>
      <c r="AJ64" s="321" t="e">
        <f t="shared" si="42"/>
        <v>#DIV/0!</v>
      </c>
      <c r="AK64" s="322"/>
      <c r="AO64" s="228"/>
    </row>
    <row r="65" spans="1:41" hidden="1">
      <c r="A65" s="166">
        <v>57</v>
      </c>
      <c r="B65" s="168" t="str">
        <f>CONCATENATE(INFO!C74," ",INFO!D74," ",INFO!E74)</f>
        <v/>
      </c>
      <c r="C65" s="175"/>
      <c r="D65" s="175"/>
      <c r="E65" s="235" t="e">
        <f t="shared" si="65"/>
        <v>#DIV/0!</v>
      </c>
      <c r="F65" s="165"/>
      <c r="G65" s="165"/>
      <c r="H65" s="235" t="e">
        <f t="shared" si="52"/>
        <v>#DIV/0!</v>
      </c>
      <c r="I65" s="175"/>
      <c r="J65" s="186" t="e">
        <f t="shared" si="66"/>
        <v>#DIV/0!</v>
      </c>
      <c r="K65" s="175"/>
      <c r="L65" s="186" t="e">
        <f t="shared" si="67"/>
        <v>#DIV/0!</v>
      </c>
      <c r="M65" s="175"/>
      <c r="N65" s="186" t="e">
        <f t="shared" si="55"/>
        <v>#DIV/0!</v>
      </c>
      <c r="O65" s="175"/>
      <c r="P65" s="186" t="e">
        <f t="shared" si="56"/>
        <v>#DIV/0!</v>
      </c>
      <c r="Q65" s="185" t="str">
        <f t="shared" si="45"/>
        <v/>
      </c>
      <c r="R65" s="235" t="e">
        <f t="shared" si="57"/>
        <v>#VALUE!</v>
      </c>
      <c r="S65" s="175"/>
      <c r="T65" s="186" t="str">
        <f t="shared" si="10"/>
        <v/>
      </c>
      <c r="U65" s="175"/>
      <c r="V65" s="186" t="e">
        <f t="shared" si="68"/>
        <v>#DIV/0!</v>
      </c>
      <c r="W65" s="175"/>
      <c r="X65" s="186" t="e">
        <f t="shared" si="59"/>
        <v>#DIV/0!</v>
      </c>
      <c r="Y65" s="175"/>
      <c r="Z65" s="186" t="e">
        <f t="shared" si="69"/>
        <v>#DIV/0!</v>
      </c>
      <c r="AA65" s="185" t="e">
        <f t="shared" si="70"/>
        <v>#VALUE!</v>
      </c>
      <c r="AB65" s="235" t="e">
        <f t="shared" si="62"/>
        <v>#VALUE!</v>
      </c>
      <c r="AC65" s="175"/>
      <c r="AD65" s="175"/>
      <c r="AE65" s="235" t="e">
        <f t="shared" si="63"/>
        <v>#DIV/0!</v>
      </c>
      <c r="AF65" s="165" t="e">
        <f t="shared" si="64"/>
        <v>#DIV/0!</v>
      </c>
      <c r="AG65" s="170" t="e">
        <f>VLOOKUP(AF65,INFO!$M$17:$N$27,2)</f>
        <v>#DIV/0!</v>
      </c>
      <c r="AH65" s="238" t="e">
        <f t="shared" si="43"/>
        <v>#DIV/0!</v>
      </c>
      <c r="AI65" s="239" t="e">
        <f t="shared" si="44"/>
        <v>#DIV/0!</v>
      </c>
      <c r="AJ65" s="321" t="e">
        <f t="shared" si="42"/>
        <v>#DIV/0!</v>
      </c>
      <c r="AK65" s="322"/>
      <c r="AO65" s="228"/>
    </row>
    <row r="66" spans="1:41" hidden="1">
      <c r="A66" s="166">
        <v>58</v>
      </c>
      <c r="B66" s="168" t="str">
        <f>CONCATENATE(INFO!C75," ",INFO!D75," ",INFO!E75)</f>
        <v/>
      </c>
      <c r="C66" s="175"/>
      <c r="D66" s="175"/>
      <c r="E66" s="235" t="e">
        <f t="shared" si="65"/>
        <v>#DIV/0!</v>
      </c>
      <c r="F66" s="165"/>
      <c r="G66" s="165"/>
      <c r="H66" s="235" t="e">
        <f t="shared" si="52"/>
        <v>#DIV/0!</v>
      </c>
      <c r="I66" s="175"/>
      <c r="J66" s="186" t="e">
        <f t="shared" si="66"/>
        <v>#DIV/0!</v>
      </c>
      <c r="K66" s="175"/>
      <c r="L66" s="186" t="e">
        <f t="shared" si="67"/>
        <v>#DIV/0!</v>
      </c>
      <c r="M66" s="175"/>
      <c r="N66" s="186" t="e">
        <f t="shared" si="55"/>
        <v>#DIV/0!</v>
      </c>
      <c r="O66" s="175"/>
      <c r="P66" s="186" t="e">
        <f t="shared" si="56"/>
        <v>#DIV/0!</v>
      </c>
      <c r="Q66" s="185" t="str">
        <f t="shared" si="45"/>
        <v/>
      </c>
      <c r="R66" s="235" t="e">
        <f t="shared" si="57"/>
        <v>#VALUE!</v>
      </c>
      <c r="S66" s="175"/>
      <c r="T66" s="186" t="str">
        <f t="shared" si="10"/>
        <v/>
      </c>
      <c r="U66" s="175"/>
      <c r="V66" s="186" t="e">
        <f t="shared" si="68"/>
        <v>#DIV/0!</v>
      </c>
      <c r="W66" s="175"/>
      <c r="X66" s="186" t="e">
        <f t="shared" si="59"/>
        <v>#DIV/0!</v>
      </c>
      <c r="Y66" s="175"/>
      <c r="Z66" s="186" t="e">
        <f t="shared" si="69"/>
        <v>#DIV/0!</v>
      </c>
      <c r="AA66" s="185" t="e">
        <f t="shared" si="70"/>
        <v>#VALUE!</v>
      </c>
      <c r="AB66" s="235" t="e">
        <f t="shared" si="62"/>
        <v>#VALUE!</v>
      </c>
      <c r="AC66" s="175"/>
      <c r="AD66" s="175"/>
      <c r="AE66" s="235" t="e">
        <f t="shared" si="63"/>
        <v>#DIV/0!</v>
      </c>
      <c r="AF66" s="165" t="e">
        <f t="shared" si="64"/>
        <v>#DIV/0!</v>
      </c>
      <c r="AG66" s="170" t="e">
        <f>VLOOKUP(AF66,INFO!$M$17:$N$27,2)</f>
        <v>#DIV/0!</v>
      </c>
      <c r="AH66" s="238" t="e">
        <f t="shared" si="43"/>
        <v>#DIV/0!</v>
      </c>
      <c r="AI66" s="239" t="e">
        <f t="shared" si="44"/>
        <v>#DIV/0!</v>
      </c>
      <c r="AJ66" s="321" t="e">
        <f t="shared" si="42"/>
        <v>#DIV/0!</v>
      </c>
      <c r="AK66" s="322"/>
      <c r="AO66" s="228"/>
    </row>
    <row r="67" spans="1:41" hidden="1">
      <c r="A67" s="166">
        <v>59</v>
      </c>
      <c r="B67" s="168" t="str">
        <f>CONCATENATE(INFO!C76," ",INFO!D76," ",INFO!E76)</f>
        <v/>
      </c>
      <c r="C67" s="175"/>
      <c r="D67" s="175"/>
      <c r="E67" s="235" t="e">
        <f t="shared" si="65"/>
        <v>#DIV/0!</v>
      </c>
      <c r="F67" s="165"/>
      <c r="G67" s="165"/>
      <c r="H67" s="235" t="e">
        <f t="shared" si="52"/>
        <v>#DIV/0!</v>
      </c>
      <c r="I67" s="175"/>
      <c r="J67" s="186" t="e">
        <f t="shared" si="66"/>
        <v>#DIV/0!</v>
      </c>
      <c r="K67" s="175"/>
      <c r="L67" s="186" t="e">
        <f t="shared" si="67"/>
        <v>#DIV/0!</v>
      </c>
      <c r="M67" s="175"/>
      <c r="N67" s="186" t="e">
        <f t="shared" si="55"/>
        <v>#DIV/0!</v>
      </c>
      <c r="O67" s="175"/>
      <c r="P67" s="186" t="e">
        <f t="shared" si="56"/>
        <v>#DIV/0!</v>
      </c>
      <c r="Q67" s="185" t="str">
        <f t="shared" si="45"/>
        <v/>
      </c>
      <c r="R67" s="235" t="e">
        <f t="shared" si="57"/>
        <v>#VALUE!</v>
      </c>
      <c r="S67" s="175"/>
      <c r="T67" s="186" t="str">
        <f t="shared" si="10"/>
        <v/>
      </c>
      <c r="U67" s="175"/>
      <c r="V67" s="186" t="e">
        <f t="shared" si="68"/>
        <v>#DIV/0!</v>
      </c>
      <c r="W67" s="175"/>
      <c r="X67" s="186" t="e">
        <f t="shared" si="59"/>
        <v>#DIV/0!</v>
      </c>
      <c r="Y67" s="175"/>
      <c r="Z67" s="186" t="e">
        <f t="shared" si="69"/>
        <v>#DIV/0!</v>
      </c>
      <c r="AA67" s="185" t="e">
        <f t="shared" si="70"/>
        <v>#VALUE!</v>
      </c>
      <c r="AB67" s="235" t="e">
        <f t="shared" si="62"/>
        <v>#VALUE!</v>
      </c>
      <c r="AC67" s="175"/>
      <c r="AD67" s="175"/>
      <c r="AE67" s="235" t="e">
        <f t="shared" si="63"/>
        <v>#DIV/0!</v>
      </c>
      <c r="AF67" s="165" t="e">
        <f t="shared" si="64"/>
        <v>#DIV/0!</v>
      </c>
      <c r="AG67" s="170" t="e">
        <f>VLOOKUP(AF67,INFO!$M$17:$N$27,2)</f>
        <v>#DIV/0!</v>
      </c>
      <c r="AH67" s="238" t="e">
        <f t="shared" si="43"/>
        <v>#DIV/0!</v>
      </c>
      <c r="AI67" s="239" t="e">
        <f t="shared" si="44"/>
        <v>#DIV/0!</v>
      </c>
      <c r="AJ67" s="321" t="e">
        <f t="shared" si="42"/>
        <v>#DIV/0!</v>
      </c>
      <c r="AK67" s="322"/>
      <c r="AO67" s="228"/>
    </row>
    <row r="68" spans="1:41" hidden="1">
      <c r="A68" s="166">
        <v>60</v>
      </c>
      <c r="B68" s="168" t="str">
        <f>CONCATENATE(INFO!C77," ",INFO!D77," ",INFO!E77)</f>
        <v/>
      </c>
      <c r="C68" s="175"/>
      <c r="D68" s="175"/>
      <c r="E68" s="235" t="e">
        <f t="shared" si="65"/>
        <v>#DIV/0!</v>
      </c>
      <c r="F68" s="165"/>
      <c r="G68" s="165"/>
      <c r="H68" s="235" t="e">
        <f t="shared" si="52"/>
        <v>#DIV/0!</v>
      </c>
      <c r="I68" s="175"/>
      <c r="J68" s="186" t="e">
        <f t="shared" si="53"/>
        <v>#DIV/0!</v>
      </c>
      <c r="K68" s="175"/>
      <c r="L68" s="186" t="e">
        <f t="shared" si="54"/>
        <v>#DIV/0!</v>
      </c>
      <c r="M68" s="175"/>
      <c r="N68" s="186" t="e">
        <f t="shared" si="55"/>
        <v>#DIV/0!</v>
      </c>
      <c r="O68" s="175"/>
      <c r="P68" s="186" t="e">
        <f t="shared" si="56"/>
        <v>#DIV/0!</v>
      </c>
      <c r="Q68" s="185" t="str">
        <f t="shared" si="45"/>
        <v/>
      </c>
      <c r="R68" s="235" t="e">
        <f t="shared" si="57"/>
        <v>#VALUE!</v>
      </c>
      <c r="S68" s="175"/>
      <c r="T68" s="186" t="str">
        <f t="shared" si="10"/>
        <v/>
      </c>
      <c r="U68" s="175"/>
      <c r="V68" s="186" t="e">
        <f t="shared" si="58"/>
        <v>#DIV/0!</v>
      </c>
      <c r="W68" s="175"/>
      <c r="X68" s="186" t="e">
        <f t="shared" si="59"/>
        <v>#DIV/0!</v>
      </c>
      <c r="Y68" s="175"/>
      <c r="Z68" s="186" t="e">
        <f t="shared" si="60"/>
        <v>#DIV/0!</v>
      </c>
      <c r="AA68" s="185" t="e">
        <f t="shared" si="61"/>
        <v>#VALUE!</v>
      </c>
      <c r="AB68" s="235" t="e">
        <f t="shared" si="62"/>
        <v>#VALUE!</v>
      </c>
      <c r="AC68" s="175"/>
      <c r="AD68" s="175"/>
      <c r="AE68" s="235" t="e">
        <f t="shared" si="63"/>
        <v>#DIV/0!</v>
      </c>
      <c r="AF68" s="165" t="e">
        <f t="shared" si="64"/>
        <v>#DIV/0!</v>
      </c>
      <c r="AG68" s="170" t="e">
        <f>VLOOKUP(AF68,INFO!$M$17:$N$27,2)</f>
        <v>#DIV/0!</v>
      </c>
      <c r="AH68" s="238" t="e">
        <f t="shared" si="43"/>
        <v>#DIV/0!</v>
      </c>
      <c r="AI68" s="239" t="e">
        <f t="shared" si="44"/>
        <v>#DIV/0!</v>
      </c>
      <c r="AJ68" s="321" t="e">
        <f t="shared" si="42"/>
        <v>#DIV/0!</v>
      </c>
      <c r="AK68" s="322"/>
      <c r="AO68" s="228"/>
    </row>
    <row r="69" spans="1:41" hidden="1">
      <c r="A69" s="166">
        <v>61</v>
      </c>
      <c r="B69" s="168" t="str">
        <f>CONCATENATE(INFO!C78," ",INFO!D78," ",INFO!E78)</f>
        <v/>
      </c>
      <c r="C69" s="175"/>
      <c r="D69" s="175"/>
      <c r="E69" s="235" t="e">
        <f t="shared" si="65"/>
        <v>#DIV/0!</v>
      </c>
      <c r="F69" s="165"/>
      <c r="G69" s="165"/>
      <c r="H69" s="235" t="e">
        <f t="shared" si="52"/>
        <v>#DIV/0!</v>
      </c>
      <c r="I69" s="175"/>
      <c r="J69" s="186" t="e">
        <f t="shared" si="53"/>
        <v>#DIV/0!</v>
      </c>
      <c r="K69" s="175"/>
      <c r="L69" s="186" t="e">
        <f t="shared" si="54"/>
        <v>#DIV/0!</v>
      </c>
      <c r="M69" s="175"/>
      <c r="N69" s="186" t="e">
        <f t="shared" si="55"/>
        <v>#DIV/0!</v>
      </c>
      <c r="O69" s="175"/>
      <c r="P69" s="186" t="e">
        <f t="shared" si="56"/>
        <v>#DIV/0!</v>
      </c>
      <c r="Q69" s="185" t="str">
        <f t="shared" si="45"/>
        <v/>
      </c>
      <c r="R69" s="235" t="e">
        <f t="shared" si="57"/>
        <v>#VALUE!</v>
      </c>
      <c r="S69" s="175"/>
      <c r="T69" s="186" t="str">
        <f t="shared" si="10"/>
        <v/>
      </c>
      <c r="U69" s="175"/>
      <c r="V69" s="186" t="e">
        <f t="shared" si="58"/>
        <v>#DIV/0!</v>
      </c>
      <c r="W69" s="175"/>
      <c r="X69" s="186" t="e">
        <f t="shared" si="59"/>
        <v>#DIV/0!</v>
      </c>
      <c r="Y69" s="175"/>
      <c r="Z69" s="186" t="e">
        <f t="shared" si="60"/>
        <v>#DIV/0!</v>
      </c>
      <c r="AA69" s="185" t="e">
        <f t="shared" si="61"/>
        <v>#VALUE!</v>
      </c>
      <c r="AB69" s="235" t="e">
        <f t="shared" si="62"/>
        <v>#VALUE!</v>
      </c>
      <c r="AC69" s="175"/>
      <c r="AD69" s="175"/>
      <c r="AE69" s="235" t="e">
        <f t="shared" si="63"/>
        <v>#DIV/0!</v>
      </c>
      <c r="AF69" s="165" t="e">
        <f t="shared" si="64"/>
        <v>#DIV/0!</v>
      </c>
      <c r="AG69" s="170" t="e">
        <f>VLOOKUP(AF69,INFO!$M$17:$N$27,2)</f>
        <v>#DIV/0!</v>
      </c>
      <c r="AH69" s="238" t="e">
        <f t="shared" si="43"/>
        <v>#DIV/0!</v>
      </c>
      <c r="AI69" s="239" t="e">
        <f t="shared" si="44"/>
        <v>#DIV/0!</v>
      </c>
      <c r="AJ69" s="321" t="e">
        <f t="shared" si="42"/>
        <v>#DIV/0!</v>
      </c>
      <c r="AK69" s="322"/>
      <c r="AO69" s="228"/>
    </row>
    <row r="70" spans="1:41" hidden="1">
      <c r="A70" s="166">
        <v>62</v>
      </c>
      <c r="B70" s="168" t="str">
        <f>CONCATENATE(INFO!C79," ",INFO!D79," ",INFO!E79)</f>
        <v/>
      </c>
      <c r="C70" s="175"/>
      <c r="D70" s="175"/>
      <c r="E70" s="235" t="e">
        <f t="shared" si="65"/>
        <v>#DIV/0!</v>
      </c>
      <c r="F70" s="165"/>
      <c r="G70" s="165"/>
      <c r="H70" s="235" t="e">
        <f t="shared" si="52"/>
        <v>#DIV/0!</v>
      </c>
      <c r="I70" s="175"/>
      <c r="J70" s="186" t="e">
        <f t="shared" si="53"/>
        <v>#DIV/0!</v>
      </c>
      <c r="K70" s="175"/>
      <c r="L70" s="186" t="e">
        <f t="shared" si="54"/>
        <v>#DIV/0!</v>
      </c>
      <c r="M70" s="175"/>
      <c r="N70" s="186" t="e">
        <f t="shared" si="55"/>
        <v>#DIV/0!</v>
      </c>
      <c r="O70" s="175"/>
      <c r="P70" s="186" t="e">
        <f t="shared" si="56"/>
        <v>#DIV/0!</v>
      </c>
      <c r="Q70" s="185" t="str">
        <f t="shared" si="45"/>
        <v/>
      </c>
      <c r="R70" s="235" t="e">
        <f t="shared" si="57"/>
        <v>#VALUE!</v>
      </c>
      <c r="S70" s="175"/>
      <c r="T70" s="186" t="str">
        <f t="shared" si="10"/>
        <v/>
      </c>
      <c r="U70" s="175"/>
      <c r="V70" s="186" t="e">
        <f t="shared" si="58"/>
        <v>#DIV/0!</v>
      </c>
      <c r="W70" s="175"/>
      <c r="X70" s="186" t="e">
        <f t="shared" si="59"/>
        <v>#DIV/0!</v>
      </c>
      <c r="Y70" s="175"/>
      <c r="Z70" s="186" t="e">
        <f t="shared" si="60"/>
        <v>#DIV/0!</v>
      </c>
      <c r="AA70" s="185" t="e">
        <f t="shared" si="61"/>
        <v>#VALUE!</v>
      </c>
      <c r="AB70" s="235" t="e">
        <f t="shared" si="62"/>
        <v>#VALUE!</v>
      </c>
      <c r="AC70" s="175"/>
      <c r="AD70" s="175"/>
      <c r="AE70" s="235" t="e">
        <f t="shared" si="63"/>
        <v>#DIV/0!</v>
      </c>
      <c r="AF70" s="165" t="e">
        <f t="shared" si="64"/>
        <v>#DIV/0!</v>
      </c>
      <c r="AG70" s="170" t="e">
        <f>VLOOKUP(AF70,INFO!$M$17:$N$27,2)</f>
        <v>#DIV/0!</v>
      </c>
      <c r="AH70" s="238" t="e">
        <f t="shared" si="43"/>
        <v>#DIV/0!</v>
      </c>
      <c r="AI70" s="239" t="e">
        <f t="shared" si="44"/>
        <v>#DIV/0!</v>
      </c>
      <c r="AJ70" s="321" t="e">
        <f t="shared" si="42"/>
        <v>#DIV/0!</v>
      </c>
      <c r="AK70" s="322"/>
      <c r="AO70" s="228"/>
    </row>
  </sheetData>
  <sheetProtection sheet="1" objects="1" scenarios="1"/>
  <mergeCells count="90">
    <mergeCell ref="AJ58:AK58"/>
    <mergeCell ref="AJ59:AK59"/>
    <mergeCell ref="AJ67:AK67"/>
    <mergeCell ref="AJ53:AK53"/>
    <mergeCell ref="AJ54:AK54"/>
    <mergeCell ref="AJ55:AK55"/>
    <mergeCell ref="AJ56:AK56"/>
    <mergeCell ref="AJ57:AK57"/>
    <mergeCell ref="AJ60:AK60"/>
    <mergeCell ref="AJ61:AK61"/>
    <mergeCell ref="AJ62:AK62"/>
    <mergeCell ref="AJ63:AK63"/>
    <mergeCell ref="AJ64:AK64"/>
    <mergeCell ref="AJ48:AK48"/>
    <mergeCell ref="AJ49:AK49"/>
    <mergeCell ref="AJ50:AK50"/>
    <mergeCell ref="AJ51:AK51"/>
    <mergeCell ref="AJ52:AK52"/>
    <mergeCell ref="AJ47:AK47"/>
    <mergeCell ref="AJ37:AK37"/>
    <mergeCell ref="AJ38:AK38"/>
    <mergeCell ref="AJ39:AK39"/>
    <mergeCell ref="AJ40:AK40"/>
    <mergeCell ref="AJ41:AK41"/>
    <mergeCell ref="AJ42:AK42"/>
    <mergeCell ref="AJ43:AK43"/>
    <mergeCell ref="AJ44:AK44"/>
    <mergeCell ref="AJ45:AK45"/>
    <mergeCell ref="AJ46:AK46"/>
    <mergeCell ref="AJ23:AK23"/>
    <mergeCell ref="AJ36:AK36"/>
    <mergeCell ref="AJ25:AK25"/>
    <mergeCell ref="AJ26:AK26"/>
    <mergeCell ref="AJ28:AK28"/>
    <mergeCell ref="AJ29:AK29"/>
    <mergeCell ref="AJ30:AK30"/>
    <mergeCell ref="AJ31:AK31"/>
    <mergeCell ref="AJ32:AK32"/>
    <mergeCell ref="AJ33:AK33"/>
    <mergeCell ref="AJ34:AK34"/>
    <mergeCell ref="AJ35:AK35"/>
    <mergeCell ref="AJ27:AK27"/>
    <mergeCell ref="AJ18:AK18"/>
    <mergeCell ref="AJ19:AK19"/>
    <mergeCell ref="AJ20:AK20"/>
    <mergeCell ref="AJ21:AK21"/>
    <mergeCell ref="AJ22:AK22"/>
    <mergeCell ref="A5:A7"/>
    <mergeCell ref="C5:AG5"/>
    <mergeCell ref="AH5:AI6"/>
    <mergeCell ref="AJ5:AK7"/>
    <mergeCell ref="B6:B7"/>
    <mergeCell ref="C6:E6"/>
    <mergeCell ref="I6:R6"/>
    <mergeCell ref="S6:AB6"/>
    <mergeCell ref="AC6:AE6"/>
    <mergeCell ref="AF6:AG6"/>
    <mergeCell ref="F6:H6"/>
    <mergeCell ref="AJ69:AK69"/>
    <mergeCell ref="AJ70:AK70"/>
    <mergeCell ref="AJ65:AK65"/>
    <mergeCell ref="AJ66:AK66"/>
    <mergeCell ref="A1:B4"/>
    <mergeCell ref="C1:AK1"/>
    <mergeCell ref="C2:E2"/>
    <mergeCell ref="K2:L2"/>
    <mergeCell ref="U2:Y2"/>
    <mergeCell ref="AA2:AE2"/>
    <mergeCell ref="C3:E3"/>
    <mergeCell ref="S3:T3"/>
    <mergeCell ref="U3:Y3"/>
    <mergeCell ref="AA3:AE3"/>
    <mergeCell ref="C4:E4"/>
    <mergeCell ref="S4:T4"/>
    <mergeCell ref="F2:J2"/>
    <mergeCell ref="F3:J3"/>
    <mergeCell ref="F4:J4"/>
    <mergeCell ref="AJ68:AK68"/>
    <mergeCell ref="U4:Y4"/>
    <mergeCell ref="AJ13:AK13"/>
    <mergeCell ref="AJ8:AK8"/>
    <mergeCell ref="AJ9:AK9"/>
    <mergeCell ref="AJ10:AK10"/>
    <mergeCell ref="AJ11:AK11"/>
    <mergeCell ref="AJ12:AK12"/>
    <mergeCell ref="AJ24:AK24"/>
    <mergeCell ref="AJ14:AK14"/>
    <mergeCell ref="AJ15:AK15"/>
    <mergeCell ref="AJ16:AK16"/>
    <mergeCell ref="AJ17:AK17"/>
  </mergeCells>
  <conditionalFormatting sqref="AO8:AO70">
    <cfRule type="cellIs" dxfId="7" priority="2" operator="lessThan">
      <formula>70</formula>
    </cfRule>
  </conditionalFormatting>
  <conditionalFormatting sqref="AJ8:AK70">
    <cfRule type="cellIs" dxfId="6" priority="1" operator="equal">
      <formula>"Failed"</formula>
    </cfRule>
  </conditionalFormatting>
  <pageMargins left="0.7" right="0.7" top="0.75" bottom="0.75" header="0.3" footer="0.3"/>
  <pageSetup orientation="portrait" r:id="rId1"/>
  <ignoredErrors>
    <ignoredError sqref="AD28:AD53 AD8:AD26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6"/>
  <sheetViews>
    <sheetView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D53" sqref="D53"/>
    </sheetView>
  </sheetViews>
  <sheetFormatPr defaultRowHeight="12.75"/>
  <cols>
    <col min="1" max="1" width="4.140625" customWidth="1"/>
    <col min="2" max="2" width="32.140625" customWidth="1"/>
    <col min="3" max="3" width="10.85546875" customWidth="1"/>
    <col min="4" max="4" width="12" customWidth="1"/>
    <col min="5" max="5" width="10.7109375" customWidth="1"/>
    <col min="6" max="6" width="11.7109375" customWidth="1"/>
    <col min="7" max="7" width="12.7109375" customWidth="1"/>
    <col min="8" max="8" width="11.140625" customWidth="1"/>
    <col min="9" max="9" width="11.85546875" customWidth="1"/>
  </cols>
  <sheetData>
    <row r="1" spans="1:11" ht="16.5" thickBot="1">
      <c r="A1" s="349"/>
      <c r="B1" s="350"/>
      <c r="C1" s="394" t="str">
        <f>PRELIM!C1</f>
        <v xml:space="preserve"> G R A D I N G   S H E E T       -       2017-2018</v>
      </c>
      <c r="D1" s="395"/>
      <c r="E1" s="395"/>
      <c r="F1" s="395"/>
      <c r="G1" s="395"/>
      <c r="H1" s="395"/>
      <c r="I1" s="395"/>
      <c r="J1" s="395"/>
      <c r="K1" s="395"/>
    </row>
    <row r="2" spans="1:11">
      <c r="A2" s="351"/>
      <c r="B2" s="352"/>
      <c r="C2" s="396" t="s">
        <v>107</v>
      </c>
      <c r="D2" s="397"/>
      <c r="E2" s="398" t="str">
        <f>INFO!D5</f>
        <v>DCIT 65</v>
      </c>
      <c r="F2" s="399"/>
      <c r="G2" s="399"/>
      <c r="H2" s="188" t="s">
        <v>108</v>
      </c>
      <c r="I2" s="140"/>
      <c r="J2" s="141" t="s">
        <v>109</v>
      </c>
      <c r="K2" s="142"/>
    </row>
    <row r="3" spans="1:11" ht="13.5" thickBot="1">
      <c r="A3" s="351"/>
      <c r="B3" s="352"/>
      <c r="C3" s="189" t="s">
        <v>110</v>
      </c>
      <c r="D3" s="190"/>
      <c r="E3" s="400" t="str">
        <f>INFO!D6</f>
        <v>Web Development</v>
      </c>
      <c r="F3" s="401"/>
      <c r="G3" s="233" t="s">
        <v>111</v>
      </c>
      <c r="H3" s="191" t="s">
        <v>126</v>
      </c>
      <c r="I3" s="143">
        <f>GRADESHEET!M2</f>
        <v>3</v>
      </c>
      <c r="J3" s="144" t="s">
        <v>112</v>
      </c>
      <c r="K3" s="145"/>
    </row>
    <row r="4" spans="1:11" ht="21.75" customHeight="1" thickBot="1">
      <c r="A4" s="353"/>
      <c r="B4" s="354"/>
      <c r="C4" s="402" t="s">
        <v>113</v>
      </c>
      <c r="D4" s="403"/>
      <c r="E4" s="404"/>
      <c r="F4" s="405"/>
      <c r="G4" s="246" t="str">
        <f>INFO!D8</f>
        <v>BSCS</v>
      </c>
      <c r="H4" s="192" t="s">
        <v>127</v>
      </c>
      <c r="I4" s="146"/>
      <c r="J4" s="406"/>
      <c r="K4" s="407"/>
    </row>
    <row r="5" spans="1:11" ht="15">
      <c r="A5" s="323" t="s">
        <v>2</v>
      </c>
      <c r="B5" s="147" t="s">
        <v>114</v>
      </c>
      <c r="C5" s="409" t="s">
        <v>18</v>
      </c>
      <c r="D5" s="409"/>
      <c r="E5" s="409"/>
      <c r="F5" s="409"/>
      <c r="G5" s="409"/>
      <c r="H5" s="410" t="s">
        <v>128</v>
      </c>
      <c r="I5" s="411"/>
      <c r="J5" s="414" t="s">
        <v>69</v>
      </c>
      <c r="K5" s="415"/>
    </row>
    <row r="6" spans="1:11">
      <c r="A6" s="324"/>
      <c r="B6" s="420" t="s">
        <v>115</v>
      </c>
      <c r="C6" s="193" t="s">
        <v>142</v>
      </c>
      <c r="D6" s="193" t="s">
        <v>143</v>
      </c>
      <c r="E6" s="193" t="s">
        <v>149</v>
      </c>
      <c r="F6" s="193" t="s">
        <v>150</v>
      </c>
      <c r="G6" s="232" t="s">
        <v>144</v>
      </c>
      <c r="H6" s="412"/>
      <c r="I6" s="413"/>
      <c r="J6" s="416"/>
      <c r="K6" s="417"/>
    </row>
    <row r="7" spans="1:11" ht="13.5" thickBot="1">
      <c r="A7" s="408"/>
      <c r="B7" s="421"/>
      <c r="C7" s="194">
        <f>GRADESHEET!E7</f>
        <v>0.3</v>
      </c>
      <c r="D7" s="194">
        <f>GRADESHEET!H7</f>
        <v>0.3</v>
      </c>
      <c r="E7" s="194">
        <f>GRADESHEET!R7</f>
        <v>0.2</v>
      </c>
      <c r="F7" s="194">
        <f>GRADESHEET!AB7</f>
        <v>0.1</v>
      </c>
      <c r="G7" s="194">
        <f>GRADESHEET!AE7</f>
        <v>0.1</v>
      </c>
      <c r="H7" s="148" t="s">
        <v>118</v>
      </c>
      <c r="I7" s="148" t="s">
        <v>119</v>
      </c>
      <c r="J7" s="418"/>
      <c r="K7" s="419"/>
    </row>
    <row r="8" spans="1:11">
      <c r="A8" s="195">
        <v>1</v>
      </c>
      <c r="B8" s="196" t="str">
        <f>CONCATENATE(INFO!C17," ",INFO!D17," ",INFO!E17)</f>
        <v>Capanas Jessa Mae B</v>
      </c>
      <c r="C8" s="149" t="str">
        <f>GRADESHEET!E8</f>
        <v/>
      </c>
      <c r="D8" s="149" t="str">
        <f>GRADESHEET!H8</f>
        <v/>
      </c>
      <c r="E8" s="149" t="str">
        <f>GRADESHEET!R8</f>
        <v/>
      </c>
      <c r="F8" s="149" t="str">
        <f>GRADESHEET!AB8</f>
        <v/>
      </c>
      <c r="G8" s="197" t="str">
        <f>GRADESHEET!AE8</f>
        <v/>
      </c>
      <c r="H8" s="162">
        <f>GRADESHEET!AH8</f>
        <v>0</v>
      </c>
      <c r="I8" s="198">
        <f>GRADESHEET!AI8</f>
        <v>5</v>
      </c>
      <c r="J8" s="422" t="str">
        <f>GRADESHEET!AJ8</f>
        <v>Failed</v>
      </c>
      <c r="K8" s="423"/>
    </row>
    <row r="9" spans="1:11">
      <c r="A9" s="166">
        <v>2</v>
      </c>
      <c r="B9" s="164" t="str">
        <f>CONCATENATE(INFO!C18," ",INFO!D18," ",INFO!E18)</f>
        <v>Villero Vanessa Mei V</v>
      </c>
      <c r="C9" s="150" t="str">
        <f>GRADESHEET!E9</f>
        <v/>
      </c>
      <c r="D9" s="150" t="str">
        <f>GRADESHEET!H9</f>
        <v/>
      </c>
      <c r="E9" s="150" t="str">
        <f>GRADESHEET!R9</f>
        <v/>
      </c>
      <c r="F9" s="150" t="str">
        <f>GRADESHEET!AB9</f>
        <v/>
      </c>
      <c r="G9" s="165" t="str">
        <f>GRADESHEET!AE9</f>
        <v/>
      </c>
      <c r="H9" s="199">
        <f>GRADESHEET!AH9</f>
        <v>0</v>
      </c>
      <c r="I9" s="200">
        <f>GRADESHEET!AI9</f>
        <v>5</v>
      </c>
      <c r="J9" s="393" t="str">
        <f>GRADESHEET!AJ9</f>
        <v>Failed</v>
      </c>
      <c r="K9" s="320"/>
    </row>
    <row r="10" spans="1:11">
      <c r="A10" s="167">
        <v>3</v>
      </c>
      <c r="B10" s="164" t="str">
        <f>CONCATENATE(INFO!C19," ",INFO!D19," ",INFO!E19)</f>
        <v>Hardin Carmina B.</v>
      </c>
      <c r="C10" s="150" t="str">
        <f>GRADESHEET!E10</f>
        <v/>
      </c>
      <c r="D10" s="150" t="str">
        <f>GRADESHEET!H10</f>
        <v/>
      </c>
      <c r="E10" s="150" t="str">
        <f>GRADESHEET!R10</f>
        <v/>
      </c>
      <c r="F10" s="150" t="str">
        <f>GRADESHEET!AB10</f>
        <v/>
      </c>
      <c r="G10" s="165" t="str">
        <f>GRADESHEET!AE10</f>
        <v/>
      </c>
      <c r="H10" s="199">
        <f>GRADESHEET!AH10</f>
        <v>0</v>
      </c>
      <c r="I10" s="200">
        <f>GRADESHEET!AI10</f>
        <v>5</v>
      </c>
      <c r="J10" s="393" t="str">
        <f>GRADESHEET!AJ10</f>
        <v>Failed</v>
      </c>
      <c r="K10" s="320"/>
    </row>
    <row r="11" spans="1:11">
      <c r="A11" s="166">
        <v>4</v>
      </c>
      <c r="B11" s="164" t="str">
        <f>CONCATENATE(INFO!C20," ",INFO!D20," ",INFO!E20)</f>
        <v>Adena Ginel Q.</v>
      </c>
      <c r="C11" s="150" t="str">
        <f>GRADESHEET!E11</f>
        <v/>
      </c>
      <c r="D11" s="150" t="str">
        <f>GRADESHEET!H11</f>
        <v/>
      </c>
      <c r="E11" s="150" t="str">
        <f>GRADESHEET!R11</f>
        <v/>
      </c>
      <c r="F11" s="150" t="str">
        <f>GRADESHEET!AB11</f>
        <v/>
      </c>
      <c r="G11" s="165" t="str">
        <f>GRADESHEET!AE11</f>
        <v/>
      </c>
      <c r="H11" s="199">
        <f>GRADESHEET!AH11</f>
        <v>0</v>
      </c>
      <c r="I11" s="200">
        <f>GRADESHEET!AI11</f>
        <v>5</v>
      </c>
      <c r="J11" s="393" t="str">
        <f>GRADESHEET!AJ11</f>
        <v>Failed</v>
      </c>
      <c r="K11" s="320"/>
    </row>
    <row r="12" spans="1:11">
      <c r="A12" s="167">
        <v>5</v>
      </c>
      <c r="B12" s="164" t="str">
        <f>CONCATENATE(INFO!C21," ",INFO!D21," ",INFO!E21)</f>
        <v>Serra Regiena Rose A</v>
      </c>
      <c r="C12" s="150" t="str">
        <f>GRADESHEET!E12</f>
        <v/>
      </c>
      <c r="D12" s="150" t="str">
        <f>GRADESHEET!H12</f>
        <v/>
      </c>
      <c r="E12" s="150" t="str">
        <f>GRADESHEET!R12</f>
        <v/>
      </c>
      <c r="F12" s="150" t="str">
        <f>GRADESHEET!AB12</f>
        <v/>
      </c>
      <c r="G12" s="165" t="str">
        <f>GRADESHEET!AE12</f>
        <v/>
      </c>
      <c r="H12" s="199">
        <f>GRADESHEET!AH12</f>
        <v>0</v>
      </c>
      <c r="I12" s="200">
        <f>GRADESHEET!AI12</f>
        <v>5</v>
      </c>
      <c r="J12" s="393" t="str">
        <f>GRADESHEET!AJ12</f>
        <v>Failed</v>
      </c>
      <c r="K12" s="320"/>
    </row>
    <row r="13" spans="1:11">
      <c r="A13" s="166">
        <v>6</v>
      </c>
      <c r="B13" s="164" t="str">
        <f>CONCATENATE(INFO!C22," ",INFO!D22," ",INFO!E22)</f>
        <v>Dayao Jan Dave V</v>
      </c>
      <c r="C13" s="150" t="str">
        <f>GRADESHEET!E13</f>
        <v/>
      </c>
      <c r="D13" s="150" t="str">
        <f>GRADESHEET!H13</f>
        <v/>
      </c>
      <c r="E13" s="150" t="str">
        <f>GRADESHEET!R13</f>
        <v/>
      </c>
      <c r="F13" s="150" t="str">
        <f>GRADESHEET!AB13</f>
        <v/>
      </c>
      <c r="G13" s="165" t="str">
        <f>GRADESHEET!AE13</f>
        <v/>
      </c>
      <c r="H13" s="199">
        <f>GRADESHEET!AH13</f>
        <v>0</v>
      </c>
      <c r="I13" s="200">
        <f>GRADESHEET!AI13</f>
        <v>5</v>
      </c>
      <c r="J13" s="393" t="str">
        <f>GRADESHEET!AJ13</f>
        <v>Failed</v>
      </c>
      <c r="K13" s="320"/>
    </row>
    <row r="14" spans="1:11">
      <c r="A14" s="167">
        <v>7</v>
      </c>
      <c r="B14" s="164" t="str">
        <f>CONCATENATE(INFO!C23," ",INFO!D23," ",INFO!E23)</f>
        <v>Delos Santos Tristan Rome L</v>
      </c>
      <c r="C14" s="150" t="str">
        <f>GRADESHEET!E14</f>
        <v/>
      </c>
      <c r="D14" s="150" t="str">
        <f>GRADESHEET!H14</f>
        <v/>
      </c>
      <c r="E14" s="150" t="str">
        <f>GRADESHEET!R14</f>
        <v/>
      </c>
      <c r="F14" s="150" t="str">
        <f>GRADESHEET!AB14</f>
        <v/>
      </c>
      <c r="G14" s="165" t="str">
        <f>GRADESHEET!AE14</f>
        <v/>
      </c>
      <c r="H14" s="199">
        <f>GRADESHEET!AH14</f>
        <v>0</v>
      </c>
      <c r="I14" s="200">
        <f>GRADESHEET!AI14</f>
        <v>5</v>
      </c>
      <c r="J14" s="393" t="str">
        <f>GRADESHEET!AJ14</f>
        <v>Failed</v>
      </c>
      <c r="K14" s="320"/>
    </row>
    <row r="15" spans="1:11">
      <c r="A15" s="166">
        <v>8</v>
      </c>
      <c r="B15" s="164" t="str">
        <f>CONCATENATE(INFO!C24," ",INFO!D24," ",INFO!E24)</f>
        <v/>
      </c>
      <c r="C15" s="150" t="str">
        <f>GRADESHEET!E15</f>
        <v/>
      </c>
      <c r="D15" s="150" t="str">
        <f>GRADESHEET!H15</f>
        <v/>
      </c>
      <c r="E15" s="150" t="str">
        <f>GRADESHEET!R15</f>
        <v/>
      </c>
      <c r="F15" s="150" t="str">
        <f>GRADESHEET!AB15</f>
        <v/>
      </c>
      <c r="G15" s="165" t="str">
        <f>GRADESHEET!AE15</f>
        <v/>
      </c>
      <c r="H15" s="199">
        <f>GRADESHEET!AH15</f>
        <v>0</v>
      </c>
      <c r="I15" s="200">
        <f>GRADESHEET!AI15</f>
        <v>5</v>
      </c>
      <c r="J15" s="393" t="str">
        <f>GRADESHEET!AJ15</f>
        <v>Failed</v>
      </c>
      <c r="K15" s="320"/>
    </row>
    <row r="16" spans="1:11">
      <c r="A16" s="167">
        <v>9</v>
      </c>
      <c r="B16" s="164" t="str">
        <f>CONCATENATE(INFO!C25," ",INFO!D25," ",INFO!E25)</f>
        <v/>
      </c>
      <c r="C16" s="150" t="str">
        <f>GRADESHEET!E16</f>
        <v/>
      </c>
      <c r="D16" s="150" t="str">
        <f>GRADESHEET!H16</f>
        <v/>
      </c>
      <c r="E16" s="150" t="str">
        <f>GRADESHEET!R16</f>
        <v/>
      </c>
      <c r="F16" s="150" t="str">
        <f>GRADESHEET!AB16</f>
        <v/>
      </c>
      <c r="G16" s="165" t="str">
        <f>GRADESHEET!AE16</f>
        <v/>
      </c>
      <c r="H16" s="199">
        <f>GRADESHEET!AH16</f>
        <v>0</v>
      </c>
      <c r="I16" s="200">
        <f>GRADESHEET!AI16</f>
        <v>5</v>
      </c>
      <c r="J16" s="393" t="str">
        <f>GRADESHEET!AJ16</f>
        <v>Failed</v>
      </c>
      <c r="K16" s="320"/>
    </row>
    <row r="17" spans="1:11">
      <c r="A17" s="166">
        <v>10</v>
      </c>
      <c r="B17" s="164" t="str">
        <f>CONCATENATE(INFO!C26," ",INFO!D26," ",INFO!E26)</f>
        <v/>
      </c>
      <c r="C17" s="150" t="str">
        <f>GRADESHEET!E17</f>
        <v/>
      </c>
      <c r="D17" s="150" t="str">
        <f>GRADESHEET!H17</f>
        <v/>
      </c>
      <c r="E17" s="150" t="str">
        <f>GRADESHEET!R17</f>
        <v/>
      </c>
      <c r="F17" s="150" t="str">
        <f>GRADESHEET!AB17</f>
        <v/>
      </c>
      <c r="G17" s="165" t="str">
        <f>GRADESHEET!AE17</f>
        <v/>
      </c>
      <c r="H17" s="199">
        <f>GRADESHEET!AH17</f>
        <v>0</v>
      </c>
      <c r="I17" s="200">
        <f>GRADESHEET!AI17</f>
        <v>5</v>
      </c>
      <c r="J17" s="393" t="str">
        <f>GRADESHEET!AJ17</f>
        <v>Failed</v>
      </c>
      <c r="K17" s="320"/>
    </row>
    <row r="18" spans="1:11">
      <c r="A18" s="167">
        <v>11</v>
      </c>
      <c r="B18" s="164" t="str">
        <f>CONCATENATE(INFO!C27," ",INFO!D27," ",INFO!E27)</f>
        <v/>
      </c>
      <c r="C18" s="150" t="str">
        <f>GRADESHEET!E18</f>
        <v/>
      </c>
      <c r="D18" s="150" t="str">
        <f>GRADESHEET!H18</f>
        <v/>
      </c>
      <c r="E18" s="150" t="str">
        <f>GRADESHEET!R18</f>
        <v/>
      </c>
      <c r="F18" s="150" t="str">
        <f>GRADESHEET!AB18</f>
        <v/>
      </c>
      <c r="G18" s="165" t="str">
        <f>GRADESHEET!AE18</f>
        <v/>
      </c>
      <c r="H18" s="199">
        <f>GRADESHEET!AH18</f>
        <v>0</v>
      </c>
      <c r="I18" s="200">
        <f>GRADESHEET!AI18</f>
        <v>5</v>
      </c>
      <c r="J18" s="393" t="str">
        <f>GRADESHEET!AJ18</f>
        <v>Failed</v>
      </c>
      <c r="K18" s="320"/>
    </row>
    <row r="19" spans="1:11">
      <c r="A19" s="166">
        <v>12</v>
      </c>
      <c r="B19" s="164" t="str">
        <f>CONCATENATE(INFO!C28," ",INFO!D28," ",INFO!E28)</f>
        <v/>
      </c>
      <c r="C19" s="150" t="str">
        <f>GRADESHEET!E19</f>
        <v/>
      </c>
      <c r="D19" s="150" t="str">
        <f>GRADESHEET!H19</f>
        <v/>
      </c>
      <c r="E19" s="150" t="str">
        <f>GRADESHEET!R19</f>
        <v/>
      </c>
      <c r="F19" s="150" t="str">
        <f>GRADESHEET!AB19</f>
        <v/>
      </c>
      <c r="G19" s="165" t="str">
        <f>GRADESHEET!AE19</f>
        <v/>
      </c>
      <c r="H19" s="199">
        <f>GRADESHEET!AH19</f>
        <v>0</v>
      </c>
      <c r="I19" s="200">
        <f>GRADESHEET!AI19</f>
        <v>5</v>
      </c>
      <c r="J19" s="393" t="str">
        <f>GRADESHEET!AJ19</f>
        <v>Failed</v>
      </c>
      <c r="K19" s="320"/>
    </row>
    <row r="20" spans="1:11">
      <c r="A20" s="167">
        <v>13</v>
      </c>
      <c r="B20" s="164" t="str">
        <f>CONCATENATE(INFO!C29," ",INFO!D29," ",INFO!E29)</f>
        <v/>
      </c>
      <c r="C20" s="150" t="str">
        <f>GRADESHEET!E20</f>
        <v/>
      </c>
      <c r="D20" s="150" t="str">
        <f>GRADESHEET!H20</f>
        <v/>
      </c>
      <c r="E20" s="150" t="str">
        <f>GRADESHEET!R20</f>
        <v/>
      </c>
      <c r="F20" s="150" t="str">
        <f>GRADESHEET!AB20</f>
        <v/>
      </c>
      <c r="G20" s="165" t="str">
        <f>GRADESHEET!AE20</f>
        <v/>
      </c>
      <c r="H20" s="199">
        <f>GRADESHEET!AH20</f>
        <v>0</v>
      </c>
      <c r="I20" s="200">
        <f>GRADESHEET!AI20</f>
        <v>5</v>
      </c>
      <c r="J20" s="393" t="str">
        <f>GRADESHEET!AJ20</f>
        <v>Failed</v>
      </c>
      <c r="K20" s="320"/>
    </row>
    <row r="21" spans="1:11">
      <c r="A21" s="166">
        <v>14</v>
      </c>
      <c r="B21" s="164" t="str">
        <f>CONCATENATE(INFO!C30," ",INFO!D30," ",INFO!E30)</f>
        <v/>
      </c>
      <c r="C21" s="150" t="str">
        <f>GRADESHEET!E21</f>
        <v/>
      </c>
      <c r="D21" s="150" t="str">
        <f>GRADESHEET!H21</f>
        <v/>
      </c>
      <c r="E21" s="150" t="str">
        <f>GRADESHEET!R21</f>
        <v/>
      </c>
      <c r="F21" s="150" t="str">
        <f>GRADESHEET!AB21</f>
        <v/>
      </c>
      <c r="G21" s="165" t="str">
        <f>GRADESHEET!AE21</f>
        <v/>
      </c>
      <c r="H21" s="199">
        <f>GRADESHEET!AH21</f>
        <v>0</v>
      </c>
      <c r="I21" s="200">
        <f>GRADESHEET!AI21</f>
        <v>5</v>
      </c>
      <c r="J21" s="393" t="str">
        <f>GRADESHEET!AJ21</f>
        <v>Failed</v>
      </c>
      <c r="K21" s="320"/>
    </row>
    <row r="22" spans="1:11">
      <c r="A22" s="167">
        <v>15</v>
      </c>
      <c r="B22" s="164" t="str">
        <f>CONCATENATE(INFO!C31," ",INFO!D31," ",INFO!E31)</f>
        <v/>
      </c>
      <c r="C22" s="150" t="str">
        <f>GRADESHEET!E22</f>
        <v/>
      </c>
      <c r="D22" s="150" t="str">
        <f>GRADESHEET!H22</f>
        <v/>
      </c>
      <c r="E22" s="150" t="str">
        <f>GRADESHEET!R22</f>
        <v/>
      </c>
      <c r="F22" s="150" t="str">
        <f>GRADESHEET!AB22</f>
        <v/>
      </c>
      <c r="G22" s="165" t="str">
        <f>GRADESHEET!AE22</f>
        <v/>
      </c>
      <c r="H22" s="199">
        <f>GRADESHEET!AH22</f>
        <v>0</v>
      </c>
      <c r="I22" s="200">
        <f>GRADESHEET!AI22</f>
        <v>5</v>
      </c>
      <c r="J22" s="393" t="str">
        <f>GRADESHEET!AJ22</f>
        <v>Failed</v>
      </c>
      <c r="K22" s="320"/>
    </row>
    <row r="23" spans="1:11">
      <c r="A23" s="166">
        <v>16</v>
      </c>
      <c r="B23" s="164" t="str">
        <f>CONCATENATE(INFO!C32," ",INFO!D32," ",INFO!E32)</f>
        <v/>
      </c>
      <c r="C23" s="150" t="str">
        <f>GRADESHEET!E23</f>
        <v/>
      </c>
      <c r="D23" s="150" t="str">
        <f>GRADESHEET!H23</f>
        <v/>
      </c>
      <c r="E23" s="150" t="str">
        <f>GRADESHEET!R23</f>
        <v/>
      </c>
      <c r="F23" s="150" t="str">
        <f>GRADESHEET!AB23</f>
        <v/>
      </c>
      <c r="G23" s="165" t="str">
        <f>GRADESHEET!AE23</f>
        <v/>
      </c>
      <c r="H23" s="199">
        <f>GRADESHEET!AH23</f>
        <v>0</v>
      </c>
      <c r="I23" s="200">
        <f>GRADESHEET!AI23</f>
        <v>5</v>
      </c>
      <c r="J23" s="393" t="str">
        <f>GRADESHEET!AJ23</f>
        <v>Failed</v>
      </c>
      <c r="K23" s="320"/>
    </row>
    <row r="24" spans="1:11">
      <c r="A24" s="167">
        <v>17</v>
      </c>
      <c r="B24" s="164" t="str">
        <f>CONCATENATE(INFO!C33," ",INFO!D33," ",INFO!E33)</f>
        <v/>
      </c>
      <c r="C24" s="150" t="str">
        <f>GRADESHEET!E24</f>
        <v/>
      </c>
      <c r="D24" s="150" t="str">
        <f>GRADESHEET!H24</f>
        <v/>
      </c>
      <c r="E24" s="150" t="str">
        <f>GRADESHEET!R24</f>
        <v/>
      </c>
      <c r="F24" s="150" t="str">
        <f>GRADESHEET!AB24</f>
        <v/>
      </c>
      <c r="G24" s="165" t="str">
        <f>GRADESHEET!AE24</f>
        <v/>
      </c>
      <c r="H24" s="199">
        <f>GRADESHEET!AH24</f>
        <v>0</v>
      </c>
      <c r="I24" s="200">
        <f>GRADESHEET!AI24</f>
        <v>5</v>
      </c>
      <c r="J24" s="393" t="str">
        <f>GRADESHEET!AJ24</f>
        <v>Failed</v>
      </c>
      <c r="K24" s="320"/>
    </row>
    <row r="25" spans="1:11">
      <c r="A25" s="166">
        <v>18</v>
      </c>
      <c r="B25" s="164" t="str">
        <f>CONCATENATE(INFO!C34," ",INFO!D34," ",INFO!E34)</f>
        <v/>
      </c>
      <c r="C25" s="150" t="str">
        <f>GRADESHEET!E25</f>
        <v/>
      </c>
      <c r="D25" s="150" t="str">
        <f>GRADESHEET!H25</f>
        <v/>
      </c>
      <c r="E25" s="150" t="str">
        <f>GRADESHEET!R25</f>
        <v/>
      </c>
      <c r="F25" s="150" t="str">
        <f>GRADESHEET!AB25</f>
        <v/>
      </c>
      <c r="G25" s="165" t="str">
        <f>GRADESHEET!AE25</f>
        <v/>
      </c>
      <c r="H25" s="199">
        <f>GRADESHEET!AH25</f>
        <v>0</v>
      </c>
      <c r="I25" s="200">
        <f>GRADESHEET!AI25</f>
        <v>5</v>
      </c>
      <c r="J25" s="393" t="str">
        <f>GRADESHEET!AJ25</f>
        <v>Failed</v>
      </c>
      <c r="K25" s="320"/>
    </row>
    <row r="26" spans="1:11">
      <c r="A26" s="167">
        <v>19</v>
      </c>
      <c r="B26" s="164" t="str">
        <f>CONCATENATE(INFO!C35," ",INFO!D35," ",INFO!E35)</f>
        <v/>
      </c>
      <c r="C26" s="150" t="str">
        <f>GRADESHEET!E26</f>
        <v/>
      </c>
      <c r="D26" s="150" t="str">
        <f>GRADESHEET!H26</f>
        <v/>
      </c>
      <c r="E26" s="150" t="str">
        <f>GRADESHEET!R26</f>
        <v/>
      </c>
      <c r="F26" s="150" t="str">
        <f>GRADESHEET!AB26</f>
        <v/>
      </c>
      <c r="G26" s="165" t="str">
        <f>GRADESHEET!AE26</f>
        <v/>
      </c>
      <c r="H26" s="199">
        <f>GRADESHEET!AH26</f>
        <v>0</v>
      </c>
      <c r="I26" s="200">
        <f>GRADESHEET!AI26</f>
        <v>5</v>
      </c>
      <c r="J26" s="393" t="str">
        <f>GRADESHEET!AJ26</f>
        <v>Failed</v>
      </c>
      <c r="K26" s="320"/>
    </row>
    <row r="27" spans="1:11">
      <c r="A27" s="166">
        <v>20</v>
      </c>
      <c r="B27" s="164" t="str">
        <f>CONCATENATE(INFO!C36," ",INFO!D36," ",INFO!E36)</f>
        <v/>
      </c>
      <c r="C27" s="150" t="str">
        <f>GRADESHEET!E27</f>
        <v/>
      </c>
      <c r="D27" s="150" t="str">
        <f>GRADESHEET!H27</f>
        <v/>
      </c>
      <c r="E27" s="150" t="str">
        <f>GRADESHEET!R27</f>
        <v/>
      </c>
      <c r="F27" s="150" t="str">
        <f>GRADESHEET!AB27</f>
        <v/>
      </c>
      <c r="G27" s="165" t="str">
        <f>GRADESHEET!AE27</f>
        <v/>
      </c>
      <c r="H27" s="199">
        <f>GRADESHEET!AH27</f>
        <v>0</v>
      </c>
      <c r="I27" s="200">
        <f>GRADESHEET!AI27</f>
        <v>5</v>
      </c>
      <c r="J27" s="393" t="str">
        <f>GRADESHEET!AJ27</f>
        <v>Failed</v>
      </c>
      <c r="K27" s="320"/>
    </row>
    <row r="28" spans="1:11">
      <c r="A28" s="167">
        <v>21</v>
      </c>
      <c r="B28" s="164" t="str">
        <f>CONCATENATE(INFO!C37," ",INFO!D37," ",INFO!E37)</f>
        <v/>
      </c>
      <c r="C28" s="150" t="str">
        <f>GRADESHEET!E28</f>
        <v/>
      </c>
      <c r="D28" s="150" t="str">
        <f>GRADESHEET!H28</f>
        <v/>
      </c>
      <c r="E28" s="150" t="str">
        <f>GRADESHEET!R28</f>
        <v/>
      </c>
      <c r="F28" s="150" t="str">
        <f>GRADESHEET!AB28</f>
        <v/>
      </c>
      <c r="G28" s="165" t="str">
        <f>GRADESHEET!AE28</f>
        <v/>
      </c>
      <c r="H28" s="199">
        <f>GRADESHEET!AH28</f>
        <v>0</v>
      </c>
      <c r="I28" s="200">
        <f>GRADESHEET!AI28</f>
        <v>5</v>
      </c>
      <c r="J28" s="393" t="str">
        <f>GRADESHEET!AJ28</f>
        <v>Failed</v>
      </c>
      <c r="K28" s="320"/>
    </row>
    <row r="29" spans="1:11">
      <c r="A29" s="166">
        <v>22</v>
      </c>
      <c r="B29" s="164" t="str">
        <f>CONCATENATE(INFO!C38," ",INFO!D38," ",INFO!E38)</f>
        <v/>
      </c>
      <c r="C29" s="150" t="str">
        <f>GRADESHEET!E29</f>
        <v/>
      </c>
      <c r="D29" s="150" t="str">
        <f>GRADESHEET!H29</f>
        <v/>
      </c>
      <c r="E29" s="150" t="str">
        <f>GRADESHEET!R29</f>
        <v/>
      </c>
      <c r="F29" s="150" t="str">
        <f>GRADESHEET!AB29</f>
        <v/>
      </c>
      <c r="G29" s="165" t="str">
        <f>GRADESHEET!AE29</f>
        <v/>
      </c>
      <c r="H29" s="199">
        <f>GRADESHEET!AH29</f>
        <v>0</v>
      </c>
      <c r="I29" s="200">
        <f>GRADESHEET!AI29</f>
        <v>5</v>
      </c>
      <c r="J29" s="393" t="str">
        <f>GRADESHEET!AJ29</f>
        <v>Failed</v>
      </c>
      <c r="K29" s="320"/>
    </row>
    <row r="30" spans="1:11">
      <c r="A30" s="167">
        <v>23</v>
      </c>
      <c r="B30" s="164" t="str">
        <f>CONCATENATE(INFO!C39," ",INFO!D39," ",INFO!E39)</f>
        <v/>
      </c>
      <c r="C30" s="150" t="str">
        <f>GRADESHEET!E30</f>
        <v/>
      </c>
      <c r="D30" s="150" t="str">
        <f>GRADESHEET!H30</f>
        <v/>
      </c>
      <c r="E30" s="150" t="str">
        <f>GRADESHEET!R30</f>
        <v/>
      </c>
      <c r="F30" s="150" t="str">
        <f>GRADESHEET!AB30</f>
        <v/>
      </c>
      <c r="G30" s="165" t="str">
        <f>GRADESHEET!AE30</f>
        <v/>
      </c>
      <c r="H30" s="199">
        <f>GRADESHEET!AH30</f>
        <v>0</v>
      </c>
      <c r="I30" s="200">
        <f>GRADESHEET!AI30</f>
        <v>5</v>
      </c>
      <c r="J30" s="393" t="str">
        <f>GRADESHEET!AJ30</f>
        <v>Failed</v>
      </c>
      <c r="K30" s="320"/>
    </row>
    <row r="31" spans="1:11">
      <c r="A31" s="166">
        <v>24</v>
      </c>
      <c r="B31" s="164" t="str">
        <f>CONCATENATE(INFO!C40," ",INFO!D40," ",INFO!E40)</f>
        <v/>
      </c>
      <c r="C31" s="150" t="str">
        <f>GRADESHEET!E31</f>
        <v/>
      </c>
      <c r="D31" s="150" t="str">
        <f>GRADESHEET!H31</f>
        <v/>
      </c>
      <c r="E31" s="150" t="str">
        <f>GRADESHEET!R31</f>
        <v/>
      </c>
      <c r="F31" s="150" t="str">
        <f>GRADESHEET!AB31</f>
        <v/>
      </c>
      <c r="G31" s="165" t="str">
        <f>GRADESHEET!AE31</f>
        <v/>
      </c>
      <c r="H31" s="199">
        <f>GRADESHEET!AH31</f>
        <v>0</v>
      </c>
      <c r="I31" s="200">
        <f>GRADESHEET!AI31</f>
        <v>5</v>
      </c>
      <c r="J31" s="393" t="str">
        <f>GRADESHEET!AJ31</f>
        <v>Failed</v>
      </c>
      <c r="K31" s="320"/>
    </row>
    <row r="32" spans="1:11">
      <c r="A32" s="167">
        <v>25</v>
      </c>
      <c r="B32" s="164" t="str">
        <f>CONCATENATE(INFO!C41," ",INFO!D41," ",INFO!E41)</f>
        <v/>
      </c>
      <c r="C32" s="150" t="str">
        <f>GRADESHEET!E32</f>
        <v/>
      </c>
      <c r="D32" s="150" t="str">
        <f>GRADESHEET!H32</f>
        <v/>
      </c>
      <c r="E32" s="150" t="str">
        <f>GRADESHEET!R32</f>
        <v/>
      </c>
      <c r="F32" s="150" t="str">
        <f>GRADESHEET!AB32</f>
        <v/>
      </c>
      <c r="G32" s="165" t="str">
        <f>GRADESHEET!AE32</f>
        <v/>
      </c>
      <c r="H32" s="199">
        <f>GRADESHEET!AH32</f>
        <v>0</v>
      </c>
      <c r="I32" s="200">
        <f>GRADESHEET!AI32</f>
        <v>5</v>
      </c>
      <c r="J32" s="393" t="str">
        <f>GRADESHEET!AJ32</f>
        <v>Failed</v>
      </c>
      <c r="K32" s="320"/>
    </row>
    <row r="33" spans="1:11">
      <c r="A33" s="166">
        <v>26</v>
      </c>
      <c r="B33" s="164" t="str">
        <f>CONCATENATE(INFO!C42," ",INFO!D42," ",INFO!E42)</f>
        <v/>
      </c>
      <c r="C33" s="150" t="str">
        <f>GRADESHEET!E33</f>
        <v/>
      </c>
      <c r="D33" s="150" t="str">
        <f>GRADESHEET!H33</f>
        <v/>
      </c>
      <c r="E33" s="150" t="str">
        <f>GRADESHEET!R33</f>
        <v/>
      </c>
      <c r="F33" s="150" t="str">
        <f>GRADESHEET!AB33</f>
        <v/>
      </c>
      <c r="G33" s="165" t="str">
        <f>GRADESHEET!AE33</f>
        <v/>
      </c>
      <c r="H33" s="199">
        <f>GRADESHEET!AH33</f>
        <v>0</v>
      </c>
      <c r="I33" s="200">
        <f>GRADESHEET!AI33</f>
        <v>5</v>
      </c>
      <c r="J33" s="393" t="str">
        <f>GRADESHEET!AJ33</f>
        <v>Failed</v>
      </c>
      <c r="K33" s="320"/>
    </row>
    <row r="34" spans="1:11">
      <c r="A34" s="167">
        <v>27</v>
      </c>
      <c r="B34" s="164" t="str">
        <f>CONCATENATE(INFO!C43," ",INFO!D43," ",INFO!E43)</f>
        <v/>
      </c>
      <c r="C34" s="150" t="str">
        <f>GRADESHEET!E34</f>
        <v/>
      </c>
      <c r="D34" s="150" t="str">
        <f>GRADESHEET!H34</f>
        <v/>
      </c>
      <c r="E34" s="150" t="str">
        <f>GRADESHEET!R34</f>
        <v/>
      </c>
      <c r="F34" s="150" t="str">
        <f>GRADESHEET!AB34</f>
        <v/>
      </c>
      <c r="G34" s="165" t="str">
        <f>GRADESHEET!AE34</f>
        <v/>
      </c>
      <c r="H34" s="199">
        <f>GRADESHEET!AH34</f>
        <v>0</v>
      </c>
      <c r="I34" s="200">
        <f>GRADESHEET!AI34</f>
        <v>5</v>
      </c>
      <c r="J34" s="393" t="str">
        <f>GRADESHEET!AJ34</f>
        <v>Failed</v>
      </c>
      <c r="K34" s="320"/>
    </row>
    <row r="35" spans="1:11">
      <c r="A35" s="166">
        <v>28</v>
      </c>
      <c r="B35" s="164" t="str">
        <f>CONCATENATE(INFO!C44," ",INFO!D44," ",INFO!E44)</f>
        <v/>
      </c>
      <c r="C35" s="150" t="str">
        <f>GRADESHEET!E35</f>
        <v/>
      </c>
      <c r="D35" s="150" t="str">
        <f>GRADESHEET!H35</f>
        <v/>
      </c>
      <c r="E35" s="150" t="str">
        <f>GRADESHEET!R35</f>
        <v/>
      </c>
      <c r="F35" s="150" t="str">
        <f>GRADESHEET!AB35</f>
        <v/>
      </c>
      <c r="G35" s="165" t="str">
        <f>GRADESHEET!AE35</f>
        <v/>
      </c>
      <c r="H35" s="199">
        <f>GRADESHEET!AH35</f>
        <v>0</v>
      </c>
      <c r="I35" s="200">
        <f>GRADESHEET!AI35</f>
        <v>5</v>
      </c>
      <c r="J35" s="393" t="str">
        <f>GRADESHEET!AJ35</f>
        <v>Failed</v>
      </c>
      <c r="K35" s="320"/>
    </row>
    <row r="36" spans="1:11">
      <c r="A36" s="167">
        <v>29</v>
      </c>
      <c r="B36" s="164" t="str">
        <f>CONCATENATE(INFO!C45," ",INFO!D45," ",INFO!E45)</f>
        <v/>
      </c>
      <c r="C36" s="150" t="str">
        <f>GRADESHEET!E36</f>
        <v/>
      </c>
      <c r="D36" s="150" t="str">
        <f>GRADESHEET!H36</f>
        <v/>
      </c>
      <c r="E36" s="150" t="str">
        <f>GRADESHEET!R36</f>
        <v/>
      </c>
      <c r="F36" s="150" t="str">
        <f>GRADESHEET!AB36</f>
        <v/>
      </c>
      <c r="G36" s="165" t="str">
        <f>GRADESHEET!AE36</f>
        <v/>
      </c>
      <c r="H36" s="199">
        <f>GRADESHEET!AH36</f>
        <v>0</v>
      </c>
      <c r="I36" s="200">
        <f>GRADESHEET!AI36</f>
        <v>5</v>
      </c>
      <c r="J36" s="393" t="str">
        <f>GRADESHEET!AJ36</f>
        <v>Failed</v>
      </c>
      <c r="K36" s="320"/>
    </row>
    <row r="37" spans="1:11">
      <c r="A37" s="166">
        <v>30</v>
      </c>
      <c r="B37" s="164" t="str">
        <f>CONCATENATE(INFO!C46," ",INFO!D46," ",INFO!E46)</f>
        <v/>
      </c>
      <c r="C37" s="150" t="str">
        <f>GRADESHEET!E37</f>
        <v/>
      </c>
      <c r="D37" s="150" t="str">
        <f>GRADESHEET!H37</f>
        <v/>
      </c>
      <c r="E37" s="150" t="str">
        <f>GRADESHEET!R37</f>
        <v/>
      </c>
      <c r="F37" s="150" t="str">
        <f>GRADESHEET!AB37</f>
        <v/>
      </c>
      <c r="G37" s="165" t="str">
        <f>GRADESHEET!AE37</f>
        <v/>
      </c>
      <c r="H37" s="199">
        <f>GRADESHEET!AH37</f>
        <v>0</v>
      </c>
      <c r="I37" s="200">
        <f>GRADESHEET!AI37</f>
        <v>5</v>
      </c>
      <c r="J37" s="393" t="str">
        <f>GRADESHEET!AJ37</f>
        <v>Failed</v>
      </c>
      <c r="K37" s="320"/>
    </row>
    <row r="38" spans="1:11">
      <c r="A38" s="167">
        <v>31</v>
      </c>
      <c r="B38" s="164" t="str">
        <f>CONCATENATE(INFO!C47," ",INFO!D47," ",INFO!E47)</f>
        <v/>
      </c>
      <c r="C38" s="150" t="str">
        <f>GRADESHEET!E38</f>
        <v/>
      </c>
      <c r="D38" s="150" t="str">
        <f>GRADESHEET!H38</f>
        <v/>
      </c>
      <c r="E38" s="150" t="str">
        <f>GRADESHEET!R38</f>
        <v/>
      </c>
      <c r="F38" s="150" t="str">
        <f>GRADESHEET!AB38</f>
        <v/>
      </c>
      <c r="G38" s="165" t="str">
        <f>GRADESHEET!AE38</f>
        <v/>
      </c>
      <c r="H38" s="199">
        <f>GRADESHEET!AH38</f>
        <v>0</v>
      </c>
      <c r="I38" s="200">
        <f>GRADESHEET!AI38</f>
        <v>5</v>
      </c>
      <c r="J38" s="393" t="str">
        <f>GRADESHEET!AJ38</f>
        <v>Failed</v>
      </c>
      <c r="K38" s="320"/>
    </row>
    <row r="39" spans="1:11">
      <c r="A39" s="166">
        <v>32</v>
      </c>
      <c r="B39" s="164" t="str">
        <f>CONCATENATE(INFO!C48," ",INFO!D48," ",INFO!E48)</f>
        <v/>
      </c>
      <c r="C39" s="150" t="str">
        <f>GRADESHEET!E39</f>
        <v/>
      </c>
      <c r="D39" s="150" t="str">
        <f>GRADESHEET!H39</f>
        <v/>
      </c>
      <c r="E39" s="150" t="str">
        <f>GRADESHEET!R39</f>
        <v/>
      </c>
      <c r="F39" s="150" t="str">
        <f>GRADESHEET!AB39</f>
        <v/>
      </c>
      <c r="G39" s="165" t="str">
        <f>GRADESHEET!AE39</f>
        <v/>
      </c>
      <c r="H39" s="199">
        <f>GRADESHEET!AH39</f>
        <v>0</v>
      </c>
      <c r="I39" s="200">
        <f>GRADESHEET!AI39</f>
        <v>5</v>
      </c>
      <c r="J39" s="393" t="str">
        <f>GRADESHEET!AJ39</f>
        <v>Failed</v>
      </c>
      <c r="K39" s="320"/>
    </row>
    <row r="40" spans="1:11">
      <c r="A40" s="167">
        <v>33</v>
      </c>
      <c r="B40" s="164" t="str">
        <f>CONCATENATE(INFO!C49," ",INFO!D49," ",INFO!E49)</f>
        <v/>
      </c>
      <c r="C40" s="150" t="str">
        <f>GRADESHEET!E40</f>
        <v/>
      </c>
      <c r="D40" s="150" t="str">
        <f>GRADESHEET!H40</f>
        <v/>
      </c>
      <c r="E40" s="150" t="str">
        <f>GRADESHEET!R40</f>
        <v/>
      </c>
      <c r="F40" s="150" t="str">
        <f>GRADESHEET!AB40</f>
        <v/>
      </c>
      <c r="G40" s="165" t="str">
        <f>GRADESHEET!AE40</f>
        <v/>
      </c>
      <c r="H40" s="199">
        <f>GRADESHEET!AH40</f>
        <v>0</v>
      </c>
      <c r="I40" s="200">
        <f>GRADESHEET!AI40</f>
        <v>5</v>
      </c>
      <c r="J40" s="393" t="str">
        <f>GRADESHEET!AJ40</f>
        <v>Failed</v>
      </c>
      <c r="K40" s="320"/>
    </row>
    <row r="41" spans="1:11">
      <c r="A41" s="166">
        <v>34</v>
      </c>
      <c r="B41" s="164" t="str">
        <f>CONCATENATE(INFO!C50," ",INFO!D50," ",INFO!E50)</f>
        <v/>
      </c>
      <c r="C41" s="150" t="str">
        <f>GRADESHEET!E41</f>
        <v/>
      </c>
      <c r="D41" s="150" t="str">
        <f>GRADESHEET!H41</f>
        <v/>
      </c>
      <c r="E41" s="150" t="str">
        <f>GRADESHEET!R41</f>
        <v/>
      </c>
      <c r="F41" s="150" t="str">
        <f>GRADESHEET!AB41</f>
        <v/>
      </c>
      <c r="G41" s="165" t="str">
        <f>GRADESHEET!AE41</f>
        <v/>
      </c>
      <c r="H41" s="199">
        <f>GRADESHEET!AH41</f>
        <v>0</v>
      </c>
      <c r="I41" s="200">
        <f>GRADESHEET!AI41</f>
        <v>5</v>
      </c>
      <c r="J41" s="393" t="str">
        <f>GRADESHEET!AJ41</f>
        <v>Failed</v>
      </c>
      <c r="K41" s="320"/>
    </row>
    <row r="42" spans="1:11">
      <c r="A42" s="167">
        <v>35</v>
      </c>
      <c r="B42" s="164" t="str">
        <f>CONCATENATE(INFO!C51," ",INFO!D51," ",INFO!E51)</f>
        <v/>
      </c>
      <c r="C42" s="150" t="str">
        <f>GRADESHEET!E42</f>
        <v/>
      </c>
      <c r="D42" s="150" t="str">
        <f>GRADESHEET!H42</f>
        <v/>
      </c>
      <c r="E42" s="150" t="str">
        <f>GRADESHEET!R42</f>
        <v/>
      </c>
      <c r="F42" s="150" t="str">
        <f>GRADESHEET!AB42</f>
        <v/>
      </c>
      <c r="G42" s="165" t="str">
        <f>GRADESHEET!AE42</f>
        <v/>
      </c>
      <c r="H42" s="199">
        <f>GRADESHEET!AH42</f>
        <v>0</v>
      </c>
      <c r="I42" s="200">
        <f>GRADESHEET!AI42</f>
        <v>5</v>
      </c>
      <c r="J42" s="393" t="str">
        <f>GRADESHEET!AJ42</f>
        <v>Failed</v>
      </c>
      <c r="K42" s="320"/>
    </row>
    <row r="43" spans="1:11">
      <c r="A43" s="166">
        <v>36</v>
      </c>
      <c r="B43" s="164" t="str">
        <f>CONCATENATE(INFO!C52," ",INFO!D52," ",INFO!E52)</f>
        <v/>
      </c>
      <c r="C43" s="150" t="str">
        <f>GRADESHEET!E43</f>
        <v/>
      </c>
      <c r="D43" s="150" t="str">
        <f>GRADESHEET!H43</f>
        <v/>
      </c>
      <c r="E43" s="150" t="str">
        <f>GRADESHEET!R43</f>
        <v/>
      </c>
      <c r="F43" s="150" t="str">
        <f>GRADESHEET!AB43</f>
        <v/>
      </c>
      <c r="G43" s="165" t="str">
        <f>GRADESHEET!AE43</f>
        <v/>
      </c>
      <c r="H43" s="199">
        <f>GRADESHEET!AH43</f>
        <v>0</v>
      </c>
      <c r="I43" s="200">
        <f>GRADESHEET!AI43</f>
        <v>5</v>
      </c>
      <c r="J43" s="393" t="str">
        <f>GRADESHEET!AJ43</f>
        <v>Failed</v>
      </c>
      <c r="K43" s="320"/>
    </row>
    <row r="44" spans="1:11">
      <c r="A44" s="167">
        <v>37</v>
      </c>
      <c r="B44" s="164" t="str">
        <f>CONCATENATE(INFO!C53," ",INFO!D53," ",INFO!E53)</f>
        <v/>
      </c>
      <c r="C44" s="150" t="str">
        <f>GRADESHEET!E44</f>
        <v/>
      </c>
      <c r="D44" s="150" t="str">
        <f>GRADESHEET!H44</f>
        <v/>
      </c>
      <c r="E44" s="150" t="str">
        <f>GRADESHEET!R44</f>
        <v/>
      </c>
      <c r="F44" s="150" t="str">
        <f>GRADESHEET!AB44</f>
        <v/>
      </c>
      <c r="G44" s="165" t="str">
        <f>GRADESHEET!AE44</f>
        <v/>
      </c>
      <c r="H44" s="199">
        <f>GRADESHEET!AH44</f>
        <v>0</v>
      </c>
      <c r="I44" s="200">
        <f>GRADESHEET!AI44</f>
        <v>5</v>
      </c>
      <c r="J44" s="393" t="str">
        <f>GRADESHEET!AJ44</f>
        <v>Failed</v>
      </c>
      <c r="K44" s="320"/>
    </row>
    <row r="45" spans="1:11">
      <c r="A45" s="166">
        <v>38</v>
      </c>
      <c r="B45" s="164" t="str">
        <f>CONCATENATE(INFO!C54," ",INFO!D54," ",INFO!E54)</f>
        <v/>
      </c>
      <c r="C45" s="150" t="str">
        <f>GRADESHEET!E45</f>
        <v/>
      </c>
      <c r="D45" s="150" t="str">
        <f>GRADESHEET!H45</f>
        <v/>
      </c>
      <c r="E45" s="150" t="str">
        <f>GRADESHEET!R45</f>
        <v/>
      </c>
      <c r="F45" s="150" t="str">
        <f>GRADESHEET!AB45</f>
        <v/>
      </c>
      <c r="G45" s="165" t="str">
        <f>GRADESHEET!AE45</f>
        <v/>
      </c>
      <c r="H45" s="199">
        <f>GRADESHEET!AH45</f>
        <v>0</v>
      </c>
      <c r="I45" s="200">
        <f>GRADESHEET!AI45</f>
        <v>5</v>
      </c>
      <c r="J45" s="393" t="str">
        <f>GRADESHEET!AJ45</f>
        <v>Failed</v>
      </c>
      <c r="K45" s="320"/>
    </row>
    <row r="46" spans="1:11">
      <c r="A46" s="167">
        <v>39</v>
      </c>
      <c r="B46" s="164" t="str">
        <f>CONCATENATE(INFO!C55," ",INFO!D55," ",INFO!E55)</f>
        <v/>
      </c>
      <c r="C46" s="150" t="str">
        <f>GRADESHEET!E46</f>
        <v/>
      </c>
      <c r="D46" s="150" t="str">
        <f>GRADESHEET!H46</f>
        <v/>
      </c>
      <c r="E46" s="150" t="str">
        <f>GRADESHEET!R46</f>
        <v/>
      </c>
      <c r="F46" s="150" t="str">
        <f>GRADESHEET!AB46</f>
        <v/>
      </c>
      <c r="G46" s="165" t="str">
        <f>GRADESHEET!AE46</f>
        <v/>
      </c>
      <c r="H46" s="199">
        <f>GRADESHEET!AH46</f>
        <v>0</v>
      </c>
      <c r="I46" s="200">
        <f>GRADESHEET!AI46</f>
        <v>5</v>
      </c>
      <c r="J46" s="393" t="str">
        <f>GRADESHEET!AJ46</f>
        <v>Failed</v>
      </c>
      <c r="K46" s="320"/>
    </row>
    <row r="47" spans="1:11">
      <c r="A47" s="166">
        <v>40</v>
      </c>
      <c r="B47" s="164" t="str">
        <f>CONCATENATE(INFO!C56," ",INFO!D56," ",INFO!E56)</f>
        <v/>
      </c>
      <c r="C47" s="150" t="str">
        <f>GRADESHEET!E47</f>
        <v/>
      </c>
      <c r="D47" s="150" t="str">
        <f>GRADESHEET!H47</f>
        <v/>
      </c>
      <c r="E47" s="150" t="str">
        <f>GRADESHEET!R47</f>
        <v/>
      </c>
      <c r="F47" s="150" t="str">
        <f>GRADESHEET!AB47</f>
        <v/>
      </c>
      <c r="G47" s="165" t="str">
        <f>GRADESHEET!AE47</f>
        <v/>
      </c>
      <c r="H47" s="199">
        <f>GRADESHEET!AH47</f>
        <v>0</v>
      </c>
      <c r="I47" s="200">
        <f>GRADESHEET!AI47</f>
        <v>5</v>
      </c>
      <c r="J47" s="393" t="str">
        <f>GRADESHEET!AJ47</f>
        <v>Failed</v>
      </c>
      <c r="K47" s="320"/>
    </row>
    <row r="48" spans="1:11">
      <c r="A48" s="167">
        <v>41</v>
      </c>
      <c r="B48" s="164" t="str">
        <f>CONCATENATE(INFO!C57," ",INFO!D57," ",INFO!E57)</f>
        <v/>
      </c>
      <c r="C48" s="150" t="str">
        <f>GRADESHEET!E48</f>
        <v/>
      </c>
      <c r="D48" s="150" t="str">
        <f>GRADESHEET!H48</f>
        <v/>
      </c>
      <c r="E48" s="150" t="str">
        <f>GRADESHEET!R48</f>
        <v/>
      </c>
      <c r="F48" s="150" t="str">
        <f>GRADESHEET!AB48</f>
        <v/>
      </c>
      <c r="G48" s="165" t="str">
        <f>GRADESHEET!AE48</f>
        <v/>
      </c>
      <c r="H48" s="199">
        <f>GRADESHEET!AH48</f>
        <v>0</v>
      </c>
      <c r="I48" s="200">
        <f>GRADESHEET!AI48</f>
        <v>5</v>
      </c>
      <c r="J48" s="393" t="str">
        <f>GRADESHEET!AJ48</f>
        <v>Failed</v>
      </c>
      <c r="K48" s="320"/>
    </row>
    <row r="49" spans="1:11">
      <c r="A49" s="166">
        <v>42</v>
      </c>
      <c r="B49" s="164" t="str">
        <f>CONCATENATE(INFO!C58," ",INFO!D58," ",INFO!E58)</f>
        <v/>
      </c>
      <c r="C49" s="150" t="str">
        <f>GRADESHEET!E49</f>
        <v/>
      </c>
      <c r="D49" s="150" t="str">
        <f>GRADESHEET!H49</f>
        <v/>
      </c>
      <c r="E49" s="150" t="str">
        <f>GRADESHEET!R49</f>
        <v/>
      </c>
      <c r="F49" s="150" t="str">
        <f>GRADESHEET!AB49</f>
        <v/>
      </c>
      <c r="G49" s="165" t="str">
        <f>GRADESHEET!AE49</f>
        <v/>
      </c>
      <c r="H49" s="199">
        <f>GRADESHEET!AH49</f>
        <v>0</v>
      </c>
      <c r="I49" s="200">
        <f>GRADESHEET!AI49</f>
        <v>5</v>
      </c>
      <c r="J49" s="393" t="str">
        <f>GRADESHEET!AJ49</f>
        <v>Failed</v>
      </c>
      <c r="K49" s="320"/>
    </row>
    <row r="50" spans="1:11">
      <c r="A50" s="167">
        <v>43</v>
      </c>
      <c r="B50" s="164" t="str">
        <f>CONCATENATE(INFO!C59," ",INFO!D59," ",INFO!E59)</f>
        <v/>
      </c>
      <c r="C50" s="150" t="str">
        <f>GRADESHEET!E50</f>
        <v/>
      </c>
      <c r="D50" s="150" t="str">
        <f>GRADESHEET!H50</f>
        <v/>
      </c>
      <c r="E50" s="150" t="str">
        <f>GRADESHEET!R50</f>
        <v/>
      </c>
      <c r="F50" s="150" t="str">
        <f>GRADESHEET!AB50</f>
        <v/>
      </c>
      <c r="G50" s="165" t="str">
        <f>GRADESHEET!AE50</f>
        <v/>
      </c>
      <c r="H50" s="199">
        <f>GRADESHEET!AH50</f>
        <v>0</v>
      </c>
      <c r="I50" s="200">
        <f>GRADESHEET!AI50</f>
        <v>5</v>
      </c>
      <c r="J50" s="393" t="str">
        <f>GRADESHEET!AJ50</f>
        <v>Failed</v>
      </c>
      <c r="K50" s="320"/>
    </row>
    <row r="51" spans="1:11">
      <c r="A51" s="166">
        <v>44</v>
      </c>
      <c r="B51" s="164" t="str">
        <f>CONCATENATE(INFO!C60," ",INFO!D60," ",INFO!E60)</f>
        <v/>
      </c>
      <c r="C51" s="150" t="str">
        <f>GRADESHEET!E51</f>
        <v/>
      </c>
      <c r="D51" s="150" t="str">
        <f>GRADESHEET!H51</f>
        <v/>
      </c>
      <c r="E51" s="150" t="str">
        <f>GRADESHEET!R51</f>
        <v/>
      </c>
      <c r="F51" s="150" t="str">
        <f>GRADESHEET!AB51</f>
        <v/>
      </c>
      <c r="G51" s="165" t="str">
        <f>GRADESHEET!AE51</f>
        <v/>
      </c>
      <c r="H51" s="199">
        <f>GRADESHEET!AH51</f>
        <v>0</v>
      </c>
      <c r="I51" s="200">
        <f>GRADESHEET!AI51</f>
        <v>5</v>
      </c>
      <c r="J51" s="393" t="str">
        <f>GRADESHEET!AJ51</f>
        <v>Failed</v>
      </c>
      <c r="K51" s="320"/>
    </row>
    <row r="52" spans="1:11">
      <c r="A52" s="167">
        <v>45</v>
      </c>
      <c r="B52" s="164" t="str">
        <f>CONCATENATE(INFO!C61," ",INFO!D61," ",INFO!E61)</f>
        <v/>
      </c>
      <c r="C52" s="150" t="str">
        <f>GRADESHEET!E52</f>
        <v/>
      </c>
      <c r="D52" s="150" t="str">
        <f>GRADESHEET!H52</f>
        <v/>
      </c>
      <c r="E52" s="150" t="str">
        <f>GRADESHEET!R52</f>
        <v/>
      </c>
      <c r="F52" s="150" t="str">
        <f>GRADESHEET!AB52</f>
        <v/>
      </c>
      <c r="G52" s="165" t="str">
        <f>GRADESHEET!AE52</f>
        <v/>
      </c>
      <c r="H52" s="199">
        <f>GRADESHEET!AH52</f>
        <v>0</v>
      </c>
      <c r="I52" s="200">
        <f>GRADESHEET!AI52</f>
        <v>5</v>
      </c>
      <c r="J52" s="393" t="str">
        <f>GRADESHEET!AJ52</f>
        <v>Failed</v>
      </c>
      <c r="K52" s="320"/>
    </row>
    <row r="53" spans="1:11">
      <c r="A53" s="166">
        <v>46</v>
      </c>
      <c r="B53" s="164" t="str">
        <f>CONCATENATE(INFO!C62," ",INFO!D62," ",INFO!E62)</f>
        <v/>
      </c>
      <c r="C53" s="150" t="str">
        <f>GRADESHEET!E53</f>
        <v/>
      </c>
      <c r="D53" s="150" t="str">
        <f>GRADESHEET!H53</f>
        <v/>
      </c>
      <c r="E53" s="150" t="str">
        <f>GRADESHEET!R53</f>
        <v/>
      </c>
      <c r="F53" s="150" t="str">
        <f>GRADESHEET!AB53</f>
        <v/>
      </c>
      <c r="G53" s="165" t="str">
        <f>GRADESHEET!AE53</f>
        <v/>
      </c>
      <c r="H53" s="199">
        <f>GRADESHEET!AH53</f>
        <v>0</v>
      </c>
      <c r="I53" s="200">
        <f>GRADESHEET!AI53</f>
        <v>5</v>
      </c>
      <c r="J53" s="393" t="str">
        <f>GRADESHEET!AJ53</f>
        <v>Failed</v>
      </c>
      <c r="K53" s="320"/>
    </row>
    <row r="54" spans="1:11" hidden="1">
      <c r="A54" s="166">
        <v>46</v>
      </c>
      <c r="B54" s="164"/>
      <c r="C54" s="150" t="str">
        <f>GRADESHEET!E54</f>
        <v/>
      </c>
      <c r="D54" s="150">
        <f>GRADESHEET!H54</f>
        <v>0</v>
      </c>
      <c r="E54" s="150" t="str">
        <f>GRADESHEET!R54</f>
        <v/>
      </c>
      <c r="F54" s="150" t="str">
        <f>GRADESHEET!AB54</f>
        <v/>
      </c>
      <c r="G54" s="165">
        <f>GRADESHEET!AE54</f>
        <v>0</v>
      </c>
      <c r="H54" s="199" t="str">
        <f>GRADESHEET!AH54</f>
        <v/>
      </c>
      <c r="I54" s="200" t="str">
        <f>GRADESHEET!AI54</f>
        <v/>
      </c>
      <c r="J54" s="393" t="str">
        <f>GRADESHEET!AJ54</f>
        <v>Failed</v>
      </c>
      <c r="K54" s="320"/>
    </row>
    <row r="55" spans="1:11" hidden="1">
      <c r="A55" s="167">
        <v>47</v>
      </c>
      <c r="B55" s="164"/>
      <c r="C55" s="150" t="e">
        <f>GRADESHEET!E55</f>
        <v>#DIV/0!</v>
      </c>
      <c r="D55" s="150" t="e">
        <f>GRADESHEET!H55</f>
        <v>#DIV/0!</v>
      </c>
      <c r="E55" s="150" t="e">
        <f>GRADESHEET!R55</f>
        <v>#VALUE!</v>
      </c>
      <c r="F55" s="150" t="e">
        <f>GRADESHEET!AB55</f>
        <v>#VALUE!</v>
      </c>
      <c r="G55" s="165" t="e">
        <f>GRADESHEET!AE55</f>
        <v>#DIV/0!</v>
      </c>
      <c r="H55" s="199" t="e">
        <f>GRADESHEET!AH55</f>
        <v>#DIV/0!</v>
      </c>
      <c r="I55" s="200" t="e">
        <f>GRADESHEET!AI55</f>
        <v>#DIV/0!</v>
      </c>
      <c r="J55" s="393" t="e">
        <f>GRADESHEET!AJ55</f>
        <v>#DIV/0!</v>
      </c>
      <c r="K55" s="320"/>
    </row>
    <row r="56" spans="1:11" hidden="1">
      <c r="A56" s="166">
        <v>48</v>
      </c>
      <c r="B56" s="164"/>
      <c r="C56" s="150" t="e">
        <f>GRADESHEET!E56</f>
        <v>#DIV/0!</v>
      </c>
      <c r="D56" s="150" t="e">
        <f>GRADESHEET!H56</f>
        <v>#DIV/0!</v>
      </c>
      <c r="E56" s="150" t="e">
        <f>GRADESHEET!R56</f>
        <v>#VALUE!</v>
      </c>
      <c r="F56" s="150" t="e">
        <f>GRADESHEET!AB56</f>
        <v>#VALUE!</v>
      </c>
      <c r="G56" s="165" t="e">
        <f>GRADESHEET!AE56</f>
        <v>#DIV/0!</v>
      </c>
      <c r="H56" s="199" t="e">
        <f>GRADESHEET!AH56</f>
        <v>#DIV/0!</v>
      </c>
      <c r="I56" s="200" t="e">
        <f>GRADESHEET!AI56</f>
        <v>#DIV/0!</v>
      </c>
      <c r="J56" s="393" t="e">
        <f>GRADESHEET!AJ56</f>
        <v>#DIV/0!</v>
      </c>
      <c r="K56" s="320"/>
    </row>
    <row r="57" spans="1:11" hidden="1">
      <c r="A57" s="167">
        <v>49</v>
      </c>
      <c r="B57" s="164"/>
      <c r="C57" s="150" t="e">
        <f>GRADESHEET!E57</f>
        <v>#DIV/0!</v>
      </c>
      <c r="D57" s="150" t="e">
        <f>GRADESHEET!H57</f>
        <v>#DIV/0!</v>
      </c>
      <c r="E57" s="150" t="e">
        <f>GRADESHEET!R57</f>
        <v>#VALUE!</v>
      </c>
      <c r="F57" s="150" t="e">
        <f>GRADESHEET!AB57</f>
        <v>#VALUE!</v>
      </c>
      <c r="G57" s="165" t="e">
        <f>GRADESHEET!AE57</f>
        <v>#DIV/0!</v>
      </c>
      <c r="H57" s="199" t="e">
        <f>GRADESHEET!AH57</f>
        <v>#DIV/0!</v>
      </c>
      <c r="I57" s="200" t="e">
        <f>GRADESHEET!AI57</f>
        <v>#DIV/0!</v>
      </c>
      <c r="J57" s="393" t="e">
        <f>GRADESHEET!AJ57</f>
        <v>#DIV/0!</v>
      </c>
      <c r="K57" s="320"/>
    </row>
    <row r="58" spans="1:11" hidden="1">
      <c r="A58" s="166">
        <v>50</v>
      </c>
      <c r="B58" s="164"/>
      <c r="C58" s="150" t="e">
        <f>GRADESHEET!E58</f>
        <v>#DIV/0!</v>
      </c>
      <c r="D58" s="150" t="e">
        <f>GRADESHEET!H58</f>
        <v>#DIV/0!</v>
      </c>
      <c r="E58" s="150" t="e">
        <f>GRADESHEET!R58</f>
        <v>#VALUE!</v>
      </c>
      <c r="F58" s="150" t="e">
        <f>GRADESHEET!AB58</f>
        <v>#VALUE!</v>
      </c>
      <c r="G58" s="165" t="e">
        <f>GRADESHEET!AE58</f>
        <v>#DIV/0!</v>
      </c>
      <c r="H58" s="199" t="e">
        <f>GRADESHEET!AH58</f>
        <v>#DIV/0!</v>
      </c>
      <c r="I58" s="200" t="e">
        <f>GRADESHEET!AI58</f>
        <v>#DIV/0!</v>
      </c>
      <c r="J58" s="393" t="e">
        <f>GRADESHEET!AJ58</f>
        <v>#DIV/0!</v>
      </c>
      <c r="K58" s="320"/>
    </row>
    <row r="59" spans="1:11" hidden="1">
      <c r="A59" s="167">
        <v>51</v>
      </c>
      <c r="B59" s="164"/>
      <c r="C59" s="150" t="e">
        <f>GRADESHEET!E59</f>
        <v>#DIV/0!</v>
      </c>
      <c r="D59" s="150" t="e">
        <f>GRADESHEET!H59</f>
        <v>#DIV/0!</v>
      </c>
      <c r="E59" s="150" t="e">
        <f>GRADESHEET!R59</f>
        <v>#VALUE!</v>
      </c>
      <c r="F59" s="150" t="e">
        <f>GRADESHEET!AB59</f>
        <v>#VALUE!</v>
      </c>
      <c r="G59" s="165" t="e">
        <f>GRADESHEET!AE59</f>
        <v>#DIV/0!</v>
      </c>
      <c r="H59" s="199" t="e">
        <f>GRADESHEET!AH59</f>
        <v>#DIV/0!</v>
      </c>
      <c r="I59" s="200" t="e">
        <f>GRADESHEET!AI59</f>
        <v>#DIV/0!</v>
      </c>
      <c r="J59" s="393" t="e">
        <f>GRADESHEET!AJ59</f>
        <v>#DIV/0!</v>
      </c>
      <c r="K59" s="320"/>
    </row>
    <row r="60" spans="1:11" hidden="1">
      <c r="A60" s="166">
        <v>52</v>
      </c>
      <c r="B60" s="164"/>
      <c r="C60" s="150" t="e">
        <f>GRADESHEET!E60</f>
        <v>#DIV/0!</v>
      </c>
      <c r="D60" s="150" t="e">
        <f>GRADESHEET!H60</f>
        <v>#DIV/0!</v>
      </c>
      <c r="E60" s="150" t="e">
        <f>GRADESHEET!R60</f>
        <v>#VALUE!</v>
      </c>
      <c r="F60" s="150" t="e">
        <f>GRADESHEET!AB60</f>
        <v>#VALUE!</v>
      </c>
      <c r="G60" s="165" t="e">
        <f>GRADESHEET!AE60</f>
        <v>#DIV/0!</v>
      </c>
      <c r="H60" s="199" t="e">
        <f>GRADESHEET!AH60</f>
        <v>#DIV/0!</v>
      </c>
      <c r="I60" s="200" t="e">
        <f>GRADESHEET!AI60</f>
        <v>#DIV/0!</v>
      </c>
      <c r="J60" s="393" t="e">
        <f>GRADESHEET!AJ60</f>
        <v>#DIV/0!</v>
      </c>
      <c r="K60" s="320"/>
    </row>
    <row r="61" spans="1:11" hidden="1">
      <c r="A61" s="167">
        <v>53</v>
      </c>
      <c r="B61" s="164"/>
      <c r="C61" s="150" t="e">
        <f>GRADESHEET!E61</f>
        <v>#DIV/0!</v>
      </c>
      <c r="D61" s="150" t="e">
        <f>GRADESHEET!H61</f>
        <v>#DIV/0!</v>
      </c>
      <c r="E61" s="150" t="e">
        <f>GRADESHEET!R61</f>
        <v>#VALUE!</v>
      </c>
      <c r="F61" s="150" t="e">
        <f>GRADESHEET!AB61</f>
        <v>#VALUE!</v>
      </c>
      <c r="G61" s="165" t="e">
        <f>GRADESHEET!AE61</f>
        <v>#DIV/0!</v>
      </c>
      <c r="H61" s="199" t="e">
        <f>GRADESHEET!AH61</f>
        <v>#DIV/0!</v>
      </c>
      <c r="I61" s="200" t="e">
        <f>GRADESHEET!AI61</f>
        <v>#DIV/0!</v>
      </c>
      <c r="J61" s="393" t="e">
        <f>GRADESHEET!AJ61</f>
        <v>#DIV/0!</v>
      </c>
      <c r="K61" s="320"/>
    </row>
    <row r="62" spans="1:11" hidden="1">
      <c r="A62" s="166">
        <v>54</v>
      </c>
      <c r="B62" s="164"/>
      <c r="C62" s="150" t="e">
        <f>GRADESHEET!E62</f>
        <v>#DIV/0!</v>
      </c>
      <c r="D62" s="150" t="e">
        <f>GRADESHEET!H62</f>
        <v>#DIV/0!</v>
      </c>
      <c r="E62" s="150" t="e">
        <f>GRADESHEET!R62</f>
        <v>#VALUE!</v>
      </c>
      <c r="F62" s="150" t="e">
        <f>GRADESHEET!AB62</f>
        <v>#VALUE!</v>
      </c>
      <c r="G62" s="165" t="e">
        <f>GRADESHEET!AE62</f>
        <v>#DIV/0!</v>
      </c>
      <c r="H62" s="199" t="e">
        <f>GRADESHEET!AH62</f>
        <v>#DIV/0!</v>
      </c>
      <c r="I62" s="200" t="e">
        <f>GRADESHEET!AI62</f>
        <v>#DIV/0!</v>
      </c>
      <c r="J62" s="393" t="e">
        <f>GRADESHEET!AJ62</f>
        <v>#DIV/0!</v>
      </c>
      <c r="K62" s="320"/>
    </row>
    <row r="63" spans="1:11" hidden="1">
      <c r="A63" s="167">
        <v>55</v>
      </c>
      <c r="B63" s="164"/>
      <c r="C63" s="150" t="e">
        <f>GRADESHEET!E63</f>
        <v>#DIV/0!</v>
      </c>
      <c r="D63" s="150" t="e">
        <f>GRADESHEET!H63</f>
        <v>#DIV/0!</v>
      </c>
      <c r="E63" s="150" t="e">
        <f>GRADESHEET!R63</f>
        <v>#VALUE!</v>
      </c>
      <c r="F63" s="150" t="e">
        <f>GRADESHEET!AB63</f>
        <v>#VALUE!</v>
      </c>
      <c r="G63" s="165" t="e">
        <f>GRADESHEET!AE63</f>
        <v>#DIV/0!</v>
      </c>
      <c r="H63" s="199" t="e">
        <f>GRADESHEET!AH63</f>
        <v>#DIV/0!</v>
      </c>
      <c r="I63" s="200" t="e">
        <f>GRADESHEET!AI63</f>
        <v>#DIV/0!</v>
      </c>
      <c r="J63" s="393" t="e">
        <f>GRADESHEET!AJ63</f>
        <v>#DIV/0!</v>
      </c>
      <c r="K63" s="320"/>
    </row>
    <row r="64" spans="1:11" hidden="1">
      <c r="A64" s="166">
        <v>56</v>
      </c>
      <c r="B64" s="164"/>
      <c r="C64" s="150" t="e">
        <f>GRADESHEET!E64</f>
        <v>#DIV/0!</v>
      </c>
      <c r="D64" s="150" t="e">
        <f>GRADESHEET!H64</f>
        <v>#DIV/0!</v>
      </c>
      <c r="E64" s="150" t="e">
        <f>GRADESHEET!R64</f>
        <v>#VALUE!</v>
      </c>
      <c r="F64" s="150" t="e">
        <f>GRADESHEET!AB64</f>
        <v>#VALUE!</v>
      </c>
      <c r="G64" s="165" t="e">
        <f>GRADESHEET!AE64</f>
        <v>#DIV/0!</v>
      </c>
      <c r="H64" s="199" t="e">
        <f>GRADESHEET!AH64</f>
        <v>#DIV/0!</v>
      </c>
      <c r="I64" s="200" t="e">
        <f>GRADESHEET!AI64</f>
        <v>#DIV/0!</v>
      </c>
      <c r="J64" s="393" t="e">
        <f>GRADESHEET!AJ64</f>
        <v>#DIV/0!</v>
      </c>
      <c r="K64" s="320"/>
    </row>
    <row r="65" spans="1:11" hidden="1">
      <c r="A65" s="167">
        <v>57</v>
      </c>
      <c r="B65" s="164"/>
      <c r="C65" s="150" t="e">
        <f>GRADESHEET!E65</f>
        <v>#DIV/0!</v>
      </c>
      <c r="D65" s="150" t="e">
        <f>GRADESHEET!H65</f>
        <v>#DIV/0!</v>
      </c>
      <c r="E65" s="150" t="e">
        <f>GRADESHEET!R65</f>
        <v>#VALUE!</v>
      </c>
      <c r="F65" s="150" t="e">
        <f>GRADESHEET!AB65</f>
        <v>#VALUE!</v>
      </c>
      <c r="G65" s="165" t="e">
        <f>GRADESHEET!AE65</f>
        <v>#DIV/0!</v>
      </c>
      <c r="H65" s="199" t="e">
        <f>GRADESHEET!AH65</f>
        <v>#DIV/0!</v>
      </c>
      <c r="I65" s="200" t="e">
        <f>GRADESHEET!AI65</f>
        <v>#DIV/0!</v>
      </c>
      <c r="J65" s="393" t="e">
        <f>GRADESHEET!AJ65</f>
        <v>#DIV/0!</v>
      </c>
      <c r="K65" s="320"/>
    </row>
    <row r="66" spans="1:11" hidden="1">
      <c r="A66" s="166">
        <v>58</v>
      </c>
      <c r="B66" s="164"/>
      <c r="C66" s="150" t="e">
        <f>GRADESHEET!E66</f>
        <v>#DIV/0!</v>
      </c>
      <c r="D66" s="150" t="e">
        <f>GRADESHEET!H66</f>
        <v>#DIV/0!</v>
      </c>
      <c r="E66" s="150" t="e">
        <f>GRADESHEET!R66</f>
        <v>#VALUE!</v>
      </c>
      <c r="F66" s="150" t="e">
        <f>GRADESHEET!AB66</f>
        <v>#VALUE!</v>
      </c>
      <c r="G66" s="165" t="e">
        <f>GRADESHEET!AE66</f>
        <v>#DIV/0!</v>
      </c>
      <c r="H66" s="199" t="e">
        <f>GRADESHEET!AH66</f>
        <v>#DIV/0!</v>
      </c>
      <c r="I66" s="200" t="e">
        <f>GRADESHEET!AI66</f>
        <v>#DIV/0!</v>
      </c>
      <c r="J66" s="393" t="e">
        <f>GRADESHEET!AJ66</f>
        <v>#DIV/0!</v>
      </c>
      <c r="K66" s="320"/>
    </row>
    <row r="67" spans="1:11" hidden="1">
      <c r="A67" s="167">
        <v>59</v>
      </c>
      <c r="B67" s="164"/>
      <c r="C67" s="150" t="e">
        <f>GRADESHEET!E67</f>
        <v>#DIV/0!</v>
      </c>
      <c r="D67" s="150" t="e">
        <f>GRADESHEET!H67</f>
        <v>#DIV/0!</v>
      </c>
      <c r="E67" s="150" t="e">
        <f>GRADESHEET!R67</f>
        <v>#VALUE!</v>
      </c>
      <c r="F67" s="150" t="e">
        <f>GRADESHEET!AB67</f>
        <v>#VALUE!</v>
      </c>
      <c r="G67" s="165" t="e">
        <f>GRADESHEET!AE67</f>
        <v>#DIV/0!</v>
      </c>
      <c r="H67" s="199" t="e">
        <f>GRADESHEET!AH67</f>
        <v>#DIV/0!</v>
      </c>
      <c r="I67" s="200" t="e">
        <f>GRADESHEET!AI67</f>
        <v>#DIV/0!</v>
      </c>
      <c r="J67" s="393" t="e">
        <f>GRADESHEET!AJ67</f>
        <v>#DIV/0!</v>
      </c>
      <c r="K67" s="320"/>
    </row>
    <row r="68" spans="1:11" hidden="1">
      <c r="A68" s="166">
        <v>60</v>
      </c>
      <c r="B68" s="164"/>
      <c r="C68" s="150" t="e">
        <f>GRADESHEET!E68</f>
        <v>#DIV/0!</v>
      </c>
      <c r="D68" s="150" t="e">
        <f>GRADESHEET!H68</f>
        <v>#DIV/0!</v>
      </c>
      <c r="E68" s="150" t="e">
        <f>GRADESHEET!R68</f>
        <v>#VALUE!</v>
      </c>
      <c r="F68" s="150" t="e">
        <f>GRADESHEET!AB68</f>
        <v>#VALUE!</v>
      </c>
      <c r="G68" s="165" t="e">
        <f>GRADESHEET!AE68</f>
        <v>#DIV/0!</v>
      </c>
      <c r="H68" s="199" t="e">
        <f>GRADESHEET!AH68</f>
        <v>#DIV/0!</v>
      </c>
      <c r="I68" s="200" t="e">
        <f>GRADESHEET!AI68</f>
        <v>#DIV/0!</v>
      </c>
      <c r="J68" s="393" t="e">
        <f>GRADESHEET!AJ68</f>
        <v>#DIV/0!</v>
      </c>
      <c r="K68" s="320"/>
    </row>
    <row r="69" spans="1:11" hidden="1">
      <c r="A69" s="167">
        <v>61</v>
      </c>
      <c r="B69" s="164"/>
      <c r="C69" s="150" t="e">
        <f>GRADESHEET!E69</f>
        <v>#DIV/0!</v>
      </c>
      <c r="D69" s="150" t="e">
        <f>GRADESHEET!H69</f>
        <v>#DIV/0!</v>
      </c>
      <c r="E69" s="150" t="e">
        <f>GRADESHEET!R69</f>
        <v>#VALUE!</v>
      </c>
      <c r="F69" s="150" t="e">
        <f>GRADESHEET!AB69</f>
        <v>#VALUE!</v>
      </c>
      <c r="G69" s="165" t="e">
        <f>GRADESHEET!AE69</f>
        <v>#DIV/0!</v>
      </c>
      <c r="H69" s="199" t="e">
        <f>GRADESHEET!AH69</f>
        <v>#DIV/0!</v>
      </c>
      <c r="I69" s="200" t="e">
        <f>GRADESHEET!AI69</f>
        <v>#DIV/0!</v>
      </c>
      <c r="J69" s="393" t="e">
        <f>GRADESHEET!AJ69</f>
        <v>#DIV/0!</v>
      </c>
      <c r="K69" s="320"/>
    </row>
    <row r="70" spans="1:11" hidden="1">
      <c r="A70" s="166">
        <v>62</v>
      </c>
      <c r="B70" s="164"/>
      <c r="C70" s="150" t="e">
        <f>GRADESHEET!E70</f>
        <v>#DIV/0!</v>
      </c>
      <c r="D70" s="150" t="e">
        <f>GRADESHEET!H70</f>
        <v>#DIV/0!</v>
      </c>
      <c r="E70" s="150" t="e">
        <f>GRADESHEET!R70</f>
        <v>#VALUE!</v>
      </c>
      <c r="F70" s="150" t="e">
        <f>GRADESHEET!AB70</f>
        <v>#VALUE!</v>
      </c>
      <c r="G70" s="165" t="e">
        <f>GRADESHEET!AE70</f>
        <v>#DIV/0!</v>
      </c>
      <c r="H70" s="199" t="e">
        <f>GRADESHEET!AH70</f>
        <v>#DIV/0!</v>
      </c>
      <c r="I70" s="200" t="e">
        <f>GRADESHEET!AI70</f>
        <v>#DIV/0!</v>
      </c>
      <c r="J70" s="393" t="e">
        <f>GRADESHEET!AJ70</f>
        <v>#DIV/0!</v>
      </c>
      <c r="K70" s="320"/>
    </row>
    <row r="71" spans="1:1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201"/>
    </row>
    <row r="72" spans="1:11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</row>
    <row r="73" spans="1:11">
      <c r="A73" s="190"/>
      <c r="B73" s="190" t="s">
        <v>129</v>
      </c>
      <c r="C73" s="190"/>
      <c r="D73" s="190" t="s">
        <v>130</v>
      </c>
      <c r="E73" s="190"/>
      <c r="F73" s="190"/>
      <c r="G73" s="190"/>
      <c r="H73" s="202"/>
      <c r="I73" s="202"/>
      <c r="J73" s="202"/>
      <c r="K73" s="202"/>
    </row>
    <row r="74" spans="1:11">
      <c r="A74" s="190"/>
      <c r="B74" s="190"/>
      <c r="C74" s="190"/>
      <c r="D74" s="190"/>
      <c r="E74" s="190"/>
      <c r="F74" s="190"/>
      <c r="G74" s="190"/>
      <c r="H74" s="202"/>
      <c r="I74" s="202"/>
      <c r="J74" s="202"/>
      <c r="K74" s="202"/>
    </row>
    <row r="75" spans="1:11">
      <c r="A75" s="190"/>
      <c r="B75" s="203" t="str">
        <f>CONCATENATE(teacherFN, " ", teacherMI, " ", teacherLN)</f>
        <v>Erwin L. Cahapin</v>
      </c>
      <c r="C75" s="190"/>
      <c r="D75" s="426" t="str">
        <f>UPPER(TRIM(deptChair))</f>
        <v>BEVERLY A. MALABAG</v>
      </c>
      <c r="E75" s="426"/>
      <c r="F75" s="426"/>
      <c r="G75" s="426"/>
      <c r="H75" s="427"/>
      <c r="I75" s="427"/>
      <c r="J75" s="427"/>
      <c r="K75" s="427"/>
    </row>
    <row r="76" spans="1:11">
      <c r="A76" s="190"/>
      <c r="B76" s="204" t="s">
        <v>132</v>
      </c>
      <c r="C76" s="190"/>
      <c r="D76" s="424" t="s">
        <v>131</v>
      </c>
      <c r="E76" s="424"/>
      <c r="F76" s="424"/>
      <c r="G76" s="424"/>
      <c r="H76" s="425"/>
      <c r="I76" s="425"/>
      <c r="J76" s="425"/>
      <c r="K76" s="425"/>
    </row>
  </sheetData>
  <sheetProtection sheet="1" objects="1" scenarios="1"/>
  <mergeCells count="80">
    <mergeCell ref="J40:K40"/>
    <mergeCell ref="J41:K41"/>
    <mergeCell ref="J42:K42"/>
    <mergeCell ref="J43:K43"/>
    <mergeCell ref="J44:K44"/>
    <mergeCell ref="D76:G76"/>
    <mergeCell ref="H76:K76"/>
    <mergeCell ref="J69:K69"/>
    <mergeCell ref="J70:K70"/>
    <mergeCell ref="D75:G75"/>
    <mergeCell ref="H75:K75"/>
    <mergeCell ref="J57:K57"/>
    <mergeCell ref="J58:K58"/>
    <mergeCell ref="J59:K59"/>
    <mergeCell ref="J60:K60"/>
    <mergeCell ref="J45:K45"/>
    <mergeCell ref="J52:K52"/>
    <mergeCell ref="J54:K54"/>
    <mergeCell ref="J55:K55"/>
    <mergeCell ref="J56:K56"/>
    <mergeCell ref="J51:K51"/>
    <mergeCell ref="J46:K46"/>
    <mergeCell ref="J47:K47"/>
    <mergeCell ref="J48:K48"/>
    <mergeCell ref="J49:K49"/>
    <mergeCell ref="J50:K50"/>
    <mergeCell ref="J53:K53"/>
    <mergeCell ref="J25:K25"/>
    <mergeCell ref="J36:K36"/>
    <mergeCell ref="J37:K37"/>
    <mergeCell ref="J38:K38"/>
    <mergeCell ref="J39:K39"/>
    <mergeCell ref="J34:K34"/>
    <mergeCell ref="J35:K35"/>
    <mergeCell ref="J26:K26"/>
    <mergeCell ref="J28:K28"/>
    <mergeCell ref="J29:K29"/>
    <mergeCell ref="J30:K30"/>
    <mergeCell ref="J31:K31"/>
    <mergeCell ref="J32:K32"/>
    <mergeCell ref="J33:K33"/>
    <mergeCell ref="J27:K27"/>
    <mergeCell ref="J24:K24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13:K13"/>
    <mergeCell ref="A5:A7"/>
    <mergeCell ref="C5:G5"/>
    <mergeCell ref="H5:I6"/>
    <mergeCell ref="J5:K7"/>
    <mergeCell ref="B6:B7"/>
    <mergeCell ref="J8:K8"/>
    <mergeCell ref="J9:K9"/>
    <mergeCell ref="J10:K10"/>
    <mergeCell ref="J11:K11"/>
    <mergeCell ref="J12:K12"/>
    <mergeCell ref="A1:B4"/>
    <mergeCell ref="C1:K1"/>
    <mergeCell ref="C2:D2"/>
    <mergeCell ref="E2:G2"/>
    <mergeCell ref="E3:F3"/>
    <mergeCell ref="C4:D4"/>
    <mergeCell ref="E4:F4"/>
    <mergeCell ref="J4:K4"/>
    <mergeCell ref="J65:K65"/>
    <mergeCell ref="J66:K66"/>
    <mergeCell ref="J67:K67"/>
    <mergeCell ref="J68:K68"/>
    <mergeCell ref="J61:K61"/>
    <mergeCell ref="J62:K62"/>
    <mergeCell ref="J63:K63"/>
    <mergeCell ref="J64:K64"/>
  </mergeCells>
  <conditionalFormatting sqref="J8:K70">
    <cfRule type="cellIs" dxfId="5" priority="1" operator="equal">
      <formula>"Failed"</formula>
    </cfRule>
  </conditionalFormatting>
  <printOptions horizontalCentered="1"/>
  <pageMargins left="0.7" right="0.7" top="0.75" bottom="0.75" header="0.3" footer="0.3"/>
  <pageSetup paperSize="256" scale="63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124"/>
  <sheetViews>
    <sheetView topLeftCell="A103" workbookViewId="0">
      <selection activeCell="C19" sqref="C19"/>
    </sheetView>
  </sheetViews>
  <sheetFormatPr defaultRowHeight="15"/>
  <cols>
    <col min="1" max="1" width="3.140625" style="46" customWidth="1"/>
    <col min="2" max="2" width="13.5703125" style="72" customWidth="1"/>
    <col min="3" max="3" width="19.28515625" style="72" customWidth="1"/>
    <col min="4" max="4" width="4.42578125" style="72" bestFit="1" customWidth="1"/>
    <col min="5" max="5" width="15.42578125" style="46" customWidth="1"/>
    <col min="6" max="6" width="8.140625" style="46" customWidth="1"/>
    <col min="7" max="7" width="6.28515625" style="46" customWidth="1"/>
    <col min="8" max="8" width="12" style="46" customWidth="1"/>
    <col min="9" max="10" width="10.140625" style="46" hidden="1" customWidth="1"/>
    <col min="11" max="16384" width="9.140625" style="46"/>
  </cols>
  <sheetData>
    <row r="1" spans="1:10" ht="16.5">
      <c r="A1" s="428" t="s">
        <v>102</v>
      </c>
      <c r="B1" s="428"/>
      <c r="C1" s="428"/>
      <c r="D1" s="428"/>
      <c r="E1" s="428"/>
      <c r="F1" s="428"/>
      <c r="G1" s="428"/>
      <c r="H1" s="428"/>
      <c r="I1" s="428"/>
      <c r="J1" s="81"/>
    </row>
    <row r="2" spans="1:10" ht="18">
      <c r="A2" s="429" t="s">
        <v>26</v>
      </c>
      <c r="B2" s="429"/>
      <c r="C2" s="429"/>
      <c r="D2" s="429"/>
      <c r="E2" s="429"/>
      <c r="F2" s="429"/>
      <c r="G2" s="429"/>
      <c r="H2" s="429"/>
      <c r="I2" s="429"/>
      <c r="J2" s="82"/>
    </row>
    <row r="3" spans="1:10">
      <c r="A3" s="430" t="s">
        <v>103</v>
      </c>
      <c r="B3" s="430"/>
      <c r="C3" s="430"/>
      <c r="D3" s="430"/>
      <c r="E3" s="430"/>
      <c r="F3" s="430"/>
      <c r="G3" s="430"/>
      <c r="H3" s="430"/>
      <c r="I3" s="430"/>
      <c r="J3" s="83"/>
    </row>
    <row r="4" spans="1:10">
      <c r="A4" s="431" t="s">
        <v>104</v>
      </c>
      <c r="B4" s="431"/>
      <c r="C4" s="431"/>
      <c r="D4" s="431"/>
      <c r="E4" s="431"/>
      <c r="F4" s="431"/>
      <c r="G4" s="431"/>
      <c r="H4" s="431"/>
      <c r="I4" s="431"/>
      <c r="J4" s="81"/>
    </row>
    <row r="5" spans="1:10">
      <c r="A5" s="280"/>
      <c r="B5" s="280"/>
      <c r="C5" s="280"/>
      <c r="D5" s="280"/>
      <c r="E5" s="280"/>
      <c r="F5" s="280"/>
      <c r="G5" s="280"/>
      <c r="H5" s="280"/>
      <c r="I5" s="280"/>
      <c r="J5" s="81"/>
    </row>
    <row r="6" spans="1:10">
      <c r="A6" s="280"/>
      <c r="B6" s="280"/>
      <c r="C6" s="280"/>
      <c r="D6" s="280"/>
      <c r="E6" s="280"/>
      <c r="F6" s="280"/>
      <c r="G6" s="280"/>
      <c r="H6" s="280"/>
      <c r="I6" s="280"/>
      <c r="J6" s="81"/>
    </row>
    <row r="7" spans="1:10" ht="15.75">
      <c r="A7" s="47"/>
      <c r="B7" s="67"/>
      <c r="C7" s="68"/>
      <c r="D7" s="68"/>
      <c r="E7" s="47"/>
      <c r="F7" s="48"/>
      <c r="G7" s="49"/>
      <c r="H7" s="50"/>
      <c r="I7" s="50"/>
      <c r="J7" s="50"/>
    </row>
    <row r="8" spans="1:10" ht="22.5">
      <c r="A8" s="283" t="s">
        <v>62</v>
      </c>
      <c r="B8" s="283"/>
      <c r="C8" s="283"/>
      <c r="D8" s="283"/>
      <c r="E8" s="283"/>
      <c r="F8" s="283"/>
      <c r="G8" s="283"/>
      <c r="H8" s="283"/>
      <c r="I8" s="283"/>
      <c r="J8" s="85"/>
    </row>
    <row r="9" spans="1:10">
      <c r="A9" s="51"/>
      <c r="B9" s="284" t="s">
        <v>28</v>
      </c>
      <c r="C9" s="284"/>
      <c r="D9" s="69" t="s">
        <v>0</v>
      </c>
      <c r="E9" s="86" t="str">
        <f>INFO!D5</f>
        <v>DCIT 65</v>
      </c>
      <c r="F9" s="86"/>
      <c r="G9" s="86"/>
      <c r="H9" s="86"/>
      <c r="I9" s="50"/>
      <c r="J9" s="50"/>
    </row>
    <row r="10" spans="1:10" ht="16.5">
      <c r="A10" s="52"/>
      <c r="B10" s="70" t="s">
        <v>29</v>
      </c>
      <c r="C10" s="70"/>
      <c r="D10" s="70" t="s">
        <v>0</v>
      </c>
      <c r="E10" s="86" t="str">
        <f>INFO!D6</f>
        <v>Web Development</v>
      </c>
      <c r="F10" s="86"/>
      <c r="G10" s="86"/>
      <c r="H10" s="86"/>
      <c r="I10" s="53"/>
      <c r="J10" s="53"/>
    </row>
    <row r="11" spans="1:10" ht="15.75">
      <c r="A11" s="54"/>
      <c r="B11" s="71" t="s">
        <v>30</v>
      </c>
      <c r="C11" s="71"/>
      <c r="D11" s="70" t="s">
        <v>0</v>
      </c>
      <c r="E11" s="86" t="str">
        <f>INFO!D7</f>
        <v>First Semester</v>
      </c>
      <c r="F11" s="86"/>
      <c r="G11" s="86"/>
      <c r="H11" s="86"/>
      <c r="I11" s="50"/>
      <c r="J11" s="50"/>
    </row>
    <row r="12" spans="1:10">
      <c r="A12" s="50"/>
      <c r="B12" s="71" t="s">
        <v>1</v>
      </c>
      <c r="C12" s="71"/>
      <c r="D12" s="71" t="s">
        <v>0</v>
      </c>
      <c r="E12" s="86" t="str">
        <f>INFO!D8</f>
        <v>BSCS</v>
      </c>
      <c r="F12" s="86"/>
      <c r="G12" s="86"/>
      <c r="H12" s="86"/>
      <c r="I12" s="50"/>
      <c r="J12" s="50"/>
    </row>
    <row r="13" spans="1:10">
      <c r="A13" s="50"/>
      <c r="B13" s="71" t="s">
        <v>63</v>
      </c>
      <c r="C13" s="71"/>
      <c r="D13" s="71" t="s">
        <v>0</v>
      </c>
      <c r="E13" s="86" t="str">
        <f>INFO!D9</f>
        <v>2017-2018</v>
      </c>
      <c r="F13" s="86"/>
      <c r="G13" s="86"/>
      <c r="H13" s="86"/>
      <c r="I13" s="50"/>
      <c r="J13" s="50"/>
    </row>
    <row r="14" spans="1:10">
      <c r="A14" s="50"/>
      <c r="D14" s="71"/>
      <c r="E14" s="50"/>
      <c r="F14" s="55"/>
      <c r="H14" s="50"/>
      <c r="I14" s="50"/>
      <c r="J14" s="50"/>
    </row>
    <row r="15" spans="1:10" s="89" customFormat="1" ht="38.25" customHeight="1">
      <c r="A15" s="87" t="s">
        <v>2</v>
      </c>
      <c r="B15" s="285" t="s">
        <v>64</v>
      </c>
      <c r="C15" s="286"/>
      <c r="D15" s="287"/>
      <c r="E15" s="87" t="s">
        <v>65</v>
      </c>
      <c r="F15" s="87" t="s">
        <v>66</v>
      </c>
      <c r="G15" s="87" t="s">
        <v>67</v>
      </c>
      <c r="H15" s="87" t="s">
        <v>69</v>
      </c>
      <c r="I15" s="87" t="s">
        <v>69</v>
      </c>
      <c r="J15" s="87"/>
    </row>
    <row r="16" spans="1:10">
      <c r="A16" s="56">
        <v>1</v>
      </c>
      <c r="B16" s="90" t="str">
        <f>INFO!C17</f>
        <v>Capanas</v>
      </c>
      <c r="C16" s="91" t="str">
        <f>INFO!D17</f>
        <v>Jessa Mae</v>
      </c>
      <c r="D16" s="92" t="str">
        <f>INFO!E17</f>
        <v>B</v>
      </c>
      <c r="E16" s="56" t="str">
        <f>INFO!B17</f>
        <v>201501-17</v>
      </c>
      <c r="F16" s="57">
        <f>'DEPT. CHAIR''S COPY'!I8</f>
        <v>5</v>
      </c>
      <c r="G16" s="56" t="str">
        <f>IF(H16="Passed","3","0")</f>
        <v>0</v>
      </c>
      <c r="H16" s="138" t="str">
        <f>IF(F16&lt;4,"Passed","Failed")</f>
        <v>Failed</v>
      </c>
      <c r="I16" s="8" t="str">
        <f>IF(F16&lt;4,"Passed","Failed")</f>
        <v>Failed</v>
      </c>
      <c r="J16" s="93" t="b">
        <f>AND(H16="NP",F16&lt;5)</f>
        <v>0</v>
      </c>
    </row>
    <row r="17" spans="1:10">
      <c r="A17" s="56">
        <v>2</v>
      </c>
      <c r="B17" s="90" t="str">
        <f>INFO!C18</f>
        <v>Villero</v>
      </c>
      <c r="C17" s="91" t="str">
        <f>INFO!D18</f>
        <v>Vanessa Mei</v>
      </c>
      <c r="D17" s="92" t="str">
        <f>INFO!E18</f>
        <v>V</v>
      </c>
      <c r="E17" s="56" t="str">
        <f>INFO!B18</f>
        <v>201501-306</v>
      </c>
      <c r="F17" s="57">
        <f>'DEPT. CHAIR''S COPY'!I9</f>
        <v>5</v>
      </c>
      <c r="G17" s="56" t="str">
        <f t="shared" ref="G17:G61" si="0">IF(H17="Passed","3","0")</f>
        <v>0</v>
      </c>
      <c r="H17" s="138" t="str">
        <f t="shared" ref="H17:H61" si="1">IF(F17&lt;4,"Passed","Failed")</f>
        <v>Failed</v>
      </c>
      <c r="I17" s="8" t="str">
        <f t="shared" ref="I17:I52" si="2">IF(F17&lt;4,"Passed","Failed")</f>
        <v>Failed</v>
      </c>
      <c r="J17" s="93" t="b">
        <f t="shared" ref="J17:J77" si="3">AND(H17="NP",F17&lt;5)</f>
        <v>0</v>
      </c>
    </row>
    <row r="18" spans="1:10">
      <c r="A18" s="56">
        <v>3</v>
      </c>
      <c r="B18" s="90" t="str">
        <f>INFO!C19</f>
        <v>Hardin</v>
      </c>
      <c r="C18" s="91" t="str">
        <f>INFO!D19</f>
        <v>Carmina</v>
      </c>
      <c r="D18" s="92" t="str">
        <f>INFO!E19</f>
        <v>B.</v>
      </c>
      <c r="E18" s="56" t="str">
        <f>INFO!B19</f>
        <v>201501-1933</v>
      </c>
      <c r="F18" s="57">
        <f>'DEPT. CHAIR''S COPY'!I10</f>
        <v>5</v>
      </c>
      <c r="G18" s="56" t="str">
        <f t="shared" si="0"/>
        <v>0</v>
      </c>
      <c r="H18" s="138" t="str">
        <f t="shared" si="1"/>
        <v>Failed</v>
      </c>
      <c r="I18" s="8" t="str">
        <f t="shared" si="2"/>
        <v>Failed</v>
      </c>
      <c r="J18" s="93" t="b">
        <f t="shared" si="3"/>
        <v>0</v>
      </c>
    </row>
    <row r="19" spans="1:10">
      <c r="A19" s="56">
        <v>4</v>
      </c>
      <c r="B19" s="90" t="str">
        <f>INFO!C20</f>
        <v>Adena</v>
      </c>
      <c r="C19" s="91" t="str">
        <f>INFO!D20</f>
        <v>Ginel</v>
      </c>
      <c r="D19" s="92" t="str">
        <f>INFO!E20</f>
        <v>Q.</v>
      </c>
      <c r="E19" s="56" t="str">
        <f>INFO!B20</f>
        <v>201501-1175</v>
      </c>
      <c r="F19" s="57">
        <f>'DEPT. CHAIR''S COPY'!I11</f>
        <v>5</v>
      </c>
      <c r="G19" s="56" t="str">
        <f t="shared" si="0"/>
        <v>0</v>
      </c>
      <c r="H19" s="138" t="str">
        <f t="shared" si="1"/>
        <v>Failed</v>
      </c>
      <c r="I19" s="8" t="str">
        <f t="shared" si="2"/>
        <v>Failed</v>
      </c>
      <c r="J19" s="93" t="b">
        <f t="shared" si="3"/>
        <v>0</v>
      </c>
    </row>
    <row r="20" spans="1:10">
      <c r="A20" s="56">
        <v>5</v>
      </c>
      <c r="B20" s="90" t="str">
        <f>INFO!C21</f>
        <v>Serra</v>
      </c>
      <c r="C20" s="91" t="str">
        <f>INFO!D21</f>
        <v>Regiena Rose</v>
      </c>
      <c r="D20" s="92" t="str">
        <f>INFO!E21</f>
        <v>A</v>
      </c>
      <c r="E20" s="56" t="str">
        <f>INFO!B21</f>
        <v>201501-1203</v>
      </c>
      <c r="F20" s="57">
        <f>'DEPT. CHAIR''S COPY'!I12</f>
        <v>5</v>
      </c>
      <c r="G20" s="56" t="str">
        <f t="shared" si="0"/>
        <v>0</v>
      </c>
      <c r="H20" s="138" t="str">
        <f t="shared" si="1"/>
        <v>Failed</v>
      </c>
      <c r="I20" s="8" t="str">
        <f t="shared" si="2"/>
        <v>Failed</v>
      </c>
      <c r="J20" s="93" t="b">
        <f t="shared" si="3"/>
        <v>0</v>
      </c>
    </row>
    <row r="21" spans="1:10">
      <c r="A21" s="56">
        <v>6</v>
      </c>
      <c r="B21" s="90" t="str">
        <f>INFO!C22</f>
        <v>Dayao</v>
      </c>
      <c r="C21" s="91" t="str">
        <f>INFO!D22</f>
        <v>Jan Dave</v>
      </c>
      <c r="D21" s="92" t="str">
        <f>INFO!E22</f>
        <v>V</v>
      </c>
      <c r="E21" s="56" t="str">
        <f>INFO!B22</f>
        <v>201502-015</v>
      </c>
      <c r="F21" s="57">
        <f>'DEPT. CHAIR''S COPY'!I13</f>
        <v>5</v>
      </c>
      <c r="G21" s="56" t="str">
        <f t="shared" si="0"/>
        <v>0</v>
      </c>
      <c r="H21" s="138" t="str">
        <f t="shared" si="1"/>
        <v>Failed</v>
      </c>
      <c r="I21" s="8" t="str">
        <f t="shared" si="2"/>
        <v>Failed</v>
      </c>
      <c r="J21" s="93" t="b">
        <f t="shared" si="3"/>
        <v>0</v>
      </c>
    </row>
    <row r="22" spans="1:10">
      <c r="A22" s="56">
        <v>7</v>
      </c>
      <c r="B22" s="90" t="str">
        <f>INFO!C23</f>
        <v>Delos Santos</v>
      </c>
      <c r="C22" s="91" t="str">
        <f>INFO!D23</f>
        <v>Tristan Rome</v>
      </c>
      <c r="D22" s="92" t="str">
        <f>INFO!E23</f>
        <v>L</v>
      </c>
      <c r="E22" s="56" t="str">
        <f>INFO!B23</f>
        <v>201501-433</v>
      </c>
      <c r="F22" s="57">
        <f>'DEPT. CHAIR''S COPY'!I14</f>
        <v>5</v>
      </c>
      <c r="G22" s="56" t="str">
        <f t="shared" si="0"/>
        <v>0</v>
      </c>
      <c r="H22" s="138" t="str">
        <f t="shared" si="1"/>
        <v>Failed</v>
      </c>
      <c r="I22" s="8" t="str">
        <f t="shared" si="2"/>
        <v>Failed</v>
      </c>
      <c r="J22" s="93" t="b">
        <f t="shared" si="3"/>
        <v>0</v>
      </c>
    </row>
    <row r="23" spans="1:10">
      <c r="A23" s="56">
        <v>8</v>
      </c>
      <c r="B23" s="90">
        <f>INFO!C24</f>
        <v>0</v>
      </c>
      <c r="C23" s="91">
        <f>INFO!D24</f>
        <v>0</v>
      </c>
      <c r="D23" s="92">
        <f>INFO!E24</f>
        <v>0</v>
      </c>
      <c r="E23" s="56">
        <f>INFO!B24</f>
        <v>0</v>
      </c>
      <c r="F23" s="57">
        <f>'DEPT. CHAIR''S COPY'!I15</f>
        <v>5</v>
      </c>
      <c r="G23" s="56" t="str">
        <f t="shared" si="0"/>
        <v>0</v>
      </c>
      <c r="H23" s="138" t="str">
        <f t="shared" si="1"/>
        <v>Failed</v>
      </c>
      <c r="I23" s="8" t="str">
        <f t="shared" si="2"/>
        <v>Failed</v>
      </c>
      <c r="J23" s="93" t="b">
        <f t="shared" si="3"/>
        <v>0</v>
      </c>
    </row>
    <row r="24" spans="1:10">
      <c r="A24" s="56">
        <v>9</v>
      </c>
      <c r="B24" s="90">
        <f>INFO!C25</f>
        <v>0</v>
      </c>
      <c r="C24" s="91">
        <f>INFO!D25</f>
        <v>0</v>
      </c>
      <c r="D24" s="92">
        <f>INFO!E25</f>
        <v>0</v>
      </c>
      <c r="E24" s="56">
        <f>INFO!B25</f>
        <v>0</v>
      </c>
      <c r="F24" s="57">
        <f>'DEPT. CHAIR''S COPY'!I16</f>
        <v>5</v>
      </c>
      <c r="G24" s="56" t="str">
        <f t="shared" si="0"/>
        <v>0</v>
      </c>
      <c r="H24" s="138" t="str">
        <f t="shared" si="1"/>
        <v>Failed</v>
      </c>
      <c r="I24" s="8" t="str">
        <f t="shared" si="2"/>
        <v>Failed</v>
      </c>
      <c r="J24" s="93" t="b">
        <f t="shared" si="3"/>
        <v>0</v>
      </c>
    </row>
    <row r="25" spans="1:10">
      <c r="A25" s="56">
        <v>10</v>
      </c>
      <c r="B25" s="90">
        <f>INFO!C26</f>
        <v>0</v>
      </c>
      <c r="C25" s="91">
        <f>INFO!D26</f>
        <v>0</v>
      </c>
      <c r="D25" s="92">
        <f>INFO!E26</f>
        <v>0</v>
      </c>
      <c r="E25" s="56">
        <f>INFO!B26</f>
        <v>0</v>
      </c>
      <c r="F25" s="57">
        <f>'DEPT. CHAIR''S COPY'!I17</f>
        <v>5</v>
      </c>
      <c r="G25" s="56" t="str">
        <f t="shared" si="0"/>
        <v>0</v>
      </c>
      <c r="H25" s="138" t="str">
        <f t="shared" si="1"/>
        <v>Failed</v>
      </c>
      <c r="I25" s="8" t="str">
        <f t="shared" si="2"/>
        <v>Failed</v>
      </c>
      <c r="J25" s="93" t="b">
        <f t="shared" si="3"/>
        <v>0</v>
      </c>
    </row>
    <row r="26" spans="1:10">
      <c r="A26" s="56">
        <v>11</v>
      </c>
      <c r="B26" s="90">
        <f>INFO!C27</f>
        <v>0</v>
      </c>
      <c r="C26" s="91">
        <f>INFO!D27</f>
        <v>0</v>
      </c>
      <c r="D26" s="92">
        <f>INFO!E27</f>
        <v>0</v>
      </c>
      <c r="E26" s="56">
        <f>INFO!B27</f>
        <v>0</v>
      </c>
      <c r="F26" s="57">
        <f>'DEPT. CHAIR''S COPY'!I18</f>
        <v>5</v>
      </c>
      <c r="G26" s="56" t="str">
        <f t="shared" si="0"/>
        <v>0</v>
      </c>
      <c r="H26" s="138" t="str">
        <f t="shared" si="1"/>
        <v>Failed</v>
      </c>
      <c r="I26" s="8" t="str">
        <f t="shared" si="2"/>
        <v>Failed</v>
      </c>
      <c r="J26" s="93" t="b">
        <f t="shared" si="3"/>
        <v>0</v>
      </c>
    </row>
    <row r="27" spans="1:10">
      <c r="A27" s="56">
        <v>12</v>
      </c>
      <c r="B27" s="90">
        <f>INFO!C28</f>
        <v>0</v>
      </c>
      <c r="C27" s="91">
        <f>INFO!D28</f>
        <v>0</v>
      </c>
      <c r="D27" s="92">
        <f>INFO!E28</f>
        <v>0</v>
      </c>
      <c r="E27" s="56">
        <f>INFO!B28</f>
        <v>0</v>
      </c>
      <c r="F27" s="57">
        <f>'DEPT. CHAIR''S COPY'!I19</f>
        <v>5</v>
      </c>
      <c r="G27" s="56" t="str">
        <f t="shared" si="0"/>
        <v>0</v>
      </c>
      <c r="H27" s="138" t="str">
        <f t="shared" si="1"/>
        <v>Failed</v>
      </c>
      <c r="I27" s="8" t="str">
        <f t="shared" si="2"/>
        <v>Failed</v>
      </c>
      <c r="J27" s="93" t="b">
        <f t="shared" si="3"/>
        <v>0</v>
      </c>
    </row>
    <row r="28" spans="1:10">
      <c r="A28" s="56">
        <v>13</v>
      </c>
      <c r="B28" s="90">
        <f>INFO!C29</f>
        <v>0</v>
      </c>
      <c r="C28" s="91">
        <f>INFO!D29</f>
        <v>0</v>
      </c>
      <c r="D28" s="92">
        <f>INFO!E29</f>
        <v>0</v>
      </c>
      <c r="E28" s="56">
        <f>INFO!B29</f>
        <v>0</v>
      </c>
      <c r="F28" s="57">
        <f>'DEPT. CHAIR''S COPY'!I20</f>
        <v>5</v>
      </c>
      <c r="G28" s="56" t="str">
        <f t="shared" si="0"/>
        <v>0</v>
      </c>
      <c r="H28" s="138" t="str">
        <f t="shared" si="1"/>
        <v>Failed</v>
      </c>
      <c r="I28" s="8" t="str">
        <f t="shared" si="2"/>
        <v>Failed</v>
      </c>
      <c r="J28" s="93" t="b">
        <f t="shared" si="3"/>
        <v>0</v>
      </c>
    </row>
    <row r="29" spans="1:10">
      <c r="A29" s="56">
        <v>14</v>
      </c>
      <c r="B29" s="90">
        <f>INFO!C30</f>
        <v>0</v>
      </c>
      <c r="C29" s="91">
        <f>INFO!D30</f>
        <v>0</v>
      </c>
      <c r="D29" s="92">
        <f>INFO!E30</f>
        <v>0</v>
      </c>
      <c r="E29" s="56">
        <f>INFO!B30</f>
        <v>0</v>
      </c>
      <c r="F29" s="57">
        <f>'DEPT. CHAIR''S COPY'!I21</f>
        <v>5</v>
      </c>
      <c r="G29" s="56" t="str">
        <f t="shared" si="0"/>
        <v>0</v>
      </c>
      <c r="H29" s="138" t="str">
        <f t="shared" si="1"/>
        <v>Failed</v>
      </c>
      <c r="I29" s="8" t="str">
        <f t="shared" si="2"/>
        <v>Failed</v>
      </c>
      <c r="J29" s="93" t="b">
        <f t="shared" si="3"/>
        <v>0</v>
      </c>
    </row>
    <row r="30" spans="1:10">
      <c r="A30" s="56">
        <v>15</v>
      </c>
      <c r="B30" s="90">
        <f>INFO!C31</f>
        <v>0</v>
      </c>
      <c r="C30" s="91">
        <f>INFO!D31</f>
        <v>0</v>
      </c>
      <c r="D30" s="92">
        <f>INFO!E31</f>
        <v>0</v>
      </c>
      <c r="E30" s="56">
        <f>INFO!B31</f>
        <v>0</v>
      </c>
      <c r="F30" s="57">
        <f>'DEPT. CHAIR''S COPY'!I22</f>
        <v>5</v>
      </c>
      <c r="G30" s="56" t="str">
        <f t="shared" si="0"/>
        <v>0</v>
      </c>
      <c r="H30" s="138" t="str">
        <f t="shared" si="1"/>
        <v>Failed</v>
      </c>
      <c r="I30" s="8" t="str">
        <f t="shared" si="2"/>
        <v>Failed</v>
      </c>
      <c r="J30" s="93" t="b">
        <f t="shared" si="3"/>
        <v>0</v>
      </c>
    </row>
    <row r="31" spans="1:10">
      <c r="A31" s="56">
        <v>16</v>
      </c>
      <c r="B31" s="90">
        <f>INFO!C32</f>
        <v>0</v>
      </c>
      <c r="C31" s="91">
        <f>INFO!D32</f>
        <v>0</v>
      </c>
      <c r="D31" s="92">
        <f>INFO!E32</f>
        <v>0</v>
      </c>
      <c r="E31" s="56">
        <f>INFO!B32</f>
        <v>0</v>
      </c>
      <c r="F31" s="57">
        <f>'DEPT. CHAIR''S COPY'!I23</f>
        <v>5</v>
      </c>
      <c r="G31" s="56" t="str">
        <f t="shared" si="0"/>
        <v>0</v>
      </c>
      <c r="H31" s="138" t="str">
        <f t="shared" si="1"/>
        <v>Failed</v>
      </c>
      <c r="I31" s="8" t="str">
        <f t="shared" si="2"/>
        <v>Failed</v>
      </c>
      <c r="J31" s="93" t="b">
        <f t="shared" si="3"/>
        <v>0</v>
      </c>
    </row>
    <row r="32" spans="1:10">
      <c r="A32" s="56">
        <v>17</v>
      </c>
      <c r="B32" s="90">
        <f>INFO!C33</f>
        <v>0</v>
      </c>
      <c r="C32" s="91">
        <f>INFO!D33</f>
        <v>0</v>
      </c>
      <c r="D32" s="92">
        <f>INFO!E33</f>
        <v>0</v>
      </c>
      <c r="E32" s="56">
        <f>INFO!B33</f>
        <v>0</v>
      </c>
      <c r="F32" s="57">
        <f>'DEPT. CHAIR''S COPY'!I24</f>
        <v>5</v>
      </c>
      <c r="G32" s="56" t="str">
        <f t="shared" si="0"/>
        <v>0</v>
      </c>
      <c r="H32" s="138" t="str">
        <f t="shared" si="1"/>
        <v>Failed</v>
      </c>
      <c r="I32" s="8" t="str">
        <f t="shared" si="2"/>
        <v>Failed</v>
      </c>
      <c r="J32" s="93" t="b">
        <f t="shared" si="3"/>
        <v>0</v>
      </c>
    </row>
    <row r="33" spans="1:10">
      <c r="A33" s="56">
        <v>18</v>
      </c>
      <c r="B33" s="90">
        <f>INFO!C34</f>
        <v>0</v>
      </c>
      <c r="C33" s="91">
        <f>INFO!D34</f>
        <v>0</v>
      </c>
      <c r="D33" s="92">
        <f>INFO!E34</f>
        <v>0</v>
      </c>
      <c r="E33" s="56">
        <f>INFO!B34</f>
        <v>0</v>
      </c>
      <c r="F33" s="57">
        <f>'DEPT. CHAIR''S COPY'!I25</f>
        <v>5</v>
      </c>
      <c r="G33" s="56" t="str">
        <f t="shared" si="0"/>
        <v>0</v>
      </c>
      <c r="H33" s="138" t="str">
        <f t="shared" si="1"/>
        <v>Failed</v>
      </c>
      <c r="I33" s="8" t="str">
        <f t="shared" si="2"/>
        <v>Failed</v>
      </c>
      <c r="J33" s="93" t="b">
        <f t="shared" si="3"/>
        <v>0</v>
      </c>
    </row>
    <row r="34" spans="1:10">
      <c r="A34" s="56">
        <v>19</v>
      </c>
      <c r="B34" s="90">
        <f>INFO!C35</f>
        <v>0</v>
      </c>
      <c r="C34" s="91">
        <f>INFO!D35</f>
        <v>0</v>
      </c>
      <c r="D34" s="92">
        <f>INFO!E35</f>
        <v>0</v>
      </c>
      <c r="E34" s="56">
        <f>INFO!B35</f>
        <v>0</v>
      </c>
      <c r="F34" s="57">
        <f>'DEPT. CHAIR''S COPY'!I26</f>
        <v>5</v>
      </c>
      <c r="G34" s="56" t="str">
        <f t="shared" si="0"/>
        <v>0</v>
      </c>
      <c r="H34" s="138" t="str">
        <f t="shared" si="1"/>
        <v>Failed</v>
      </c>
      <c r="I34" s="8" t="str">
        <f t="shared" si="2"/>
        <v>Failed</v>
      </c>
      <c r="J34" s="93" t="b">
        <f t="shared" si="3"/>
        <v>0</v>
      </c>
    </row>
    <row r="35" spans="1:10">
      <c r="A35" s="56">
        <v>20</v>
      </c>
      <c r="B35" s="90">
        <f>INFO!C36</f>
        <v>0</v>
      </c>
      <c r="C35" s="91">
        <f>INFO!D36</f>
        <v>0</v>
      </c>
      <c r="D35" s="92">
        <f>INFO!E36</f>
        <v>0</v>
      </c>
      <c r="E35" s="56">
        <f>INFO!B36</f>
        <v>0</v>
      </c>
      <c r="F35" s="57">
        <f>'DEPT. CHAIR''S COPY'!I27</f>
        <v>5</v>
      </c>
      <c r="G35" s="56" t="str">
        <f t="shared" si="0"/>
        <v>0</v>
      </c>
      <c r="H35" s="138" t="str">
        <f t="shared" si="1"/>
        <v>Failed</v>
      </c>
      <c r="I35" s="8" t="str">
        <f t="shared" si="2"/>
        <v>Failed</v>
      </c>
      <c r="J35" s="93" t="b">
        <f t="shared" si="3"/>
        <v>0</v>
      </c>
    </row>
    <row r="36" spans="1:10">
      <c r="A36" s="56">
        <v>21</v>
      </c>
      <c r="B36" s="90">
        <f>INFO!C37</f>
        <v>0</v>
      </c>
      <c r="C36" s="91">
        <f>INFO!D37</f>
        <v>0</v>
      </c>
      <c r="D36" s="92">
        <f>INFO!E37</f>
        <v>0</v>
      </c>
      <c r="E36" s="56">
        <f>INFO!B37</f>
        <v>0</v>
      </c>
      <c r="F36" s="57">
        <f>'DEPT. CHAIR''S COPY'!I28</f>
        <v>5</v>
      </c>
      <c r="G36" s="56" t="str">
        <f t="shared" si="0"/>
        <v>0</v>
      </c>
      <c r="H36" s="138" t="str">
        <f t="shared" si="1"/>
        <v>Failed</v>
      </c>
      <c r="I36" s="8" t="str">
        <f t="shared" si="2"/>
        <v>Failed</v>
      </c>
      <c r="J36" s="93" t="b">
        <f t="shared" si="3"/>
        <v>0</v>
      </c>
    </row>
    <row r="37" spans="1:10">
      <c r="A37" s="56">
        <v>22</v>
      </c>
      <c r="B37" s="90">
        <f>INFO!C38</f>
        <v>0</v>
      </c>
      <c r="C37" s="91">
        <f>INFO!D38</f>
        <v>0</v>
      </c>
      <c r="D37" s="92">
        <f>INFO!E38</f>
        <v>0</v>
      </c>
      <c r="E37" s="56">
        <f>INFO!B38</f>
        <v>0</v>
      </c>
      <c r="F37" s="57">
        <f>'DEPT. CHAIR''S COPY'!I29</f>
        <v>5</v>
      </c>
      <c r="G37" s="56" t="str">
        <f t="shared" si="0"/>
        <v>0</v>
      </c>
      <c r="H37" s="138" t="str">
        <f t="shared" si="1"/>
        <v>Failed</v>
      </c>
      <c r="I37" s="8" t="str">
        <f t="shared" si="2"/>
        <v>Failed</v>
      </c>
      <c r="J37" s="93" t="b">
        <f t="shared" si="3"/>
        <v>0</v>
      </c>
    </row>
    <row r="38" spans="1:10">
      <c r="A38" s="56">
        <v>23</v>
      </c>
      <c r="B38" s="90">
        <f>INFO!C39</f>
        <v>0</v>
      </c>
      <c r="C38" s="91">
        <f>INFO!D39</f>
        <v>0</v>
      </c>
      <c r="D38" s="92">
        <f>INFO!E39</f>
        <v>0</v>
      </c>
      <c r="E38" s="56">
        <f>INFO!B39</f>
        <v>0</v>
      </c>
      <c r="F38" s="57">
        <f>'DEPT. CHAIR''S COPY'!I30</f>
        <v>5</v>
      </c>
      <c r="G38" s="56" t="str">
        <f t="shared" si="0"/>
        <v>0</v>
      </c>
      <c r="H38" s="138" t="str">
        <f t="shared" si="1"/>
        <v>Failed</v>
      </c>
      <c r="I38" s="8" t="str">
        <f t="shared" si="2"/>
        <v>Failed</v>
      </c>
      <c r="J38" s="93" t="b">
        <f t="shared" si="3"/>
        <v>0</v>
      </c>
    </row>
    <row r="39" spans="1:10">
      <c r="A39" s="56">
        <v>24</v>
      </c>
      <c r="B39" s="90">
        <f>INFO!C40</f>
        <v>0</v>
      </c>
      <c r="C39" s="91">
        <f>INFO!D40</f>
        <v>0</v>
      </c>
      <c r="D39" s="92">
        <f>INFO!E40</f>
        <v>0</v>
      </c>
      <c r="E39" s="56">
        <f>INFO!B40</f>
        <v>0</v>
      </c>
      <c r="F39" s="57">
        <f>'DEPT. CHAIR''S COPY'!I31</f>
        <v>5</v>
      </c>
      <c r="G39" s="56" t="str">
        <f t="shared" si="0"/>
        <v>0</v>
      </c>
      <c r="H39" s="138" t="str">
        <f t="shared" si="1"/>
        <v>Failed</v>
      </c>
      <c r="I39" s="8" t="str">
        <f t="shared" si="2"/>
        <v>Failed</v>
      </c>
      <c r="J39" s="93" t="b">
        <f t="shared" si="3"/>
        <v>0</v>
      </c>
    </row>
    <row r="40" spans="1:10">
      <c r="A40" s="56">
        <v>25</v>
      </c>
      <c r="B40" s="90">
        <f>INFO!C41</f>
        <v>0</v>
      </c>
      <c r="C40" s="91">
        <f>INFO!D41</f>
        <v>0</v>
      </c>
      <c r="D40" s="92">
        <f>INFO!E41</f>
        <v>0</v>
      </c>
      <c r="E40" s="56">
        <f>INFO!B41</f>
        <v>0</v>
      </c>
      <c r="F40" s="57">
        <f>'DEPT. CHAIR''S COPY'!I32</f>
        <v>5</v>
      </c>
      <c r="G40" s="56" t="str">
        <f t="shared" si="0"/>
        <v>0</v>
      </c>
      <c r="H40" s="138" t="str">
        <f t="shared" si="1"/>
        <v>Failed</v>
      </c>
      <c r="I40" s="8" t="str">
        <f t="shared" si="2"/>
        <v>Failed</v>
      </c>
      <c r="J40" s="93" t="b">
        <f t="shared" si="3"/>
        <v>0</v>
      </c>
    </row>
    <row r="41" spans="1:10">
      <c r="A41" s="56">
        <v>26</v>
      </c>
      <c r="B41" s="90">
        <f>INFO!C42</f>
        <v>0</v>
      </c>
      <c r="C41" s="91">
        <f>INFO!D42</f>
        <v>0</v>
      </c>
      <c r="D41" s="92">
        <f>INFO!E42</f>
        <v>0</v>
      </c>
      <c r="E41" s="56">
        <f>INFO!B42</f>
        <v>0</v>
      </c>
      <c r="F41" s="57">
        <f>'DEPT. CHAIR''S COPY'!I33</f>
        <v>5</v>
      </c>
      <c r="G41" s="56" t="str">
        <f t="shared" si="0"/>
        <v>0</v>
      </c>
      <c r="H41" s="138" t="str">
        <f t="shared" si="1"/>
        <v>Failed</v>
      </c>
      <c r="I41" s="8" t="str">
        <f t="shared" si="2"/>
        <v>Failed</v>
      </c>
      <c r="J41" s="93" t="b">
        <f t="shared" si="3"/>
        <v>0</v>
      </c>
    </row>
    <row r="42" spans="1:10">
      <c r="A42" s="56">
        <v>27</v>
      </c>
      <c r="B42" s="90">
        <f>INFO!C43</f>
        <v>0</v>
      </c>
      <c r="C42" s="91">
        <f>INFO!D43</f>
        <v>0</v>
      </c>
      <c r="D42" s="92">
        <f>INFO!E43</f>
        <v>0</v>
      </c>
      <c r="E42" s="56">
        <f>INFO!B43</f>
        <v>0</v>
      </c>
      <c r="F42" s="57">
        <f>'DEPT. CHAIR''S COPY'!I34</f>
        <v>5</v>
      </c>
      <c r="G42" s="56" t="str">
        <f t="shared" si="0"/>
        <v>0</v>
      </c>
      <c r="H42" s="138" t="str">
        <f t="shared" si="1"/>
        <v>Failed</v>
      </c>
      <c r="I42" s="8" t="str">
        <f t="shared" si="2"/>
        <v>Failed</v>
      </c>
      <c r="J42" s="93" t="b">
        <f t="shared" si="3"/>
        <v>0</v>
      </c>
    </row>
    <row r="43" spans="1:10">
      <c r="A43" s="56">
        <v>28</v>
      </c>
      <c r="B43" s="90">
        <f>INFO!C44</f>
        <v>0</v>
      </c>
      <c r="C43" s="91">
        <f>INFO!D44</f>
        <v>0</v>
      </c>
      <c r="D43" s="92">
        <f>INFO!E44</f>
        <v>0</v>
      </c>
      <c r="E43" s="56">
        <f>INFO!B44</f>
        <v>0</v>
      </c>
      <c r="F43" s="57">
        <f>'DEPT. CHAIR''S COPY'!I35</f>
        <v>5</v>
      </c>
      <c r="G43" s="56" t="str">
        <f t="shared" si="0"/>
        <v>0</v>
      </c>
      <c r="H43" s="138" t="str">
        <f t="shared" si="1"/>
        <v>Failed</v>
      </c>
      <c r="I43" s="8" t="str">
        <f t="shared" si="2"/>
        <v>Failed</v>
      </c>
      <c r="J43" s="93" t="b">
        <f t="shared" si="3"/>
        <v>0</v>
      </c>
    </row>
    <row r="44" spans="1:10">
      <c r="A44" s="56">
        <v>29</v>
      </c>
      <c r="B44" s="90">
        <f>INFO!C45</f>
        <v>0</v>
      </c>
      <c r="C44" s="91">
        <f>INFO!D45</f>
        <v>0</v>
      </c>
      <c r="D44" s="92">
        <f>INFO!E45</f>
        <v>0</v>
      </c>
      <c r="E44" s="56">
        <f>INFO!B45</f>
        <v>0</v>
      </c>
      <c r="F44" s="57">
        <f>'DEPT. CHAIR''S COPY'!I36</f>
        <v>5</v>
      </c>
      <c r="G44" s="56" t="str">
        <f t="shared" si="0"/>
        <v>0</v>
      </c>
      <c r="H44" s="138" t="str">
        <f t="shared" si="1"/>
        <v>Failed</v>
      </c>
      <c r="I44" s="8" t="str">
        <f t="shared" si="2"/>
        <v>Failed</v>
      </c>
      <c r="J44" s="93" t="b">
        <f t="shared" si="3"/>
        <v>0</v>
      </c>
    </row>
    <row r="45" spans="1:10">
      <c r="A45" s="56">
        <v>30</v>
      </c>
      <c r="B45" s="90">
        <f>INFO!C46</f>
        <v>0</v>
      </c>
      <c r="C45" s="91">
        <f>INFO!D46</f>
        <v>0</v>
      </c>
      <c r="D45" s="92">
        <f>INFO!E46</f>
        <v>0</v>
      </c>
      <c r="E45" s="56">
        <f>INFO!B46</f>
        <v>0</v>
      </c>
      <c r="F45" s="57">
        <f>'DEPT. CHAIR''S COPY'!I37</f>
        <v>5</v>
      </c>
      <c r="G45" s="56" t="str">
        <f t="shared" si="0"/>
        <v>0</v>
      </c>
      <c r="H45" s="138" t="str">
        <f t="shared" si="1"/>
        <v>Failed</v>
      </c>
      <c r="I45" s="8" t="str">
        <f t="shared" si="2"/>
        <v>Failed</v>
      </c>
      <c r="J45" s="93" t="b">
        <f t="shared" si="3"/>
        <v>0</v>
      </c>
    </row>
    <row r="46" spans="1:10">
      <c r="A46" s="56">
        <v>31</v>
      </c>
      <c r="B46" s="90">
        <f>INFO!C47</f>
        <v>0</v>
      </c>
      <c r="C46" s="91">
        <f>INFO!D47</f>
        <v>0</v>
      </c>
      <c r="D46" s="92">
        <f>INFO!E47</f>
        <v>0</v>
      </c>
      <c r="E46" s="56">
        <f>INFO!B47</f>
        <v>0</v>
      </c>
      <c r="F46" s="57">
        <f>'DEPT. CHAIR''S COPY'!I38</f>
        <v>5</v>
      </c>
      <c r="G46" s="56" t="str">
        <f t="shared" si="0"/>
        <v>0</v>
      </c>
      <c r="H46" s="138" t="str">
        <f t="shared" si="1"/>
        <v>Failed</v>
      </c>
      <c r="I46" s="8" t="str">
        <f t="shared" si="2"/>
        <v>Failed</v>
      </c>
      <c r="J46" s="93" t="b">
        <f t="shared" si="3"/>
        <v>0</v>
      </c>
    </row>
    <row r="47" spans="1:10">
      <c r="A47" s="56">
        <v>32</v>
      </c>
      <c r="B47" s="90">
        <f>INFO!C48</f>
        <v>0</v>
      </c>
      <c r="C47" s="91">
        <f>INFO!D48</f>
        <v>0</v>
      </c>
      <c r="D47" s="92">
        <f>INFO!E48</f>
        <v>0</v>
      </c>
      <c r="E47" s="56">
        <f>INFO!B48</f>
        <v>0</v>
      </c>
      <c r="F47" s="57">
        <f>'DEPT. CHAIR''S COPY'!I39</f>
        <v>5</v>
      </c>
      <c r="G47" s="56" t="str">
        <f t="shared" si="0"/>
        <v>0</v>
      </c>
      <c r="H47" s="138" t="str">
        <f t="shared" si="1"/>
        <v>Failed</v>
      </c>
      <c r="I47" s="8" t="str">
        <f t="shared" si="2"/>
        <v>Failed</v>
      </c>
      <c r="J47" s="93" t="b">
        <f t="shared" si="3"/>
        <v>0</v>
      </c>
    </row>
    <row r="48" spans="1:10">
      <c r="A48" s="56">
        <v>33</v>
      </c>
      <c r="B48" s="90">
        <f>INFO!C49</f>
        <v>0</v>
      </c>
      <c r="C48" s="91">
        <f>INFO!D49</f>
        <v>0</v>
      </c>
      <c r="D48" s="92">
        <f>INFO!E49</f>
        <v>0</v>
      </c>
      <c r="E48" s="56">
        <f>INFO!B49</f>
        <v>0</v>
      </c>
      <c r="F48" s="57">
        <f>'DEPT. CHAIR''S COPY'!I40</f>
        <v>5</v>
      </c>
      <c r="G48" s="56" t="str">
        <f t="shared" si="0"/>
        <v>0</v>
      </c>
      <c r="H48" s="138" t="str">
        <f t="shared" si="1"/>
        <v>Failed</v>
      </c>
      <c r="I48" s="8" t="str">
        <f t="shared" si="2"/>
        <v>Failed</v>
      </c>
      <c r="J48" s="93" t="b">
        <f t="shared" si="3"/>
        <v>0</v>
      </c>
    </row>
    <row r="49" spans="1:10">
      <c r="A49" s="56">
        <v>34</v>
      </c>
      <c r="B49" s="90">
        <f>INFO!C50</f>
        <v>0</v>
      </c>
      <c r="C49" s="91">
        <f>INFO!D50</f>
        <v>0</v>
      </c>
      <c r="D49" s="92">
        <f>INFO!E50</f>
        <v>0</v>
      </c>
      <c r="E49" s="56">
        <f>INFO!B50</f>
        <v>0</v>
      </c>
      <c r="F49" s="57">
        <f>'DEPT. CHAIR''S COPY'!I41</f>
        <v>5</v>
      </c>
      <c r="G49" s="56" t="str">
        <f t="shared" si="0"/>
        <v>0</v>
      </c>
      <c r="H49" s="138" t="str">
        <f t="shared" si="1"/>
        <v>Failed</v>
      </c>
      <c r="I49" s="8" t="str">
        <f t="shared" si="2"/>
        <v>Failed</v>
      </c>
      <c r="J49" s="93" t="b">
        <f t="shared" si="3"/>
        <v>0</v>
      </c>
    </row>
    <row r="50" spans="1:10">
      <c r="A50" s="56">
        <v>35</v>
      </c>
      <c r="B50" s="90">
        <f>INFO!C51</f>
        <v>0</v>
      </c>
      <c r="C50" s="91">
        <f>INFO!D51</f>
        <v>0</v>
      </c>
      <c r="D50" s="92">
        <f>INFO!E51</f>
        <v>0</v>
      </c>
      <c r="E50" s="56">
        <f>INFO!B51</f>
        <v>0</v>
      </c>
      <c r="F50" s="57">
        <f>'DEPT. CHAIR''S COPY'!I42</f>
        <v>5</v>
      </c>
      <c r="G50" s="56" t="str">
        <f t="shared" si="0"/>
        <v>0</v>
      </c>
      <c r="H50" s="138" t="str">
        <f t="shared" si="1"/>
        <v>Failed</v>
      </c>
      <c r="I50" s="8" t="str">
        <f t="shared" si="2"/>
        <v>Failed</v>
      </c>
      <c r="J50" s="93" t="b">
        <f t="shared" si="3"/>
        <v>0</v>
      </c>
    </row>
    <row r="51" spans="1:10">
      <c r="A51" s="56">
        <v>36</v>
      </c>
      <c r="B51" s="90">
        <f>INFO!C52</f>
        <v>0</v>
      </c>
      <c r="C51" s="91">
        <f>INFO!D52</f>
        <v>0</v>
      </c>
      <c r="D51" s="92">
        <f>INFO!E52</f>
        <v>0</v>
      </c>
      <c r="E51" s="56">
        <f>INFO!B52</f>
        <v>0</v>
      </c>
      <c r="F51" s="57">
        <f>'DEPT. CHAIR''S COPY'!I43</f>
        <v>5</v>
      </c>
      <c r="G51" s="56" t="str">
        <f t="shared" si="0"/>
        <v>0</v>
      </c>
      <c r="H51" s="138" t="str">
        <f t="shared" si="1"/>
        <v>Failed</v>
      </c>
      <c r="I51" s="8" t="str">
        <f t="shared" si="2"/>
        <v>Failed</v>
      </c>
      <c r="J51" s="93" t="b">
        <f t="shared" si="3"/>
        <v>0</v>
      </c>
    </row>
    <row r="52" spans="1:10">
      <c r="A52" s="56">
        <v>37</v>
      </c>
      <c r="B52" s="90">
        <f>INFO!C53</f>
        <v>0</v>
      </c>
      <c r="C52" s="91">
        <f>INFO!D53</f>
        <v>0</v>
      </c>
      <c r="D52" s="92">
        <f>INFO!E53</f>
        <v>0</v>
      </c>
      <c r="E52" s="56">
        <f>INFO!B53</f>
        <v>0</v>
      </c>
      <c r="F52" s="57">
        <f>'DEPT. CHAIR''S COPY'!I44</f>
        <v>5</v>
      </c>
      <c r="G52" s="56" t="str">
        <f t="shared" si="0"/>
        <v>0</v>
      </c>
      <c r="H52" s="138" t="str">
        <f t="shared" si="1"/>
        <v>Failed</v>
      </c>
      <c r="I52" s="8" t="str">
        <f t="shared" si="2"/>
        <v>Failed</v>
      </c>
      <c r="J52" s="93" t="b">
        <f t="shared" si="3"/>
        <v>0</v>
      </c>
    </row>
    <row r="53" spans="1:10">
      <c r="A53" s="56">
        <v>38</v>
      </c>
      <c r="B53" s="90">
        <f>INFO!C54</f>
        <v>0</v>
      </c>
      <c r="C53" s="91">
        <f>INFO!D54</f>
        <v>0</v>
      </c>
      <c r="D53" s="92">
        <f>INFO!E54</f>
        <v>0</v>
      </c>
      <c r="E53" s="56">
        <f>INFO!B54</f>
        <v>0</v>
      </c>
      <c r="F53" s="57">
        <f>'DEPT. CHAIR''S COPY'!I45</f>
        <v>5</v>
      </c>
      <c r="G53" s="56" t="str">
        <f t="shared" si="0"/>
        <v>0</v>
      </c>
      <c r="H53" s="138" t="str">
        <f t="shared" si="1"/>
        <v>Failed</v>
      </c>
      <c r="I53" s="8" t="str">
        <f t="shared" ref="I53:I77" si="4">IF(F53&lt;4,"Passed","Failed")</f>
        <v>Failed</v>
      </c>
      <c r="J53" s="93" t="b">
        <f t="shared" si="3"/>
        <v>0</v>
      </c>
    </row>
    <row r="54" spans="1:10">
      <c r="A54" s="56">
        <v>39</v>
      </c>
      <c r="B54" s="90">
        <f>INFO!C55</f>
        <v>0</v>
      </c>
      <c r="C54" s="91">
        <f>INFO!D55</f>
        <v>0</v>
      </c>
      <c r="D54" s="92">
        <f>INFO!E55</f>
        <v>0</v>
      </c>
      <c r="E54" s="56">
        <f>INFO!B55</f>
        <v>0</v>
      </c>
      <c r="F54" s="57">
        <f>'DEPT. CHAIR''S COPY'!I46</f>
        <v>5</v>
      </c>
      <c r="G54" s="56" t="str">
        <f t="shared" si="0"/>
        <v>0</v>
      </c>
      <c r="H54" s="138" t="str">
        <f t="shared" si="1"/>
        <v>Failed</v>
      </c>
      <c r="I54" s="8" t="str">
        <f t="shared" si="4"/>
        <v>Failed</v>
      </c>
      <c r="J54" s="93" t="b">
        <f t="shared" si="3"/>
        <v>0</v>
      </c>
    </row>
    <row r="55" spans="1:10">
      <c r="A55" s="56">
        <v>40</v>
      </c>
      <c r="B55" s="90">
        <f>INFO!C56</f>
        <v>0</v>
      </c>
      <c r="C55" s="91">
        <f>INFO!D56</f>
        <v>0</v>
      </c>
      <c r="D55" s="92">
        <f>INFO!E56</f>
        <v>0</v>
      </c>
      <c r="E55" s="56">
        <f>INFO!B56</f>
        <v>0</v>
      </c>
      <c r="F55" s="57">
        <f>'DEPT. CHAIR''S COPY'!I47</f>
        <v>5</v>
      </c>
      <c r="G55" s="56" t="str">
        <f t="shared" si="0"/>
        <v>0</v>
      </c>
      <c r="H55" s="138" t="str">
        <f t="shared" si="1"/>
        <v>Failed</v>
      </c>
      <c r="I55" s="8" t="str">
        <f t="shared" si="4"/>
        <v>Failed</v>
      </c>
      <c r="J55" s="93" t="b">
        <f t="shared" si="3"/>
        <v>0</v>
      </c>
    </row>
    <row r="56" spans="1:10">
      <c r="A56" s="56">
        <v>41</v>
      </c>
      <c r="B56" s="90">
        <f>INFO!C57</f>
        <v>0</v>
      </c>
      <c r="C56" s="91">
        <f>INFO!D57</f>
        <v>0</v>
      </c>
      <c r="D56" s="92">
        <f>INFO!E57</f>
        <v>0</v>
      </c>
      <c r="E56" s="56">
        <f>INFO!B57</f>
        <v>0</v>
      </c>
      <c r="F56" s="57">
        <f>'DEPT. CHAIR''S COPY'!I48</f>
        <v>5</v>
      </c>
      <c r="G56" s="56" t="str">
        <f t="shared" si="0"/>
        <v>0</v>
      </c>
      <c r="H56" s="138" t="str">
        <f t="shared" si="1"/>
        <v>Failed</v>
      </c>
      <c r="I56" s="8" t="str">
        <f t="shared" si="4"/>
        <v>Failed</v>
      </c>
      <c r="J56" s="93" t="b">
        <f t="shared" si="3"/>
        <v>0</v>
      </c>
    </row>
    <row r="57" spans="1:10">
      <c r="A57" s="56">
        <v>42</v>
      </c>
      <c r="B57" s="90">
        <f>INFO!C58</f>
        <v>0</v>
      </c>
      <c r="C57" s="91">
        <f>INFO!D58</f>
        <v>0</v>
      </c>
      <c r="D57" s="92">
        <f>INFO!E58</f>
        <v>0</v>
      </c>
      <c r="E57" s="56">
        <f>INFO!B58</f>
        <v>0</v>
      </c>
      <c r="F57" s="57">
        <f>'DEPT. CHAIR''S COPY'!I49</f>
        <v>5</v>
      </c>
      <c r="G57" s="56" t="str">
        <f t="shared" si="0"/>
        <v>0</v>
      </c>
      <c r="H57" s="138" t="str">
        <f t="shared" si="1"/>
        <v>Failed</v>
      </c>
      <c r="I57" s="8"/>
      <c r="J57" s="93"/>
    </row>
    <row r="58" spans="1:10">
      <c r="A58" s="56">
        <v>43</v>
      </c>
      <c r="B58" s="90">
        <f>INFO!C59</f>
        <v>0</v>
      </c>
      <c r="C58" s="91">
        <f>INFO!D59</f>
        <v>0</v>
      </c>
      <c r="D58" s="92">
        <f>INFO!E59</f>
        <v>0</v>
      </c>
      <c r="E58" s="56">
        <f>INFO!B59</f>
        <v>0</v>
      </c>
      <c r="F58" s="57">
        <f>'DEPT. CHAIR''S COPY'!I50</f>
        <v>5</v>
      </c>
      <c r="G58" s="56" t="str">
        <f t="shared" si="0"/>
        <v>0</v>
      </c>
      <c r="H58" s="138" t="str">
        <f t="shared" si="1"/>
        <v>Failed</v>
      </c>
      <c r="I58" s="8"/>
      <c r="J58" s="93"/>
    </row>
    <row r="59" spans="1:10">
      <c r="A59" s="56">
        <v>44</v>
      </c>
      <c r="B59" s="90">
        <f>INFO!C60</f>
        <v>0</v>
      </c>
      <c r="C59" s="91">
        <f>INFO!D60</f>
        <v>0</v>
      </c>
      <c r="D59" s="92">
        <f>INFO!E60</f>
        <v>0</v>
      </c>
      <c r="E59" s="56">
        <f>INFO!B60</f>
        <v>0</v>
      </c>
      <c r="F59" s="57">
        <f>'DEPT. CHAIR''S COPY'!I51</f>
        <v>5</v>
      </c>
      <c r="G59" s="56" t="str">
        <f t="shared" si="0"/>
        <v>0</v>
      </c>
      <c r="H59" s="138" t="str">
        <f t="shared" si="1"/>
        <v>Failed</v>
      </c>
      <c r="I59" s="8"/>
      <c r="J59" s="93"/>
    </row>
    <row r="60" spans="1:10">
      <c r="A60" s="56">
        <v>45</v>
      </c>
      <c r="B60" s="90">
        <f>INFO!C61</f>
        <v>0</v>
      </c>
      <c r="C60" s="91">
        <f>INFO!D61</f>
        <v>0</v>
      </c>
      <c r="D60" s="92">
        <f>INFO!E61</f>
        <v>0</v>
      </c>
      <c r="E60" s="56">
        <f>INFO!B61</f>
        <v>0</v>
      </c>
      <c r="F60" s="57">
        <f>'DEPT. CHAIR''S COPY'!I52</f>
        <v>5</v>
      </c>
      <c r="G60" s="56" t="str">
        <f t="shared" si="0"/>
        <v>0</v>
      </c>
      <c r="H60" s="138" t="str">
        <f t="shared" si="1"/>
        <v>Failed</v>
      </c>
      <c r="I60" s="8"/>
      <c r="J60" s="93"/>
    </row>
    <row r="61" spans="1:10">
      <c r="A61" s="56">
        <v>46</v>
      </c>
      <c r="B61" s="90">
        <f>INFO!C62</f>
        <v>0</v>
      </c>
      <c r="C61" s="91">
        <f>INFO!D62</f>
        <v>0</v>
      </c>
      <c r="D61" s="92">
        <f>INFO!E62</f>
        <v>0</v>
      </c>
      <c r="E61" s="56">
        <f>INFO!B62</f>
        <v>0</v>
      </c>
      <c r="F61" s="57">
        <f>'DEPT. CHAIR''S COPY'!I53</f>
        <v>5</v>
      </c>
      <c r="G61" s="56" t="str">
        <f t="shared" si="0"/>
        <v>0</v>
      </c>
      <c r="H61" s="138" t="str">
        <f t="shared" si="1"/>
        <v>Failed</v>
      </c>
      <c r="I61" s="8"/>
      <c r="J61" s="93"/>
    </row>
    <row r="62" spans="1:10" hidden="1">
      <c r="A62" s="56">
        <v>47</v>
      </c>
      <c r="B62" s="90">
        <f>INFO!C64</f>
        <v>0</v>
      </c>
      <c r="C62" s="91">
        <f>INFO!D64</f>
        <v>0</v>
      </c>
      <c r="D62" s="92">
        <f>INFO!E64</f>
        <v>0</v>
      </c>
      <c r="E62" s="56">
        <f>INFO!B64</f>
        <v>0</v>
      </c>
      <c r="F62" s="57" t="e">
        <f>'DEPT. CHAIR''S COPY'!I55</f>
        <v>#DIV/0!</v>
      </c>
      <c r="G62" s="56" t="e">
        <f t="shared" ref="G62:G77" si="5">IF(H62="Passed","3","0")</f>
        <v>#DIV/0!</v>
      </c>
      <c r="H62" s="138" t="e">
        <f t="shared" ref="H62:H77" si="6">IF(F62&lt;4,"Passed","Failed")</f>
        <v>#DIV/0!</v>
      </c>
      <c r="I62" s="8"/>
      <c r="J62" s="93"/>
    </row>
    <row r="63" spans="1:10" hidden="1">
      <c r="A63" s="56">
        <v>48</v>
      </c>
      <c r="B63" s="90">
        <f>INFO!C65</f>
        <v>0</v>
      </c>
      <c r="C63" s="91">
        <f>INFO!D65</f>
        <v>0</v>
      </c>
      <c r="D63" s="92">
        <f>INFO!E65</f>
        <v>0</v>
      </c>
      <c r="E63" s="56">
        <f>INFO!B65</f>
        <v>0</v>
      </c>
      <c r="F63" s="57" t="e">
        <f>'DEPT. CHAIR''S COPY'!I56</f>
        <v>#DIV/0!</v>
      </c>
      <c r="G63" s="56" t="e">
        <f t="shared" si="5"/>
        <v>#DIV/0!</v>
      </c>
      <c r="H63" s="138" t="e">
        <f t="shared" si="6"/>
        <v>#DIV/0!</v>
      </c>
      <c r="I63" s="8"/>
      <c r="J63" s="93"/>
    </row>
    <row r="64" spans="1:10" hidden="1">
      <c r="A64" s="56">
        <v>49</v>
      </c>
      <c r="B64" s="90">
        <f>INFO!C66</f>
        <v>0</v>
      </c>
      <c r="C64" s="91">
        <f>INFO!D66</f>
        <v>0</v>
      </c>
      <c r="D64" s="92">
        <f>INFO!E66</f>
        <v>0</v>
      </c>
      <c r="E64" s="56">
        <f>INFO!B66</f>
        <v>0</v>
      </c>
      <c r="F64" s="57" t="e">
        <f>'DEPT. CHAIR''S COPY'!I57</f>
        <v>#DIV/0!</v>
      </c>
      <c r="G64" s="56" t="e">
        <f t="shared" si="5"/>
        <v>#DIV/0!</v>
      </c>
      <c r="H64" s="138" t="e">
        <f t="shared" si="6"/>
        <v>#DIV/0!</v>
      </c>
      <c r="I64" s="8"/>
      <c r="J64" s="93"/>
    </row>
    <row r="65" spans="1:11" hidden="1">
      <c r="A65" s="56">
        <v>50</v>
      </c>
      <c r="B65" s="90">
        <f>INFO!C67</f>
        <v>0</v>
      </c>
      <c r="C65" s="91">
        <f>INFO!D67</f>
        <v>0</v>
      </c>
      <c r="D65" s="92">
        <f>INFO!E67</f>
        <v>0</v>
      </c>
      <c r="E65" s="56">
        <f>INFO!B67</f>
        <v>0</v>
      </c>
      <c r="F65" s="57" t="e">
        <f>'DEPT. CHAIR''S COPY'!I58</f>
        <v>#DIV/0!</v>
      </c>
      <c r="G65" s="56" t="e">
        <f t="shared" si="5"/>
        <v>#DIV/0!</v>
      </c>
      <c r="H65" s="138" t="e">
        <f t="shared" si="6"/>
        <v>#DIV/0!</v>
      </c>
      <c r="I65" s="8"/>
      <c r="J65" s="93"/>
    </row>
    <row r="66" spans="1:11" hidden="1">
      <c r="A66" s="56">
        <v>51</v>
      </c>
      <c r="B66" s="90">
        <f>INFO!C68</f>
        <v>0</v>
      </c>
      <c r="C66" s="91">
        <f>INFO!D68</f>
        <v>0</v>
      </c>
      <c r="D66" s="92">
        <f>INFO!E68</f>
        <v>0</v>
      </c>
      <c r="E66" s="56">
        <f>INFO!B68</f>
        <v>0</v>
      </c>
      <c r="F66" s="57" t="e">
        <f>'DEPT. CHAIR''S COPY'!I59</f>
        <v>#DIV/0!</v>
      </c>
      <c r="G66" s="56" t="e">
        <f t="shared" si="5"/>
        <v>#DIV/0!</v>
      </c>
      <c r="H66" s="138" t="e">
        <f t="shared" si="6"/>
        <v>#DIV/0!</v>
      </c>
      <c r="I66" s="8"/>
      <c r="J66" s="93"/>
    </row>
    <row r="67" spans="1:11" hidden="1">
      <c r="A67" s="56">
        <v>52</v>
      </c>
      <c r="B67" s="90">
        <f>INFO!C69</f>
        <v>0</v>
      </c>
      <c r="C67" s="91">
        <f>INFO!D69</f>
        <v>0</v>
      </c>
      <c r="D67" s="92">
        <f>INFO!E69</f>
        <v>0</v>
      </c>
      <c r="E67" s="56">
        <f>INFO!B69</f>
        <v>0</v>
      </c>
      <c r="F67" s="57" t="e">
        <f>'DEPT. CHAIR''S COPY'!I60</f>
        <v>#DIV/0!</v>
      </c>
      <c r="G67" s="56" t="e">
        <f t="shared" si="5"/>
        <v>#DIV/0!</v>
      </c>
      <c r="H67" s="138" t="e">
        <f t="shared" si="6"/>
        <v>#DIV/0!</v>
      </c>
      <c r="I67" s="8"/>
      <c r="J67" s="93"/>
    </row>
    <row r="68" spans="1:11" hidden="1">
      <c r="A68" s="56">
        <v>53</v>
      </c>
      <c r="B68" s="90">
        <f>INFO!C70</f>
        <v>0</v>
      </c>
      <c r="C68" s="91">
        <f>INFO!D70</f>
        <v>0</v>
      </c>
      <c r="D68" s="92">
        <f>INFO!E70</f>
        <v>0</v>
      </c>
      <c r="E68" s="56">
        <f>INFO!B70</f>
        <v>0</v>
      </c>
      <c r="F68" s="57" t="e">
        <f>'DEPT. CHAIR''S COPY'!I61</f>
        <v>#DIV/0!</v>
      </c>
      <c r="G68" s="56" t="e">
        <f t="shared" si="5"/>
        <v>#DIV/0!</v>
      </c>
      <c r="H68" s="138" t="e">
        <f t="shared" si="6"/>
        <v>#DIV/0!</v>
      </c>
      <c r="I68" s="8"/>
      <c r="J68" s="93"/>
    </row>
    <row r="69" spans="1:11" hidden="1">
      <c r="A69" s="56">
        <v>54</v>
      </c>
      <c r="B69" s="90">
        <f>INFO!C71</f>
        <v>0</v>
      </c>
      <c r="C69" s="91">
        <f>INFO!D71</f>
        <v>0</v>
      </c>
      <c r="D69" s="92">
        <f>INFO!E71</f>
        <v>0</v>
      </c>
      <c r="E69" s="56">
        <f>INFO!B71</f>
        <v>0</v>
      </c>
      <c r="F69" s="57" t="e">
        <f>'DEPT. CHAIR''S COPY'!I62</f>
        <v>#DIV/0!</v>
      </c>
      <c r="G69" s="56" t="e">
        <f t="shared" si="5"/>
        <v>#DIV/0!</v>
      </c>
      <c r="H69" s="138" t="e">
        <f t="shared" si="6"/>
        <v>#DIV/0!</v>
      </c>
      <c r="I69" s="8"/>
      <c r="J69" s="93"/>
    </row>
    <row r="70" spans="1:11" hidden="1">
      <c r="A70" s="56">
        <v>55</v>
      </c>
      <c r="B70" s="90">
        <f>INFO!C72</f>
        <v>0</v>
      </c>
      <c r="C70" s="91">
        <f>INFO!D72</f>
        <v>0</v>
      </c>
      <c r="D70" s="92">
        <f>INFO!E72</f>
        <v>0</v>
      </c>
      <c r="E70" s="56">
        <f>INFO!B72</f>
        <v>0</v>
      </c>
      <c r="F70" s="57" t="e">
        <f>'DEPT. CHAIR''S COPY'!I63</f>
        <v>#DIV/0!</v>
      </c>
      <c r="G70" s="56" t="e">
        <f t="shared" si="5"/>
        <v>#DIV/0!</v>
      </c>
      <c r="H70" s="138" t="e">
        <f t="shared" si="6"/>
        <v>#DIV/0!</v>
      </c>
      <c r="I70" s="8"/>
      <c r="J70" s="93"/>
    </row>
    <row r="71" spans="1:11" hidden="1">
      <c r="A71" s="56">
        <v>56</v>
      </c>
      <c r="B71" s="90">
        <f>INFO!C73</f>
        <v>0</v>
      </c>
      <c r="C71" s="91">
        <f>INFO!D73</f>
        <v>0</v>
      </c>
      <c r="D71" s="92">
        <f>INFO!E73</f>
        <v>0</v>
      </c>
      <c r="E71" s="56">
        <f>INFO!B73</f>
        <v>0</v>
      </c>
      <c r="F71" s="57" t="e">
        <f>'DEPT. CHAIR''S COPY'!I64</f>
        <v>#DIV/0!</v>
      </c>
      <c r="G71" s="56" t="e">
        <f t="shared" si="5"/>
        <v>#DIV/0!</v>
      </c>
      <c r="H71" s="138" t="e">
        <f t="shared" si="6"/>
        <v>#DIV/0!</v>
      </c>
      <c r="I71" s="8"/>
      <c r="J71" s="93"/>
    </row>
    <row r="72" spans="1:11" hidden="1">
      <c r="A72" s="56">
        <v>57</v>
      </c>
      <c r="B72" s="90">
        <f>INFO!C74</f>
        <v>0</v>
      </c>
      <c r="C72" s="91">
        <f>INFO!D74</f>
        <v>0</v>
      </c>
      <c r="D72" s="92">
        <f>INFO!E74</f>
        <v>0</v>
      </c>
      <c r="E72" s="56">
        <f>INFO!B74</f>
        <v>0</v>
      </c>
      <c r="F72" s="57" t="e">
        <f>'DEPT. CHAIR''S COPY'!I65</f>
        <v>#DIV/0!</v>
      </c>
      <c r="G72" s="56" t="e">
        <f t="shared" si="5"/>
        <v>#DIV/0!</v>
      </c>
      <c r="H72" s="138" t="e">
        <f t="shared" si="6"/>
        <v>#DIV/0!</v>
      </c>
      <c r="I72" s="8"/>
      <c r="J72" s="93"/>
    </row>
    <row r="73" spans="1:11" hidden="1">
      <c r="A73" s="56">
        <v>58</v>
      </c>
      <c r="B73" s="90">
        <f>INFO!C75</f>
        <v>0</v>
      </c>
      <c r="C73" s="91">
        <f>INFO!D75</f>
        <v>0</v>
      </c>
      <c r="D73" s="92">
        <f>INFO!E75</f>
        <v>0</v>
      </c>
      <c r="E73" s="56">
        <f>INFO!B75</f>
        <v>0</v>
      </c>
      <c r="F73" s="57" t="e">
        <f>'DEPT. CHAIR''S COPY'!I66</f>
        <v>#DIV/0!</v>
      </c>
      <c r="G73" s="56" t="e">
        <f t="shared" si="5"/>
        <v>#DIV/0!</v>
      </c>
      <c r="H73" s="138" t="e">
        <f t="shared" si="6"/>
        <v>#DIV/0!</v>
      </c>
      <c r="I73" s="8"/>
      <c r="J73" s="93"/>
    </row>
    <row r="74" spans="1:11" hidden="1">
      <c r="A74" s="56">
        <v>59</v>
      </c>
      <c r="B74" s="90">
        <f>INFO!C76</f>
        <v>0</v>
      </c>
      <c r="C74" s="91">
        <f>INFO!D76</f>
        <v>0</v>
      </c>
      <c r="D74" s="92">
        <f>INFO!E76</f>
        <v>0</v>
      </c>
      <c r="E74" s="56">
        <f>INFO!B76</f>
        <v>0</v>
      </c>
      <c r="F74" s="57" t="e">
        <f>'DEPT. CHAIR''S COPY'!I67</f>
        <v>#DIV/0!</v>
      </c>
      <c r="G74" s="56" t="e">
        <f t="shared" si="5"/>
        <v>#DIV/0!</v>
      </c>
      <c r="H74" s="138" t="e">
        <f t="shared" si="6"/>
        <v>#DIV/0!</v>
      </c>
      <c r="I74" s="8" t="e">
        <f t="shared" si="4"/>
        <v>#DIV/0!</v>
      </c>
      <c r="J74" s="93" t="e">
        <f t="shared" si="3"/>
        <v>#DIV/0!</v>
      </c>
    </row>
    <row r="75" spans="1:11" hidden="1">
      <c r="A75" s="56">
        <v>60</v>
      </c>
      <c r="B75" s="90">
        <f>INFO!C77</f>
        <v>0</v>
      </c>
      <c r="C75" s="91">
        <f>INFO!D77</f>
        <v>0</v>
      </c>
      <c r="D75" s="92">
        <f>INFO!E77</f>
        <v>0</v>
      </c>
      <c r="E75" s="56">
        <f>INFO!B77</f>
        <v>0</v>
      </c>
      <c r="F75" s="57" t="e">
        <f>'DEPT. CHAIR''S COPY'!I68</f>
        <v>#DIV/0!</v>
      </c>
      <c r="G75" s="56" t="e">
        <f t="shared" si="5"/>
        <v>#DIV/0!</v>
      </c>
      <c r="H75" s="138" t="e">
        <f t="shared" si="6"/>
        <v>#DIV/0!</v>
      </c>
      <c r="I75" s="8"/>
      <c r="J75" s="93"/>
    </row>
    <row r="76" spans="1:11" hidden="1">
      <c r="A76" s="56">
        <v>61</v>
      </c>
      <c r="B76" s="90">
        <f>INFO!C78</f>
        <v>0</v>
      </c>
      <c r="C76" s="91">
        <f>INFO!D78</f>
        <v>0</v>
      </c>
      <c r="D76" s="92">
        <f>INFO!E78</f>
        <v>0</v>
      </c>
      <c r="E76" s="56">
        <f>INFO!B78</f>
        <v>0</v>
      </c>
      <c r="F76" s="57" t="e">
        <f>'DEPT. CHAIR''S COPY'!I69</f>
        <v>#DIV/0!</v>
      </c>
      <c r="G76" s="56" t="e">
        <f t="shared" si="5"/>
        <v>#DIV/0!</v>
      </c>
      <c r="H76" s="138" t="e">
        <f t="shared" si="6"/>
        <v>#DIV/0!</v>
      </c>
      <c r="I76" s="8"/>
      <c r="J76" s="93"/>
    </row>
    <row r="77" spans="1:11" hidden="1">
      <c r="A77" s="56">
        <v>62</v>
      </c>
      <c r="B77" s="90">
        <f>INFO!C79</f>
        <v>0</v>
      </c>
      <c r="C77" s="91">
        <f>INFO!D79</f>
        <v>0</v>
      </c>
      <c r="D77" s="92">
        <f>INFO!E79</f>
        <v>0</v>
      </c>
      <c r="E77" s="56">
        <f>INFO!B79</f>
        <v>0</v>
      </c>
      <c r="F77" s="57" t="e">
        <f>'DEPT. CHAIR''S COPY'!I70</f>
        <v>#DIV/0!</v>
      </c>
      <c r="G77" s="56" t="e">
        <f t="shared" si="5"/>
        <v>#DIV/0!</v>
      </c>
      <c r="H77" s="138" t="e">
        <f t="shared" si="6"/>
        <v>#DIV/0!</v>
      </c>
      <c r="I77" s="8" t="e">
        <f t="shared" si="4"/>
        <v>#DIV/0!</v>
      </c>
      <c r="J77" s="93" t="e">
        <f t="shared" si="3"/>
        <v>#DIV/0!</v>
      </c>
    </row>
    <row r="78" spans="1:11">
      <c r="A78" s="288" t="s">
        <v>70</v>
      </c>
      <c r="B78" s="289"/>
      <c r="C78" s="289"/>
      <c r="D78" s="289"/>
      <c r="E78" s="289"/>
      <c r="F78" s="289"/>
      <c r="G78" s="289"/>
      <c r="H78" s="289"/>
      <c r="I78" s="289"/>
      <c r="J78" s="289"/>
      <c r="K78" s="137"/>
    </row>
    <row r="79" spans="1:11">
      <c r="A79" s="59"/>
      <c r="B79" s="73"/>
      <c r="C79" s="73"/>
      <c r="D79" s="73"/>
      <c r="E79" s="59"/>
      <c r="F79" s="60"/>
      <c r="G79" s="59"/>
      <c r="H79" s="59"/>
      <c r="I79" s="59"/>
      <c r="J79" s="59"/>
    </row>
    <row r="80" spans="1:11">
      <c r="A80" s="59"/>
      <c r="B80" s="73"/>
      <c r="C80" s="73"/>
      <c r="D80" s="73"/>
      <c r="E80" s="59"/>
      <c r="F80" s="60"/>
      <c r="G80" s="59"/>
      <c r="H80" s="59"/>
      <c r="I80" s="59"/>
      <c r="J80" s="59"/>
    </row>
    <row r="81" spans="1:11" s="95" customFormat="1" ht="14.25">
      <c r="B81" s="291">
        <f ca="1">NOW()</f>
        <v>42989.580192013891</v>
      </c>
      <c r="C81" s="291"/>
      <c r="D81" s="291"/>
      <c r="F81" s="96" t="str">
        <f>INFO!A83</f>
        <v>Erwin L. Cahapin</v>
      </c>
      <c r="G81" s="96"/>
      <c r="H81" s="96"/>
      <c r="I81" s="96"/>
      <c r="J81" s="97"/>
    </row>
    <row r="82" spans="1:11" s="95" customFormat="1" ht="14.25">
      <c r="B82" s="292" t="s">
        <v>59</v>
      </c>
      <c r="C82" s="292"/>
      <c r="D82" s="292"/>
      <c r="E82" s="99"/>
      <c r="F82" s="100" t="s">
        <v>84</v>
      </c>
      <c r="G82" s="100"/>
      <c r="H82" s="100"/>
      <c r="I82" s="101"/>
      <c r="J82" s="102"/>
    </row>
    <row r="83" spans="1:11" s="95" customFormat="1" ht="14.25">
      <c r="B83" s="131"/>
      <c r="C83" s="131"/>
      <c r="D83" s="131"/>
      <c r="E83" s="99"/>
      <c r="F83" s="132"/>
      <c r="G83" s="132"/>
      <c r="H83" s="132"/>
      <c r="I83" s="102"/>
      <c r="J83" s="102"/>
    </row>
    <row r="84" spans="1:11" s="95" customFormat="1" ht="14.25">
      <c r="B84" s="131"/>
      <c r="C84" s="131"/>
      <c r="D84" s="131"/>
      <c r="E84" s="99"/>
      <c r="F84" s="132"/>
      <c r="G84" s="132"/>
      <c r="H84" s="132"/>
      <c r="I84" s="102"/>
      <c r="J84" s="102"/>
    </row>
    <row r="85" spans="1:11" s="95" customFormat="1" ht="14.25">
      <c r="B85" s="131"/>
      <c r="C85" s="131"/>
      <c r="D85" s="131"/>
      <c r="E85" s="99"/>
      <c r="F85" s="132"/>
      <c r="G85" s="132"/>
      <c r="H85" s="132"/>
      <c r="I85" s="102"/>
      <c r="J85" s="102"/>
    </row>
    <row r="86" spans="1:11" s="95" customFormat="1" ht="14.25">
      <c r="B86" s="131"/>
      <c r="C86" s="131"/>
      <c r="D86" s="131"/>
      <c r="E86" s="99"/>
      <c r="F86" s="132"/>
      <c r="G86" s="132"/>
      <c r="H86" s="132"/>
      <c r="I86" s="102"/>
      <c r="J86" s="102"/>
    </row>
    <row r="87" spans="1:11" s="95" customFormat="1" ht="14.25">
      <c r="B87" s="131"/>
      <c r="C87" s="131"/>
      <c r="D87" s="131"/>
      <c r="E87" s="99"/>
      <c r="F87" s="132"/>
      <c r="G87" s="132"/>
      <c r="H87" s="132"/>
      <c r="I87" s="102"/>
      <c r="J87" s="102"/>
    </row>
    <row r="88" spans="1:11" s="95" customFormat="1" ht="14.25">
      <c r="B88" s="131"/>
      <c r="C88" s="131"/>
      <c r="D88" s="131"/>
      <c r="E88" s="99"/>
      <c r="F88" s="132"/>
      <c r="G88" s="132"/>
      <c r="H88" s="132"/>
      <c r="I88" s="102"/>
      <c r="J88" s="102"/>
    </row>
    <row r="89" spans="1:11">
      <c r="A89" s="50"/>
      <c r="B89" s="74"/>
      <c r="C89" s="74"/>
      <c r="D89" s="74"/>
      <c r="E89" s="50"/>
      <c r="F89" s="62"/>
      <c r="G89" s="61"/>
      <c r="H89" s="61"/>
      <c r="I89" s="50"/>
      <c r="J89" s="50"/>
    </row>
    <row r="90" spans="1:11">
      <c r="A90" s="50"/>
      <c r="B90" s="74"/>
      <c r="C90" s="74"/>
      <c r="D90" s="74"/>
      <c r="E90" s="50"/>
      <c r="F90" s="62"/>
      <c r="G90" s="61"/>
      <c r="H90" s="61"/>
      <c r="I90" s="50"/>
      <c r="J90" s="50"/>
    </row>
    <row r="91" spans="1:11">
      <c r="A91" s="50"/>
      <c r="B91" s="74"/>
      <c r="C91" s="74"/>
      <c r="D91" s="74"/>
      <c r="E91" s="50"/>
      <c r="F91" s="62"/>
      <c r="G91" s="61"/>
      <c r="H91" s="61"/>
      <c r="I91" s="50"/>
      <c r="J91" s="50"/>
    </row>
    <row r="92" spans="1:11">
      <c r="A92" s="50"/>
      <c r="B92" s="293" t="s">
        <v>71</v>
      </c>
      <c r="C92" s="293"/>
      <c r="D92" s="293"/>
      <c r="E92" s="293"/>
      <c r="F92" s="293"/>
      <c r="G92" s="293"/>
      <c r="H92" s="293"/>
      <c r="I92" s="293"/>
      <c r="J92" s="293"/>
      <c r="K92" s="293"/>
    </row>
    <row r="93" spans="1:11">
      <c r="A93" s="50"/>
      <c r="B93" s="293"/>
      <c r="C93" s="293"/>
      <c r="D93" s="293"/>
      <c r="E93" s="293"/>
      <c r="F93" s="293"/>
      <c r="G93" s="293"/>
      <c r="H93" s="293"/>
      <c r="I93" s="293"/>
      <c r="J93" s="293"/>
      <c r="K93" s="293"/>
    </row>
    <row r="94" spans="1:11">
      <c r="A94" s="50"/>
      <c r="B94" s="65"/>
      <c r="C94" s="65"/>
      <c r="D94" s="65"/>
      <c r="E94" s="82"/>
      <c r="F94" s="63"/>
      <c r="G94" s="82"/>
      <c r="H94" s="82"/>
      <c r="I94" s="82"/>
      <c r="J94" s="82"/>
    </row>
    <row r="95" spans="1:11" ht="33" customHeight="1">
      <c r="A95" s="50"/>
      <c r="B95" s="65"/>
      <c r="C95" s="294" t="s">
        <v>8</v>
      </c>
      <c r="D95" s="294"/>
      <c r="E95" s="294"/>
      <c r="F95" s="295" t="s">
        <v>78</v>
      </c>
      <c r="G95" s="295"/>
      <c r="H95" s="125" t="s">
        <v>79</v>
      </c>
      <c r="I95" s="124"/>
      <c r="J95" s="103"/>
    </row>
    <row r="96" spans="1:11">
      <c r="A96" s="50"/>
      <c r="B96" s="65"/>
      <c r="C96" s="296" t="s">
        <v>72</v>
      </c>
      <c r="D96" s="296"/>
      <c r="E96" s="296"/>
      <c r="F96" s="297">
        <f>COUNTIF(F16:F61,"=1.0")+COUNTIF(F16:F61,"=1.25")+(COUNTIF(F16:F61,"=1.50")+COUNTIF(F16:F61,"=1.75"))</f>
        <v>0</v>
      </c>
      <c r="G96" s="297"/>
      <c r="H96" s="120">
        <f>IFERROR((ROUND((F96/$F$103*100),0)),"")</f>
        <v>0</v>
      </c>
      <c r="I96" s="121"/>
      <c r="J96" s="104"/>
    </row>
    <row r="97" spans="1:10">
      <c r="A97" s="50"/>
      <c r="B97" s="65"/>
      <c r="C97" s="296" t="s">
        <v>73</v>
      </c>
      <c r="D97" s="296"/>
      <c r="E97" s="296"/>
      <c r="F97" s="297">
        <f>COUNTIF(F16:F61,"=2.0")+COUNTIF(F16:F61,"=2.25")+COUNTIF(F16:F61,"=2.50")+COUNTIF(F16:F61,"=2.75")</f>
        <v>0</v>
      </c>
      <c r="G97" s="297"/>
      <c r="H97" s="120">
        <f t="shared" ref="H97:H102" si="7">IFERROR((ROUND((F97/$F$103*100),0)),"")</f>
        <v>0</v>
      </c>
      <c r="I97" s="121"/>
      <c r="J97" s="104"/>
    </row>
    <row r="98" spans="1:10">
      <c r="A98" s="50"/>
      <c r="B98" s="65"/>
      <c r="C98" s="298">
        <v>3</v>
      </c>
      <c r="D98" s="298"/>
      <c r="E98" s="298"/>
      <c r="F98" s="297">
        <f>COUNTIF(F16:F61,"=3.0")</f>
        <v>0</v>
      </c>
      <c r="G98" s="297"/>
      <c r="H98" s="120">
        <f t="shared" si="7"/>
        <v>0</v>
      </c>
      <c r="I98" s="121"/>
      <c r="J98" s="104"/>
    </row>
    <row r="99" spans="1:10">
      <c r="A99" s="50"/>
      <c r="B99" s="65"/>
      <c r="C99" s="298">
        <v>4</v>
      </c>
      <c r="D99" s="298"/>
      <c r="E99" s="298"/>
      <c r="F99" s="297">
        <f>COUNTIF(F16:F61,"=4.0")</f>
        <v>0</v>
      </c>
      <c r="G99" s="297"/>
      <c r="H99" s="120">
        <f t="shared" si="7"/>
        <v>0</v>
      </c>
      <c r="I99" s="121"/>
      <c r="J99" s="105"/>
    </row>
    <row r="100" spans="1:10">
      <c r="A100" s="50"/>
      <c r="B100" s="65"/>
      <c r="C100" s="298">
        <v>5</v>
      </c>
      <c r="D100" s="298"/>
      <c r="E100" s="298"/>
      <c r="F100" s="299">
        <f>COUNTIF(F16:F61,"=5.0")</f>
        <v>46</v>
      </c>
      <c r="G100" s="299"/>
      <c r="H100" s="120">
        <f t="shared" si="7"/>
        <v>100</v>
      </c>
      <c r="I100" s="121"/>
      <c r="J100" s="104"/>
    </row>
    <row r="101" spans="1:10">
      <c r="A101" s="50"/>
      <c r="B101" s="65"/>
      <c r="C101" s="296" t="s">
        <v>85</v>
      </c>
      <c r="D101" s="296"/>
      <c r="E101" s="296"/>
      <c r="F101" s="299">
        <f>COUNTIF(F16:F61,"=inc")</f>
        <v>0</v>
      </c>
      <c r="G101" s="299"/>
      <c r="H101" s="120">
        <f t="shared" si="7"/>
        <v>0</v>
      </c>
      <c r="I101" s="121"/>
      <c r="J101" s="105"/>
    </row>
    <row r="102" spans="1:10">
      <c r="A102" s="50"/>
      <c r="B102" s="65"/>
      <c r="C102" s="296" t="s">
        <v>86</v>
      </c>
      <c r="D102" s="296"/>
      <c r="E102" s="296"/>
      <c r="F102" s="299">
        <f>COUNTIF(F16:F61,"=drp")</f>
        <v>0</v>
      </c>
      <c r="G102" s="299"/>
      <c r="H102" s="120">
        <f t="shared" si="7"/>
        <v>0</v>
      </c>
      <c r="I102" s="121"/>
      <c r="J102" s="104"/>
    </row>
    <row r="103" spans="1:10">
      <c r="A103" s="50"/>
      <c r="B103" s="65"/>
      <c r="C103" s="296" t="s">
        <v>87</v>
      </c>
      <c r="D103" s="296"/>
      <c r="E103" s="296"/>
      <c r="F103" s="300">
        <f>SUM(F96:G102)</f>
        <v>46</v>
      </c>
      <c r="G103" s="301"/>
      <c r="H103" s="122">
        <f>IFERROR((ROUND((F103/$F$103*100),0)),"")</f>
        <v>100</v>
      </c>
      <c r="I103" s="123"/>
      <c r="J103" s="106"/>
    </row>
    <row r="104" spans="1:10">
      <c r="A104" s="50"/>
      <c r="B104" s="65"/>
      <c r="C104" s="65"/>
      <c r="D104" s="65"/>
      <c r="E104" s="82"/>
      <c r="F104" s="63"/>
      <c r="G104" s="82"/>
      <c r="H104" s="82"/>
      <c r="I104" s="82"/>
      <c r="J104" s="82"/>
    </row>
    <row r="105" spans="1:10">
      <c r="A105" s="50"/>
      <c r="E105" s="50"/>
      <c r="F105" s="55"/>
      <c r="H105" s="82"/>
      <c r="I105" s="50"/>
      <c r="J105" s="50"/>
    </row>
    <row r="106" spans="1:10" s="95" customFormat="1" ht="14.25">
      <c r="B106" s="107" t="s">
        <v>88</v>
      </c>
      <c r="H106" s="107" t="s">
        <v>89</v>
      </c>
    </row>
    <row r="107" spans="1:10" s="95" customFormat="1" ht="14.25">
      <c r="D107" s="102"/>
    </row>
    <row r="108" spans="1:10" s="95" customFormat="1" ht="14.25">
      <c r="B108" s="108"/>
      <c r="H108" s="108"/>
    </row>
    <row r="109" spans="1:10" s="95" customFormat="1" ht="14.25">
      <c r="B109" s="108" t="str">
        <f>UPPER(INFO!J7)</f>
        <v>RENEN PAUL M. VIADO</v>
      </c>
      <c r="E109" s="102"/>
      <c r="F109" s="109"/>
      <c r="G109" s="102"/>
      <c r="H109" s="108" t="str">
        <f>UPPER(INFO!J5)</f>
        <v>BRYLLE D. SAMSON</v>
      </c>
    </row>
    <row r="110" spans="1:10" s="95" customFormat="1" ht="14.25">
      <c r="B110" s="110" t="s">
        <v>75</v>
      </c>
      <c r="E110" s="102"/>
      <c r="F110" s="102"/>
      <c r="G110" s="102"/>
      <c r="H110" s="110" t="s">
        <v>105</v>
      </c>
    </row>
    <row r="111" spans="1:10" s="95" customFormat="1" ht="14.25">
      <c r="A111" s="111"/>
      <c r="B111" s="111"/>
      <c r="C111" s="111"/>
      <c r="D111" s="111"/>
      <c r="E111" s="112"/>
      <c r="F111" s="102"/>
      <c r="G111" s="112"/>
      <c r="H111" s="112"/>
      <c r="I111" s="111"/>
      <c r="J111" s="111"/>
    </row>
    <row r="112" spans="1:10" s="95" customFormat="1" ht="15.75">
      <c r="A112" s="111"/>
      <c r="B112" s="111"/>
      <c r="C112" s="111"/>
      <c r="D112" s="111"/>
      <c r="E112" s="113"/>
      <c r="F112" s="113"/>
      <c r="G112" s="113"/>
      <c r="H112" s="113"/>
      <c r="I112" s="111"/>
      <c r="J112" s="111"/>
    </row>
    <row r="113" spans="1:10" s="95" customFormat="1" ht="14.25">
      <c r="A113" s="111"/>
      <c r="B113" s="111"/>
      <c r="C113" s="111"/>
      <c r="D113" s="111"/>
      <c r="E113" s="114"/>
      <c r="F113" s="114"/>
      <c r="G113" s="114"/>
      <c r="H113" s="114"/>
      <c r="I113" s="111"/>
      <c r="J113" s="111"/>
    </row>
    <row r="114" spans="1:10" s="95" customFormat="1" ht="14.25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</row>
    <row r="115" spans="1:10" s="95" customFormat="1" ht="14.25">
      <c r="A115" s="111"/>
      <c r="B115" s="107" t="s">
        <v>90</v>
      </c>
      <c r="C115" s="107"/>
      <c r="D115" s="107"/>
      <c r="E115" s="116"/>
      <c r="F115" s="107"/>
      <c r="G115" s="107"/>
      <c r="I115" s="111"/>
      <c r="J115" s="111"/>
    </row>
    <row r="116" spans="1:10" s="95" customFormat="1" ht="14.25">
      <c r="A116" s="111"/>
      <c r="E116" s="112"/>
      <c r="I116" s="111"/>
      <c r="J116" s="111"/>
    </row>
    <row r="117" spans="1:10" s="95" customFormat="1" ht="14.25">
      <c r="A117" s="111"/>
      <c r="E117" s="112"/>
      <c r="I117" s="111"/>
      <c r="J117" s="111"/>
    </row>
    <row r="118" spans="1:10" s="95" customFormat="1" ht="14.25">
      <c r="B118" s="259" t="str">
        <f>(INFO!J6)</f>
        <v>GILCHOR P. CUBILLO, PhD</v>
      </c>
    </row>
    <row r="119" spans="1:10" s="95" customFormat="1" ht="14.25">
      <c r="B119" s="110" t="s">
        <v>76</v>
      </c>
      <c r="C119" s="99"/>
      <c r="D119" s="99"/>
      <c r="E119" s="99"/>
      <c r="F119" s="99"/>
      <c r="G119" s="99"/>
      <c r="I119" s="99"/>
      <c r="J119" s="99"/>
    </row>
    <row r="120" spans="1:10">
      <c r="A120" s="50"/>
      <c r="C120" s="65"/>
      <c r="D120" s="65"/>
      <c r="E120" s="82"/>
      <c r="F120" s="55"/>
      <c r="H120" s="50"/>
      <c r="I120" s="50"/>
      <c r="J120" s="50"/>
    </row>
    <row r="121" spans="1:10">
      <c r="A121" s="50"/>
      <c r="C121" s="76"/>
      <c r="D121" s="76"/>
      <c r="E121" s="66"/>
      <c r="F121" s="55"/>
      <c r="H121" s="50"/>
      <c r="I121" s="50"/>
      <c r="J121" s="50"/>
    </row>
    <row r="122" spans="1:10">
      <c r="A122" s="50"/>
      <c r="C122" s="75"/>
      <c r="D122" s="75"/>
      <c r="E122" s="64"/>
      <c r="F122" s="55"/>
      <c r="H122" s="50"/>
      <c r="I122" s="50"/>
      <c r="J122" s="50"/>
    </row>
    <row r="123" spans="1:10">
      <c r="F123" s="55"/>
    </row>
    <row r="124" spans="1:10">
      <c r="F124" s="55"/>
    </row>
  </sheetData>
  <sheetProtection sheet="1" objects="1" scenarios="1"/>
  <mergeCells count="31">
    <mergeCell ref="C103:E103"/>
    <mergeCell ref="F103:G103"/>
    <mergeCell ref="C100:E100"/>
    <mergeCell ref="F100:G100"/>
    <mergeCell ref="C101:E101"/>
    <mergeCell ref="F101:G101"/>
    <mergeCell ref="C102:E102"/>
    <mergeCell ref="F102:G102"/>
    <mergeCell ref="C97:E97"/>
    <mergeCell ref="F97:G97"/>
    <mergeCell ref="C98:E98"/>
    <mergeCell ref="F98:G98"/>
    <mergeCell ref="C99:E99"/>
    <mergeCell ref="F99:G99"/>
    <mergeCell ref="C95:E95"/>
    <mergeCell ref="F95:G95"/>
    <mergeCell ref="C96:E96"/>
    <mergeCell ref="F96:G96"/>
    <mergeCell ref="B92:K93"/>
    <mergeCell ref="B82:D82"/>
    <mergeCell ref="A1:I1"/>
    <mergeCell ref="A2:I2"/>
    <mergeCell ref="A3:I3"/>
    <mergeCell ref="A4:I4"/>
    <mergeCell ref="A5:I5"/>
    <mergeCell ref="A6:I6"/>
    <mergeCell ref="A8:I8"/>
    <mergeCell ref="B9:C9"/>
    <mergeCell ref="B15:D15"/>
    <mergeCell ref="A78:J78"/>
    <mergeCell ref="B81:D81"/>
  </mergeCells>
  <conditionalFormatting sqref="F16:F77">
    <cfRule type="cellIs" dxfId="4" priority="18" operator="equal">
      <formula>5</formula>
    </cfRule>
    <cfRule type="containsText" dxfId="3" priority="21" stopIfTrue="1" operator="containsText" text="5.0">
      <formula>NOT(ISERROR(SEARCH("5.0",F16)))</formula>
    </cfRule>
  </conditionalFormatting>
  <conditionalFormatting sqref="I16:I77">
    <cfRule type="cellIs" dxfId="2" priority="20" stopIfTrue="1" operator="equal">
      <formula>"Failed"</formula>
    </cfRule>
  </conditionalFormatting>
  <conditionalFormatting sqref="F16:F77">
    <cfRule type="cellIs" dxfId="1" priority="19" stopIfTrue="1" operator="greaterThan">
      <formula>3</formula>
    </cfRule>
  </conditionalFormatting>
  <conditionalFormatting sqref="H16:H77">
    <cfRule type="cellIs" dxfId="0" priority="1" operator="equal">
      <formula>"Failed"</formula>
    </cfRule>
  </conditionalFormatting>
  <printOptions horizontalCentered="1"/>
  <pageMargins left="0.7" right="0.7" top="0.5" bottom="1.75" header="0.3" footer="0.3"/>
  <pageSetup paperSize="256" scale="91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activeCell="R65" sqref="R65"/>
    </sheetView>
  </sheetViews>
  <sheetFormatPr defaultRowHeight="12.75"/>
  <cols>
    <col min="1" max="1" width="3.5703125" customWidth="1"/>
    <col min="2" max="3" width="12.140625" bestFit="1" customWidth="1"/>
    <col min="4" max="4" width="18.140625" customWidth="1"/>
    <col min="5" max="5" width="4.5703125" customWidth="1"/>
    <col min="9" max="9" width="9.42578125" bestFit="1" customWidth="1"/>
  </cols>
  <sheetData>
    <row r="1" spans="1:13">
      <c r="A1" s="433"/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</row>
    <row r="2" spans="1:13" ht="14.25">
      <c r="A2" s="434" t="s">
        <v>102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</row>
    <row r="3" spans="1:13" ht="18">
      <c r="A3" s="435" t="s">
        <v>26</v>
      </c>
      <c r="B3" s="435"/>
      <c r="C3" s="435" t="s">
        <v>26</v>
      </c>
      <c r="D3" s="435"/>
      <c r="E3" s="435"/>
      <c r="F3" s="435"/>
      <c r="G3" s="435"/>
      <c r="H3" s="435"/>
      <c r="I3" s="435"/>
      <c r="J3" s="435"/>
      <c r="K3" s="435"/>
      <c r="L3" s="435"/>
      <c r="M3" s="435"/>
    </row>
    <row r="4" spans="1:13" ht="14.25">
      <c r="A4" s="434" t="s">
        <v>103</v>
      </c>
      <c r="B4" s="434"/>
      <c r="C4" s="434" t="s">
        <v>103</v>
      </c>
      <c r="D4" s="434"/>
      <c r="E4" s="434"/>
      <c r="F4" s="434"/>
      <c r="G4" s="434"/>
      <c r="H4" s="434"/>
      <c r="I4" s="434"/>
      <c r="J4" s="434"/>
      <c r="K4" s="434"/>
      <c r="L4" s="434"/>
      <c r="M4" s="434"/>
    </row>
    <row r="5" spans="1:13">
      <c r="A5" s="436" t="s">
        <v>133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</row>
    <row r="6" spans="1:13" ht="14.25">
      <c r="C6" s="205"/>
    </row>
    <row r="7" spans="1:13" ht="14.25">
      <c r="C7" s="205"/>
    </row>
    <row r="8" spans="1:13" ht="14.25">
      <c r="C8" s="205"/>
    </row>
    <row r="9" spans="1:13" ht="15.75">
      <c r="A9" s="432" t="s">
        <v>134</v>
      </c>
      <c r="B9" s="432"/>
      <c r="C9" s="432"/>
      <c r="D9" s="432"/>
      <c r="E9" s="432"/>
      <c r="F9" s="432"/>
      <c r="G9" s="432"/>
      <c r="H9" s="432"/>
      <c r="I9" s="432"/>
      <c r="J9" s="432"/>
      <c r="K9" s="432"/>
      <c r="L9" s="432"/>
      <c r="M9" s="432"/>
    </row>
    <row r="10" spans="1:13">
      <c r="A10" s="206" t="s">
        <v>110</v>
      </c>
      <c r="D10" s="223" t="str">
        <f>INFO!D5</f>
        <v>DCIT 65</v>
      </c>
      <c r="E10" s="207"/>
      <c r="F10" s="207"/>
      <c r="I10" s="206" t="s">
        <v>135</v>
      </c>
      <c r="J10" s="208" t="s">
        <v>106</v>
      </c>
      <c r="K10" s="207"/>
    </row>
    <row r="11" spans="1:13">
      <c r="A11" s="206" t="s">
        <v>136</v>
      </c>
      <c r="D11" s="224" t="str">
        <f>INFO!D6</f>
        <v>Web Development</v>
      </c>
      <c r="E11" s="209"/>
      <c r="F11" s="209"/>
      <c r="I11" s="206" t="s">
        <v>137</v>
      </c>
      <c r="J11" s="225" t="str">
        <f>INFO!D8</f>
        <v>BSCS</v>
      </c>
      <c r="K11" s="209"/>
    </row>
    <row r="12" spans="1:13" ht="13.5" thickBot="1"/>
    <row r="13" spans="1:13" ht="13.5" thickBot="1">
      <c r="A13" s="210" t="s">
        <v>2</v>
      </c>
      <c r="B13" s="211" t="s">
        <v>138</v>
      </c>
      <c r="C13" s="211" t="s">
        <v>139</v>
      </c>
      <c r="D13" s="211" t="s">
        <v>140</v>
      </c>
      <c r="E13" s="211" t="s">
        <v>141</v>
      </c>
      <c r="F13" s="212">
        <v>42332</v>
      </c>
      <c r="G13" s="212">
        <v>42339</v>
      </c>
      <c r="H13" s="212">
        <v>42346</v>
      </c>
      <c r="I13" s="212">
        <v>42353</v>
      </c>
      <c r="J13" s="212">
        <v>42009</v>
      </c>
      <c r="K13" s="212">
        <v>42016</v>
      </c>
      <c r="L13" s="212">
        <v>42023</v>
      </c>
      <c r="M13" s="213">
        <v>42030</v>
      </c>
    </row>
    <row r="14" spans="1:13">
      <c r="A14" s="226">
        <v>1</v>
      </c>
      <c r="B14" s="214" t="str">
        <f>INFO!B17</f>
        <v>201501-17</v>
      </c>
      <c r="C14" s="214" t="str">
        <f>INFO!C17</f>
        <v>Capanas</v>
      </c>
      <c r="D14" s="214" t="str">
        <f>INFO!D17</f>
        <v>Jessa Mae</v>
      </c>
      <c r="E14" s="214" t="str">
        <f>INFO!E17</f>
        <v>B</v>
      </c>
      <c r="F14" s="215"/>
      <c r="G14" s="215"/>
      <c r="H14" s="215"/>
      <c r="I14" s="215"/>
      <c r="J14" s="215"/>
      <c r="K14" s="215"/>
      <c r="L14" s="215"/>
      <c r="M14" s="216"/>
    </row>
    <row r="15" spans="1:13">
      <c r="A15" s="227">
        <v>2</v>
      </c>
      <c r="B15" s="214" t="str">
        <f>INFO!B18</f>
        <v>201501-306</v>
      </c>
      <c r="C15" s="214" t="str">
        <f>INFO!C18</f>
        <v>Villero</v>
      </c>
      <c r="D15" s="214" t="str">
        <f>INFO!D18</f>
        <v>Vanessa Mei</v>
      </c>
      <c r="E15" s="214" t="str">
        <f>INFO!E18</f>
        <v>V</v>
      </c>
      <c r="F15" s="217"/>
      <c r="G15" s="217"/>
      <c r="H15" s="217"/>
      <c r="I15" s="217"/>
      <c r="J15" s="217"/>
      <c r="K15" s="217"/>
      <c r="L15" s="217"/>
      <c r="M15" s="218"/>
    </row>
    <row r="16" spans="1:13">
      <c r="A16" s="226">
        <v>3</v>
      </c>
      <c r="B16" s="214" t="str">
        <f>INFO!B19</f>
        <v>201501-1933</v>
      </c>
      <c r="C16" s="214" t="str">
        <f>INFO!C19</f>
        <v>Hardin</v>
      </c>
      <c r="D16" s="214" t="str">
        <f>INFO!D19</f>
        <v>Carmina</v>
      </c>
      <c r="E16" s="214" t="str">
        <f>INFO!E19</f>
        <v>B.</v>
      </c>
      <c r="F16" s="217"/>
      <c r="G16" s="217"/>
      <c r="H16" s="217"/>
      <c r="I16" s="217"/>
      <c r="J16" s="217"/>
      <c r="K16" s="217"/>
      <c r="L16" s="217"/>
      <c r="M16" s="218"/>
    </row>
    <row r="17" spans="1:13">
      <c r="A17" s="227">
        <v>4</v>
      </c>
      <c r="B17" s="214" t="str">
        <f>INFO!B20</f>
        <v>201501-1175</v>
      </c>
      <c r="C17" s="214" t="str">
        <f>INFO!C20</f>
        <v>Adena</v>
      </c>
      <c r="D17" s="214" t="str">
        <f>INFO!D20</f>
        <v>Ginel</v>
      </c>
      <c r="E17" s="214" t="str">
        <f>INFO!E20</f>
        <v>Q.</v>
      </c>
      <c r="F17" s="217"/>
      <c r="G17" s="217"/>
      <c r="H17" s="217"/>
      <c r="I17" s="217"/>
      <c r="J17" s="217"/>
      <c r="K17" s="217"/>
      <c r="L17" s="217"/>
      <c r="M17" s="218"/>
    </row>
    <row r="18" spans="1:13">
      <c r="A18" s="226">
        <v>5</v>
      </c>
      <c r="B18" s="214" t="str">
        <f>INFO!B21</f>
        <v>201501-1203</v>
      </c>
      <c r="C18" s="214" t="str">
        <f>INFO!C21</f>
        <v>Serra</v>
      </c>
      <c r="D18" s="214" t="str">
        <f>INFO!D21</f>
        <v>Regiena Rose</v>
      </c>
      <c r="E18" s="214" t="str">
        <f>INFO!E21</f>
        <v>A</v>
      </c>
      <c r="F18" s="217"/>
      <c r="G18" s="217"/>
      <c r="H18" s="217"/>
      <c r="I18" s="217"/>
      <c r="J18" s="217"/>
      <c r="K18" s="217"/>
      <c r="L18" s="217"/>
      <c r="M18" s="218"/>
    </row>
    <row r="19" spans="1:13">
      <c r="A19" s="227">
        <v>6</v>
      </c>
      <c r="B19" s="214" t="str">
        <f>INFO!B22</f>
        <v>201502-015</v>
      </c>
      <c r="C19" s="214" t="str">
        <f>INFO!C22</f>
        <v>Dayao</v>
      </c>
      <c r="D19" s="214" t="str">
        <f>INFO!D22</f>
        <v>Jan Dave</v>
      </c>
      <c r="E19" s="214" t="str">
        <f>INFO!E22</f>
        <v>V</v>
      </c>
      <c r="F19" s="217"/>
      <c r="G19" s="217"/>
      <c r="H19" s="217"/>
      <c r="I19" s="217"/>
      <c r="J19" s="217"/>
      <c r="K19" s="217"/>
      <c r="L19" s="217"/>
      <c r="M19" s="218"/>
    </row>
    <row r="20" spans="1:13">
      <c r="A20" s="227">
        <v>7</v>
      </c>
      <c r="B20" s="214" t="str">
        <f>INFO!B23</f>
        <v>201501-433</v>
      </c>
      <c r="C20" s="214" t="str">
        <f>INFO!C23</f>
        <v>Delos Santos</v>
      </c>
      <c r="D20" s="214" t="str">
        <f>INFO!D23</f>
        <v>Tristan Rome</v>
      </c>
      <c r="E20" s="214" t="str">
        <f>INFO!E23</f>
        <v>L</v>
      </c>
      <c r="F20" s="217"/>
      <c r="G20" s="217"/>
      <c r="H20" s="217"/>
      <c r="I20" s="217"/>
      <c r="J20" s="217"/>
      <c r="K20" s="217"/>
      <c r="L20" s="217"/>
      <c r="M20" s="218"/>
    </row>
    <row r="21" spans="1:13">
      <c r="A21" s="227">
        <v>8</v>
      </c>
      <c r="B21" s="214">
        <f>INFO!B24</f>
        <v>0</v>
      </c>
      <c r="C21" s="214">
        <f>INFO!C24</f>
        <v>0</v>
      </c>
      <c r="D21" s="214">
        <f>INFO!D24</f>
        <v>0</v>
      </c>
      <c r="E21" s="214">
        <f>INFO!E24</f>
        <v>0</v>
      </c>
      <c r="F21" s="217"/>
      <c r="G21" s="217"/>
      <c r="H21" s="217"/>
      <c r="I21" s="217"/>
      <c r="J21" s="217"/>
      <c r="K21" s="217"/>
      <c r="L21" s="217"/>
      <c r="M21" s="218"/>
    </row>
    <row r="22" spans="1:13">
      <c r="A22" s="227">
        <v>9</v>
      </c>
      <c r="B22" s="214">
        <f>INFO!B25</f>
        <v>0</v>
      </c>
      <c r="C22" s="214">
        <f>INFO!C25</f>
        <v>0</v>
      </c>
      <c r="D22" s="214">
        <f>INFO!D25</f>
        <v>0</v>
      </c>
      <c r="E22" s="214">
        <f>INFO!E25</f>
        <v>0</v>
      </c>
      <c r="F22" s="217"/>
      <c r="G22" s="217"/>
      <c r="H22" s="217"/>
      <c r="I22" s="217"/>
      <c r="J22" s="217"/>
      <c r="K22" s="217"/>
      <c r="L22" s="217"/>
      <c r="M22" s="218"/>
    </row>
    <row r="23" spans="1:13">
      <c r="A23" s="227">
        <v>10</v>
      </c>
      <c r="B23" s="214">
        <f>INFO!B26</f>
        <v>0</v>
      </c>
      <c r="C23" s="214">
        <f>INFO!C26</f>
        <v>0</v>
      </c>
      <c r="D23" s="214">
        <f>INFO!D26</f>
        <v>0</v>
      </c>
      <c r="E23" s="214">
        <f>INFO!E26</f>
        <v>0</v>
      </c>
      <c r="F23" s="217"/>
      <c r="G23" s="217"/>
      <c r="H23" s="217"/>
      <c r="I23" s="217"/>
      <c r="J23" s="217"/>
      <c r="K23" s="217"/>
      <c r="L23" s="217"/>
      <c r="M23" s="218"/>
    </row>
    <row r="24" spans="1:13">
      <c r="A24" s="227">
        <v>11</v>
      </c>
      <c r="B24" s="214">
        <f>INFO!B27</f>
        <v>0</v>
      </c>
      <c r="C24" s="214">
        <f>INFO!C27</f>
        <v>0</v>
      </c>
      <c r="D24" s="214">
        <f>INFO!D27</f>
        <v>0</v>
      </c>
      <c r="E24" s="214">
        <f>INFO!E27</f>
        <v>0</v>
      </c>
      <c r="F24" s="217"/>
      <c r="G24" s="217"/>
      <c r="H24" s="217"/>
      <c r="I24" s="217"/>
      <c r="J24" s="217"/>
      <c r="K24" s="217"/>
      <c r="L24" s="217"/>
      <c r="M24" s="218"/>
    </row>
    <row r="25" spans="1:13">
      <c r="A25" s="227">
        <v>12</v>
      </c>
      <c r="B25" s="214">
        <f>INFO!B28</f>
        <v>0</v>
      </c>
      <c r="C25" s="214">
        <f>INFO!C28</f>
        <v>0</v>
      </c>
      <c r="D25" s="214">
        <f>INFO!D28</f>
        <v>0</v>
      </c>
      <c r="E25" s="214">
        <f>INFO!E28</f>
        <v>0</v>
      </c>
      <c r="F25" s="217"/>
      <c r="G25" s="217"/>
      <c r="H25" s="217"/>
      <c r="I25" s="217"/>
      <c r="J25" s="217"/>
      <c r="K25" s="217"/>
      <c r="L25" s="217"/>
      <c r="M25" s="218"/>
    </row>
    <row r="26" spans="1:13">
      <c r="A26" s="227">
        <v>13</v>
      </c>
      <c r="B26" s="214">
        <f>INFO!B29</f>
        <v>0</v>
      </c>
      <c r="C26" s="214">
        <f>INFO!C29</f>
        <v>0</v>
      </c>
      <c r="D26" s="214">
        <f>INFO!D29</f>
        <v>0</v>
      </c>
      <c r="E26" s="214">
        <f>INFO!E29</f>
        <v>0</v>
      </c>
      <c r="F26" s="217"/>
      <c r="G26" s="217"/>
      <c r="H26" s="217"/>
      <c r="I26" s="217"/>
      <c r="J26" s="217"/>
      <c r="K26" s="217"/>
      <c r="L26" s="217"/>
      <c r="M26" s="218"/>
    </row>
    <row r="27" spans="1:13">
      <c r="A27" s="227">
        <v>14</v>
      </c>
      <c r="B27" s="214">
        <f>INFO!B30</f>
        <v>0</v>
      </c>
      <c r="C27" s="214">
        <f>INFO!C30</f>
        <v>0</v>
      </c>
      <c r="D27" s="214">
        <f>INFO!D30</f>
        <v>0</v>
      </c>
      <c r="E27" s="214">
        <f>INFO!E30</f>
        <v>0</v>
      </c>
      <c r="F27" s="217"/>
      <c r="G27" s="217"/>
      <c r="H27" s="217"/>
      <c r="I27" s="217"/>
      <c r="J27" s="217"/>
      <c r="K27" s="217"/>
      <c r="L27" s="217"/>
      <c r="M27" s="218"/>
    </row>
    <row r="28" spans="1:13">
      <c r="A28" s="227">
        <v>15</v>
      </c>
      <c r="B28" s="214">
        <f>INFO!B31</f>
        <v>0</v>
      </c>
      <c r="C28" s="214">
        <f>INFO!C31</f>
        <v>0</v>
      </c>
      <c r="D28" s="214">
        <f>INFO!D31</f>
        <v>0</v>
      </c>
      <c r="E28" s="214">
        <f>INFO!E31</f>
        <v>0</v>
      </c>
      <c r="F28" s="217"/>
      <c r="G28" s="217"/>
      <c r="H28" s="217"/>
      <c r="I28" s="217"/>
      <c r="J28" s="217"/>
      <c r="K28" s="217"/>
      <c r="L28" s="217"/>
      <c r="M28" s="218"/>
    </row>
    <row r="29" spans="1:13">
      <c r="A29" s="227">
        <v>16</v>
      </c>
      <c r="B29" s="214">
        <f>INFO!B32</f>
        <v>0</v>
      </c>
      <c r="C29" s="214">
        <f>INFO!C32</f>
        <v>0</v>
      </c>
      <c r="D29" s="214">
        <f>INFO!D32</f>
        <v>0</v>
      </c>
      <c r="E29" s="214">
        <f>INFO!E32</f>
        <v>0</v>
      </c>
      <c r="F29" s="217"/>
      <c r="G29" s="217"/>
      <c r="H29" s="217"/>
      <c r="I29" s="217"/>
      <c r="J29" s="217"/>
      <c r="K29" s="217"/>
      <c r="L29" s="217"/>
      <c r="M29" s="218"/>
    </row>
    <row r="30" spans="1:13">
      <c r="A30" s="227">
        <v>17</v>
      </c>
      <c r="B30" s="214">
        <f>INFO!B33</f>
        <v>0</v>
      </c>
      <c r="C30" s="214">
        <f>INFO!C33</f>
        <v>0</v>
      </c>
      <c r="D30" s="214">
        <f>INFO!D33</f>
        <v>0</v>
      </c>
      <c r="E30" s="214">
        <f>INFO!E33</f>
        <v>0</v>
      </c>
      <c r="F30" s="217"/>
      <c r="G30" s="217"/>
      <c r="H30" s="217"/>
      <c r="I30" s="217"/>
      <c r="J30" s="217"/>
      <c r="K30" s="217"/>
      <c r="L30" s="217"/>
      <c r="M30" s="218"/>
    </row>
    <row r="31" spans="1:13">
      <c r="A31" s="227">
        <v>18</v>
      </c>
      <c r="B31" s="214">
        <f>INFO!B34</f>
        <v>0</v>
      </c>
      <c r="C31" s="214">
        <f>INFO!C34</f>
        <v>0</v>
      </c>
      <c r="D31" s="214">
        <f>INFO!D34</f>
        <v>0</v>
      </c>
      <c r="E31" s="214">
        <f>INFO!E34</f>
        <v>0</v>
      </c>
      <c r="F31" s="217"/>
      <c r="G31" s="217"/>
      <c r="H31" s="217"/>
      <c r="I31" s="217"/>
      <c r="J31" s="217"/>
      <c r="K31" s="217"/>
      <c r="L31" s="217"/>
      <c r="M31" s="218"/>
    </row>
    <row r="32" spans="1:13">
      <c r="A32" s="227">
        <v>19</v>
      </c>
      <c r="B32" s="214">
        <f>INFO!B35</f>
        <v>0</v>
      </c>
      <c r="C32" s="214">
        <f>INFO!C35</f>
        <v>0</v>
      </c>
      <c r="D32" s="214">
        <f>INFO!D35</f>
        <v>0</v>
      </c>
      <c r="E32" s="214">
        <f>INFO!E35</f>
        <v>0</v>
      </c>
      <c r="F32" s="217"/>
      <c r="G32" s="217"/>
      <c r="H32" s="217"/>
      <c r="I32" s="217"/>
      <c r="J32" s="217"/>
      <c r="K32" s="217"/>
      <c r="L32" s="217"/>
      <c r="M32" s="218"/>
    </row>
    <row r="33" spans="1:13">
      <c r="A33" s="227">
        <v>20</v>
      </c>
      <c r="B33" s="214">
        <f>INFO!B36</f>
        <v>0</v>
      </c>
      <c r="C33" s="214">
        <f>INFO!C36</f>
        <v>0</v>
      </c>
      <c r="D33" s="214">
        <f>INFO!D36</f>
        <v>0</v>
      </c>
      <c r="E33" s="214">
        <f>INFO!E36</f>
        <v>0</v>
      </c>
      <c r="F33" s="217"/>
      <c r="G33" s="217"/>
      <c r="H33" s="217"/>
      <c r="I33" s="217"/>
      <c r="J33" s="217"/>
      <c r="K33" s="217"/>
      <c r="L33" s="217"/>
      <c r="M33" s="218"/>
    </row>
    <row r="34" spans="1:13">
      <c r="A34" s="227">
        <v>21</v>
      </c>
      <c r="B34" s="214">
        <f>INFO!B38</f>
        <v>0</v>
      </c>
      <c r="C34" s="214">
        <f>INFO!C38</f>
        <v>0</v>
      </c>
      <c r="D34" s="214">
        <f>INFO!D38</f>
        <v>0</v>
      </c>
      <c r="E34" s="214">
        <f>INFO!E38</f>
        <v>0</v>
      </c>
      <c r="F34" s="217"/>
      <c r="G34" s="217"/>
      <c r="H34" s="217"/>
      <c r="I34" s="217"/>
      <c r="J34" s="217"/>
      <c r="K34" s="217"/>
      <c r="L34" s="217"/>
      <c r="M34" s="218"/>
    </row>
    <row r="35" spans="1:13">
      <c r="A35" s="227">
        <v>22</v>
      </c>
      <c r="B35" s="214">
        <f>INFO!B39</f>
        <v>0</v>
      </c>
      <c r="C35" s="214">
        <f>INFO!C39</f>
        <v>0</v>
      </c>
      <c r="D35" s="214">
        <f>INFO!D39</f>
        <v>0</v>
      </c>
      <c r="E35" s="214">
        <f>INFO!E39</f>
        <v>0</v>
      </c>
      <c r="F35" s="217"/>
      <c r="G35" s="217"/>
      <c r="H35" s="217"/>
      <c r="I35" s="217"/>
      <c r="J35" s="217"/>
      <c r="K35" s="217"/>
      <c r="L35" s="217"/>
      <c r="M35" s="218"/>
    </row>
    <row r="36" spans="1:13">
      <c r="A36" s="227">
        <v>23</v>
      </c>
      <c r="B36" s="214">
        <f>INFO!B40</f>
        <v>0</v>
      </c>
      <c r="C36" s="214">
        <f>INFO!C40</f>
        <v>0</v>
      </c>
      <c r="D36" s="214">
        <f>INFO!D40</f>
        <v>0</v>
      </c>
      <c r="E36" s="214">
        <f>INFO!E40</f>
        <v>0</v>
      </c>
      <c r="F36" s="217"/>
      <c r="G36" s="217"/>
      <c r="H36" s="217"/>
      <c r="I36" s="217"/>
      <c r="J36" s="217"/>
      <c r="K36" s="217"/>
      <c r="L36" s="217"/>
      <c r="M36" s="218"/>
    </row>
    <row r="37" spans="1:13">
      <c r="A37" s="227">
        <v>24</v>
      </c>
      <c r="B37" s="214">
        <f>INFO!B41</f>
        <v>0</v>
      </c>
      <c r="C37" s="214">
        <f>INFO!C41</f>
        <v>0</v>
      </c>
      <c r="D37" s="214">
        <f>INFO!D41</f>
        <v>0</v>
      </c>
      <c r="E37" s="214">
        <f>INFO!E41</f>
        <v>0</v>
      </c>
      <c r="F37" s="217"/>
      <c r="G37" s="217"/>
      <c r="H37" s="217"/>
      <c r="I37" s="217"/>
      <c r="J37" s="217"/>
      <c r="K37" s="217"/>
      <c r="L37" s="217"/>
      <c r="M37" s="218"/>
    </row>
    <row r="38" spans="1:13">
      <c r="A38" s="227">
        <v>25</v>
      </c>
      <c r="B38" s="214">
        <f>INFO!B42</f>
        <v>0</v>
      </c>
      <c r="C38" s="214">
        <f>INFO!C42</f>
        <v>0</v>
      </c>
      <c r="D38" s="214">
        <f>INFO!D42</f>
        <v>0</v>
      </c>
      <c r="E38" s="214">
        <f>INFO!E42</f>
        <v>0</v>
      </c>
      <c r="F38" s="217"/>
      <c r="G38" s="217"/>
      <c r="H38" s="217"/>
      <c r="I38" s="217"/>
      <c r="J38" s="217"/>
      <c r="K38" s="217"/>
      <c r="L38" s="217"/>
      <c r="M38" s="218"/>
    </row>
    <row r="39" spans="1:13">
      <c r="A39" s="227">
        <v>26</v>
      </c>
      <c r="B39" s="214">
        <f>INFO!B43</f>
        <v>0</v>
      </c>
      <c r="C39" s="214">
        <f>INFO!C43</f>
        <v>0</v>
      </c>
      <c r="D39" s="214">
        <f>INFO!D43</f>
        <v>0</v>
      </c>
      <c r="E39" s="214">
        <f>INFO!E43</f>
        <v>0</v>
      </c>
      <c r="F39" s="217"/>
      <c r="G39" s="217"/>
      <c r="H39" s="217"/>
      <c r="I39" s="217"/>
      <c r="J39" s="217"/>
      <c r="K39" s="217"/>
      <c r="L39" s="217"/>
      <c r="M39" s="218"/>
    </row>
    <row r="40" spans="1:13">
      <c r="A40" s="227">
        <v>27</v>
      </c>
      <c r="B40" s="214">
        <f>INFO!B44</f>
        <v>0</v>
      </c>
      <c r="C40" s="214">
        <f>INFO!C44</f>
        <v>0</v>
      </c>
      <c r="D40" s="214">
        <f>INFO!D44</f>
        <v>0</v>
      </c>
      <c r="E40" s="214">
        <f>INFO!E44</f>
        <v>0</v>
      </c>
      <c r="F40" s="217"/>
      <c r="G40" s="217"/>
      <c r="H40" s="217"/>
      <c r="I40" s="217"/>
      <c r="J40" s="217"/>
      <c r="K40" s="217"/>
      <c r="L40" s="217"/>
      <c r="M40" s="218"/>
    </row>
    <row r="41" spans="1:13">
      <c r="A41" s="227">
        <v>28</v>
      </c>
      <c r="B41" s="214">
        <f>INFO!B45</f>
        <v>0</v>
      </c>
      <c r="C41" s="214">
        <f>INFO!C45</f>
        <v>0</v>
      </c>
      <c r="D41" s="214">
        <f>INFO!D45</f>
        <v>0</v>
      </c>
      <c r="E41" s="214">
        <f>INFO!E45</f>
        <v>0</v>
      </c>
      <c r="F41" s="217"/>
      <c r="G41" s="217"/>
      <c r="H41" s="217"/>
      <c r="I41" s="217"/>
      <c r="J41" s="217"/>
      <c r="K41" s="217"/>
      <c r="L41" s="217"/>
      <c r="M41" s="218"/>
    </row>
    <row r="42" spans="1:13">
      <c r="A42" s="227">
        <v>29</v>
      </c>
      <c r="B42" s="214">
        <f>INFO!B46</f>
        <v>0</v>
      </c>
      <c r="C42" s="214">
        <f>INFO!C46</f>
        <v>0</v>
      </c>
      <c r="D42" s="214">
        <f>INFO!D46</f>
        <v>0</v>
      </c>
      <c r="E42" s="214">
        <f>INFO!E46</f>
        <v>0</v>
      </c>
      <c r="F42" s="217"/>
      <c r="G42" s="217"/>
      <c r="H42" s="217"/>
      <c r="I42" s="217"/>
      <c r="J42" s="217"/>
      <c r="K42" s="217"/>
      <c r="L42" s="217"/>
      <c r="M42" s="218"/>
    </row>
    <row r="43" spans="1:13">
      <c r="A43" s="227">
        <v>30</v>
      </c>
      <c r="B43" s="214">
        <f>INFO!B47</f>
        <v>0</v>
      </c>
      <c r="C43" s="214">
        <f>INFO!C47</f>
        <v>0</v>
      </c>
      <c r="D43" s="214">
        <f>INFO!D47</f>
        <v>0</v>
      </c>
      <c r="E43" s="214">
        <f>INFO!E47</f>
        <v>0</v>
      </c>
      <c r="F43" s="217"/>
      <c r="G43" s="217"/>
      <c r="H43" s="217"/>
      <c r="I43" s="217"/>
      <c r="J43" s="217"/>
      <c r="K43" s="217"/>
      <c r="L43" s="217"/>
      <c r="M43" s="218"/>
    </row>
    <row r="44" spans="1:13">
      <c r="A44" s="227">
        <v>31</v>
      </c>
      <c r="B44" s="214">
        <f>INFO!B48</f>
        <v>0</v>
      </c>
      <c r="C44" s="214">
        <f>INFO!C48</f>
        <v>0</v>
      </c>
      <c r="D44" s="214">
        <f>INFO!D48</f>
        <v>0</v>
      </c>
      <c r="E44" s="214">
        <f>INFO!E48</f>
        <v>0</v>
      </c>
      <c r="F44" s="217"/>
      <c r="G44" s="217"/>
      <c r="H44" s="217"/>
      <c r="I44" s="217"/>
      <c r="J44" s="217"/>
      <c r="K44" s="217"/>
      <c r="L44" s="217"/>
      <c r="M44" s="218"/>
    </row>
    <row r="45" spans="1:13">
      <c r="A45" s="227">
        <v>32</v>
      </c>
      <c r="B45" s="214">
        <f>INFO!B49</f>
        <v>0</v>
      </c>
      <c r="C45" s="214">
        <f>INFO!C49</f>
        <v>0</v>
      </c>
      <c r="D45" s="214">
        <f>INFO!D49</f>
        <v>0</v>
      </c>
      <c r="E45" s="214">
        <f>INFO!E49</f>
        <v>0</v>
      </c>
      <c r="F45" s="217"/>
      <c r="G45" s="217"/>
      <c r="H45" s="217"/>
      <c r="I45" s="217"/>
      <c r="J45" s="217"/>
      <c r="K45" s="217"/>
      <c r="L45" s="217"/>
      <c r="M45" s="218"/>
    </row>
    <row r="46" spans="1:13">
      <c r="A46" s="227">
        <v>33</v>
      </c>
      <c r="B46" s="214">
        <f>INFO!B50</f>
        <v>0</v>
      </c>
      <c r="C46" s="214">
        <f>INFO!C50</f>
        <v>0</v>
      </c>
      <c r="D46" s="214">
        <f>INFO!D50</f>
        <v>0</v>
      </c>
      <c r="E46" s="214">
        <f>INFO!E50</f>
        <v>0</v>
      </c>
      <c r="F46" s="217"/>
      <c r="G46" s="217"/>
      <c r="H46" s="217"/>
      <c r="I46" s="217"/>
      <c r="J46" s="217"/>
      <c r="K46" s="217"/>
      <c r="L46" s="217"/>
      <c r="M46" s="218"/>
    </row>
    <row r="47" spans="1:13">
      <c r="A47" s="227">
        <v>34</v>
      </c>
      <c r="B47" s="214">
        <f>INFO!B51</f>
        <v>0</v>
      </c>
      <c r="C47" s="214">
        <f>INFO!C51</f>
        <v>0</v>
      </c>
      <c r="D47" s="214">
        <f>INFO!D51</f>
        <v>0</v>
      </c>
      <c r="E47" s="214">
        <f>INFO!E51</f>
        <v>0</v>
      </c>
      <c r="F47" s="217"/>
      <c r="G47" s="217"/>
      <c r="H47" s="217"/>
      <c r="I47" s="217"/>
      <c r="J47" s="217"/>
      <c r="K47" s="217"/>
      <c r="L47" s="217"/>
      <c r="M47" s="218"/>
    </row>
    <row r="48" spans="1:13">
      <c r="A48" s="227">
        <v>35</v>
      </c>
      <c r="B48" s="214">
        <f>INFO!B52</f>
        <v>0</v>
      </c>
      <c r="C48" s="214">
        <f>INFO!C52</f>
        <v>0</v>
      </c>
      <c r="D48" s="214">
        <f>INFO!D52</f>
        <v>0</v>
      </c>
      <c r="E48" s="214">
        <f>INFO!E52</f>
        <v>0</v>
      </c>
      <c r="F48" s="217"/>
      <c r="G48" s="217"/>
      <c r="H48" s="217"/>
      <c r="I48" s="217"/>
      <c r="J48" s="217"/>
      <c r="K48" s="217"/>
      <c r="L48" s="217"/>
      <c r="M48" s="218"/>
    </row>
    <row r="49" spans="1:13">
      <c r="A49" s="227">
        <v>36</v>
      </c>
      <c r="B49" s="214">
        <f>INFO!B53</f>
        <v>0</v>
      </c>
      <c r="C49" s="214">
        <f>INFO!C53</f>
        <v>0</v>
      </c>
      <c r="D49" s="214">
        <f>INFO!D53</f>
        <v>0</v>
      </c>
      <c r="E49" s="214">
        <f>INFO!E53</f>
        <v>0</v>
      </c>
      <c r="F49" s="217"/>
      <c r="G49" s="217"/>
      <c r="H49" s="217"/>
      <c r="I49" s="217"/>
      <c r="J49" s="217"/>
      <c r="K49" s="217"/>
      <c r="L49" s="217"/>
      <c r="M49" s="218"/>
    </row>
    <row r="50" spans="1:13">
      <c r="A50" s="227">
        <v>37</v>
      </c>
      <c r="B50" s="214">
        <f>INFO!B54</f>
        <v>0</v>
      </c>
      <c r="C50" s="214">
        <f>INFO!C54</f>
        <v>0</v>
      </c>
      <c r="D50" s="214">
        <f>INFO!D54</f>
        <v>0</v>
      </c>
      <c r="E50" s="214">
        <f>INFO!E54</f>
        <v>0</v>
      </c>
      <c r="F50" s="217"/>
      <c r="G50" s="217"/>
      <c r="H50" s="217"/>
      <c r="I50" s="217"/>
      <c r="J50" s="217"/>
      <c r="K50" s="217"/>
      <c r="L50" s="217"/>
      <c r="M50" s="218"/>
    </row>
    <row r="51" spans="1:13">
      <c r="A51" s="227">
        <v>38</v>
      </c>
      <c r="B51" s="214">
        <f>INFO!B55</f>
        <v>0</v>
      </c>
      <c r="C51" s="214">
        <f>INFO!C55</f>
        <v>0</v>
      </c>
      <c r="D51" s="214">
        <f>INFO!D55</f>
        <v>0</v>
      </c>
      <c r="E51" s="214">
        <f>INFO!E55</f>
        <v>0</v>
      </c>
      <c r="F51" s="217"/>
      <c r="G51" s="217"/>
      <c r="H51" s="217"/>
      <c r="I51" s="217"/>
      <c r="J51" s="217"/>
      <c r="K51" s="217"/>
      <c r="L51" s="217"/>
      <c r="M51" s="218"/>
    </row>
    <row r="52" spans="1:13">
      <c r="A52" s="227">
        <v>39</v>
      </c>
      <c r="B52" s="214">
        <f>INFO!B56</f>
        <v>0</v>
      </c>
      <c r="C52" s="214">
        <f>INFO!C56</f>
        <v>0</v>
      </c>
      <c r="D52" s="214">
        <f>INFO!D56</f>
        <v>0</v>
      </c>
      <c r="E52" s="214">
        <f>INFO!E56</f>
        <v>0</v>
      </c>
      <c r="F52" s="217"/>
      <c r="G52" s="217"/>
      <c r="H52" s="217"/>
      <c r="I52" s="217"/>
      <c r="J52" s="217"/>
      <c r="K52" s="217"/>
      <c r="L52" s="217"/>
      <c r="M52" s="218"/>
    </row>
    <row r="53" spans="1:13">
      <c r="A53" s="227">
        <v>40</v>
      </c>
      <c r="B53" s="214">
        <f>INFO!B57</f>
        <v>0</v>
      </c>
      <c r="C53" s="214">
        <f>INFO!C57</f>
        <v>0</v>
      </c>
      <c r="D53" s="214">
        <f>INFO!D57</f>
        <v>0</v>
      </c>
      <c r="E53" s="214">
        <f>INFO!E57</f>
        <v>0</v>
      </c>
      <c r="F53" s="217"/>
      <c r="G53" s="217"/>
      <c r="H53" s="217"/>
      <c r="I53" s="217"/>
      <c r="J53" s="217"/>
      <c r="K53" s="217"/>
      <c r="L53" s="217"/>
      <c r="M53" s="218"/>
    </row>
    <row r="54" spans="1:13">
      <c r="A54" s="227">
        <v>41</v>
      </c>
      <c r="B54" s="214">
        <f>INFO!B58</f>
        <v>0</v>
      </c>
      <c r="C54" s="214">
        <f>INFO!C58</f>
        <v>0</v>
      </c>
      <c r="D54" s="214">
        <f>INFO!D58</f>
        <v>0</v>
      </c>
      <c r="E54" s="214">
        <f>INFO!E58</f>
        <v>0</v>
      </c>
      <c r="F54" s="217"/>
      <c r="G54" s="217"/>
      <c r="H54" s="217"/>
      <c r="I54" s="217"/>
      <c r="J54" s="217"/>
      <c r="K54" s="217"/>
      <c r="L54" s="217"/>
      <c r="M54" s="218"/>
    </row>
    <row r="55" spans="1:13">
      <c r="A55" s="227">
        <v>42</v>
      </c>
      <c r="B55" s="214">
        <f>INFO!B59</f>
        <v>0</v>
      </c>
      <c r="C55" s="214">
        <f>INFO!C59</f>
        <v>0</v>
      </c>
      <c r="D55" s="214">
        <f>INFO!D59</f>
        <v>0</v>
      </c>
      <c r="E55" s="214">
        <f>INFO!E59</f>
        <v>0</v>
      </c>
      <c r="F55" s="217"/>
      <c r="G55" s="217"/>
      <c r="H55" s="217"/>
      <c r="I55" s="217"/>
      <c r="J55" s="217"/>
      <c r="K55" s="217"/>
      <c r="L55" s="217"/>
      <c r="M55" s="218"/>
    </row>
    <row r="56" spans="1:13">
      <c r="A56" s="227">
        <v>43</v>
      </c>
      <c r="B56" s="214">
        <f>INFO!B60</f>
        <v>0</v>
      </c>
      <c r="C56" s="214">
        <f>INFO!C60</f>
        <v>0</v>
      </c>
      <c r="D56" s="214">
        <f>INFO!D60</f>
        <v>0</v>
      </c>
      <c r="E56" s="214">
        <f>INFO!E60</f>
        <v>0</v>
      </c>
      <c r="F56" s="217"/>
      <c r="G56" s="217"/>
      <c r="H56" s="217"/>
      <c r="I56" s="217"/>
      <c r="J56" s="217"/>
      <c r="K56" s="217"/>
      <c r="L56" s="217"/>
      <c r="M56" s="218"/>
    </row>
    <row r="57" spans="1:13">
      <c r="A57" s="227">
        <v>44</v>
      </c>
      <c r="B57" s="214">
        <f>INFO!B61</f>
        <v>0</v>
      </c>
      <c r="C57" s="214">
        <f>INFO!C61</f>
        <v>0</v>
      </c>
      <c r="D57" s="214">
        <f>INFO!D61</f>
        <v>0</v>
      </c>
      <c r="E57" s="214">
        <f>INFO!E61</f>
        <v>0</v>
      </c>
      <c r="F57" s="217"/>
      <c r="G57" s="217"/>
      <c r="H57" s="217"/>
      <c r="I57" s="217"/>
      <c r="J57" s="217"/>
      <c r="K57" s="217"/>
      <c r="L57" s="217"/>
      <c r="M57" s="218"/>
    </row>
    <row r="58" spans="1:13">
      <c r="A58" s="227">
        <v>45</v>
      </c>
      <c r="B58" s="214">
        <f>INFO!B62</f>
        <v>0</v>
      </c>
      <c r="C58" s="214">
        <f>INFO!C62</f>
        <v>0</v>
      </c>
      <c r="D58" s="214">
        <f>INFO!D62</f>
        <v>0</v>
      </c>
      <c r="E58" s="214">
        <f>INFO!E62</f>
        <v>0</v>
      </c>
      <c r="F58" s="217"/>
      <c r="G58" s="217"/>
      <c r="H58" s="217"/>
      <c r="I58" s="217"/>
      <c r="J58" s="217"/>
      <c r="K58" s="217"/>
      <c r="L58" s="217"/>
      <c r="M58" s="218"/>
    </row>
    <row r="59" spans="1:13">
      <c r="A59" s="227">
        <v>46</v>
      </c>
      <c r="B59" s="214">
        <f>INFO!B63</f>
        <v>0</v>
      </c>
      <c r="C59" s="214">
        <f>INFO!C63</f>
        <v>0</v>
      </c>
      <c r="D59" s="214">
        <f>INFO!D63</f>
        <v>0</v>
      </c>
      <c r="E59" s="214">
        <f>INFO!E63</f>
        <v>0</v>
      </c>
      <c r="F59" s="217"/>
      <c r="G59" s="217"/>
      <c r="H59" s="217"/>
      <c r="I59" s="217"/>
      <c r="J59" s="217"/>
      <c r="K59" s="217"/>
      <c r="L59" s="217"/>
      <c r="M59" s="218"/>
    </row>
    <row r="60" spans="1:13">
      <c r="A60" s="227">
        <v>47</v>
      </c>
      <c r="B60" s="214">
        <f>INFO!B64</f>
        <v>0</v>
      </c>
      <c r="C60" s="214">
        <f>INFO!C64</f>
        <v>0</v>
      </c>
      <c r="D60" s="214">
        <f>INFO!D64</f>
        <v>0</v>
      </c>
      <c r="E60" s="214">
        <f>INFO!E64</f>
        <v>0</v>
      </c>
      <c r="F60" s="217"/>
      <c r="G60" s="217"/>
      <c r="H60" s="217"/>
      <c r="I60" s="217"/>
      <c r="J60" s="217"/>
      <c r="K60" s="217"/>
      <c r="L60" s="217"/>
      <c r="M60" s="218"/>
    </row>
    <row r="61" spans="1:13">
      <c r="A61" s="227">
        <v>48</v>
      </c>
      <c r="B61" s="214">
        <f>INFO!B65</f>
        <v>0</v>
      </c>
      <c r="C61" s="214">
        <f>INFO!C65</f>
        <v>0</v>
      </c>
      <c r="D61" s="214">
        <f>INFO!D65</f>
        <v>0</v>
      </c>
      <c r="E61" s="214">
        <f>INFO!E65</f>
        <v>0</v>
      </c>
      <c r="F61" s="217"/>
      <c r="G61" s="217"/>
      <c r="H61" s="217"/>
      <c r="I61" s="217"/>
      <c r="J61" s="217"/>
      <c r="K61" s="217"/>
      <c r="L61" s="217"/>
      <c r="M61" s="218"/>
    </row>
    <row r="62" spans="1:13">
      <c r="A62" s="227">
        <v>49</v>
      </c>
      <c r="B62" s="214">
        <f>INFO!B66</f>
        <v>0</v>
      </c>
      <c r="C62" s="214">
        <f>INFO!C66</f>
        <v>0</v>
      </c>
      <c r="D62" s="214">
        <f>INFO!D66</f>
        <v>0</v>
      </c>
      <c r="E62" s="214">
        <f>INFO!E66</f>
        <v>0</v>
      </c>
      <c r="F62" s="217"/>
      <c r="G62" s="217"/>
      <c r="H62" s="217"/>
      <c r="I62" s="217"/>
      <c r="J62" s="217"/>
      <c r="K62" s="217"/>
      <c r="L62" s="217"/>
      <c r="M62" s="218"/>
    </row>
    <row r="63" spans="1:13">
      <c r="A63" s="227">
        <v>50</v>
      </c>
      <c r="B63" s="214">
        <f>INFO!B67</f>
        <v>0</v>
      </c>
      <c r="C63" s="214">
        <f>INFO!C67</f>
        <v>0</v>
      </c>
      <c r="D63" s="214">
        <f>INFO!D67</f>
        <v>0</v>
      </c>
      <c r="E63" s="214">
        <f>INFO!E67</f>
        <v>0</v>
      </c>
      <c r="F63" s="217"/>
      <c r="G63" s="217"/>
      <c r="H63" s="217"/>
      <c r="I63" s="217"/>
      <c r="J63" s="217"/>
      <c r="K63" s="217"/>
      <c r="L63" s="217"/>
      <c r="M63" s="218"/>
    </row>
    <row r="64" spans="1:13">
      <c r="A64" s="227">
        <v>51</v>
      </c>
      <c r="B64" s="214">
        <f>INFO!B68</f>
        <v>0</v>
      </c>
      <c r="C64" s="214">
        <f>INFO!C68</f>
        <v>0</v>
      </c>
      <c r="D64" s="214">
        <f>INFO!D68</f>
        <v>0</v>
      </c>
      <c r="E64" s="214">
        <f>INFO!E68</f>
        <v>0</v>
      </c>
      <c r="F64" s="217"/>
      <c r="G64" s="217"/>
      <c r="H64" s="217"/>
      <c r="I64" s="217"/>
      <c r="J64" s="217"/>
      <c r="K64" s="217"/>
      <c r="L64" s="217"/>
      <c r="M64" s="218"/>
    </row>
    <row r="65" spans="1:13">
      <c r="A65" s="227">
        <v>52</v>
      </c>
      <c r="B65" s="214">
        <f>INFO!B69</f>
        <v>0</v>
      </c>
      <c r="C65" s="214">
        <f>INFO!C69</f>
        <v>0</v>
      </c>
      <c r="D65" s="214">
        <f>INFO!D69</f>
        <v>0</v>
      </c>
      <c r="E65" s="214">
        <f>INFO!E69</f>
        <v>0</v>
      </c>
      <c r="F65" s="217"/>
      <c r="G65" s="217"/>
      <c r="H65" s="217"/>
      <c r="I65" s="217"/>
      <c r="J65" s="217"/>
      <c r="K65" s="217"/>
      <c r="L65" s="217"/>
      <c r="M65" s="218"/>
    </row>
    <row r="66" spans="1:13">
      <c r="A66" s="227">
        <v>53</v>
      </c>
      <c r="B66" s="214">
        <f>INFO!B70</f>
        <v>0</v>
      </c>
      <c r="C66" s="214">
        <f>INFO!C70</f>
        <v>0</v>
      </c>
      <c r="D66" s="214">
        <f>INFO!D70</f>
        <v>0</v>
      </c>
      <c r="E66" s="214">
        <f>INFO!E70</f>
        <v>0</v>
      </c>
      <c r="F66" s="217"/>
      <c r="G66" s="217"/>
      <c r="H66" s="217"/>
      <c r="I66" s="217"/>
      <c r="J66" s="217"/>
      <c r="K66" s="217"/>
      <c r="L66" s="217"/>
      <c r="M66" s="218"/>
    </row>
    <row r="67" spans="1:13">
      <c r="A67" s="227">
        <v>54</v>
      </c>
      <c r="B67" s="214">
        <f>INFO!B71</f>
        <v>0</v>
      </c>
      <c r="C67" s="214">
        <f>INFO!C71</f>
        <v>0</v>
      </c>
      <c r="D67" s="214">
        <f>INFO!D71</f>
        <v>0</v>
      </c>
      <c r="E67" s="214">
        <f>INFO!E71</f>
        <v>0</v>
      </c>
      <c r="F67" s="217"/>
      <c r="G67" s="217"/>
      <c r="H67" s="217"/>
      <c r="I67" s="217"/>
      <c r="J67" s="217"/>
      <c r="K67" s="217"/>
      <c r="L67" s="217"/>
      <c r="M67" s="218"/>
    </row>
    <row r="68" spans="1:13">
      <c r="A68" s="227">
        <v>55</v>
      </c>
      <c r="B68" s="214">
        <f>INFO!B72</f>
        <v>0</v>
      </c>
      <c r="C68" s="214">
        <f>INFO!C72</f>
        <v>0</v>
      </c>
      <c r="D68" s="214">
        <f>INFO!D72</f>
        <v>0</v>
      </c>
      <c r="E68" s="214">
        <f>INFO!E72</f>
        <v>0</v>
      </c>
      <c r="F68" s="217"/>
      <c r="G68" s="217"/>
      <c r="H68" s="217"/>
      <c r="I68" s="217"/>
      <c r="J68" s="217"/>
      <c r="K68" s="217"/>
      <c r="L68" s="217"/>
      <c r="M68" s="218"/>
    </row>
    <row r="69" spans="1:13">
      <c r="A69" s="227">
        <v>56</v>
      </c>
      <c r="B69" s="214">
        <f>INFO!B73</f>
        <v>0</v>
      </c>
      <c r="C69" s="214">
        <f>INFO!C73</f>
        <v>0</v>
      </c>
      <c r="D69" s="214">
        <f>INFO!D73</f>
        <v>0</v>
      </c>
      <c r="E69" s="214">
        <f>INFO!E73</f>
        <v>0</v>
      </c>
      <c r="F69" s="217"/>
      <c r="G69" s="217"/>
      <c r="H69" s="217"/>
      <c r="I69" s="217"/>
      <c r="J69" s="217"/>
      <c r="K69" s="217"/>
      <c r="L69" s="217"/>
      <c r="M69" s="218"/>
    </row>
    <row r="70" spans="1:13">
      <c r="A70" s="227">
        <v>57</v>
      </c>
      <c r="B70" s="214">
        <f>INFO!B74</f>
        <v>0</v>
      </c>
      <c r="C70" s="214">
        <f>INFO!C74</f>
        <v>0</v>
      </c>
      <c r="D70" s="214">
        <f>INFO!D74</f>
        <v>0</v>
      </c>
      <c r="E70" s="214">
        <f>INFO!E74</f>
        <v>0</v>
      </c>
      <c r="F70" s="217"/>
      <c r="G70" s="217"/>
      <c r="H70" s="217"/>
      <c r="I70" s="217"/>
      <c r="J70" s="217"/>
      <c r="K70" s="217"/>
      <c r="L70" s="217"/>
      <c r="M70" s="218"/>
    </row>
    <row r="71" spans="1:13">
      <c r="A71" s="227">
        <v>58</v>
      </c>
      <c r="B71" s="214">
        <f>INFO!B75</f>
        <v>0</v>
      </c>
      <c r="C71" s="214">
        <f>INFO!C75</f>
        <v>0</v>
      </c>
      <c r="D71" s="214">
        <f>INFO!D75</f>
        <v>0</v>
      </c>
      <c r="E71" s="214">
        <f>INFO!E75</f>
        <v>0</v>
      </c>
      <c r="F71" s="217"/>
      <c r="G71" s="217"/>
      <c r="H71" s="217"/>
      <c r="I71" s="217"/>
      <c r="J71" s="217"/>
      <c r="K71" s="217"/>
      <c r="L71" s="217"/>
      <c r="M71" s="218"/>
    </row>
    <row r="72" spans="1:13">
      <c r="A72" s="227">
        <v>59</v>
      </c>
      <c r="B72" s="214">
        <f>INFO!B76</f>
        <v>0</v>
      </c>
      <c r="C72" s="214">
        <f>INFO!C76</f>
        <v>0</v>
      </c>
      <c r="D72" s="214">
        <f>INFO!D76</f>
        <v>0</v>
      </c>
      <c r="E72" s="214">
        <f>INFO!E76</f>
        <v>0</v>
      </c>
      <c r="F72" s="217"/>
      <c r="G72" s="217"/>
      <c r="H72" s="217"/>
      <c r="I72" s="217"/>
      <c r="J72" s="217"/>
      <c r="K72" s="217"/>
      <c r="L72" s="217"/>
      <c r="M72" s="218"/>
    </row>
    <row r="73" spans="1:13">
      <c r="A73" s="227">
        <v>60</v>
      </c>
      <c r="B73" s="214">
        <f>INFO!B77</f>
        <v>0</v>
      </c>
      <c r="C73" s="214">
        <f>INFO!C77</f>
        <v>0</v>
      </c>
      <c r="D73" s="214">
        <f>INFO!D77</f>
        <v>0</v>
      </c>
      <c r="E73" s="214">
        <f>INFO!E77</f>
        <v>0</v>
      </c>
      <c r="F73" s="217"/>
      <c r="G73" s="217"/>
      <c r="H73" s="217"/>
      <c r="I73" s="217"/>
      <c r="J73" s="217"/>
      <c r="K73" s="217"/>
      <c r="L73" s="217"/>
      <c r="M73" s="218"/>
    </row>
    <row r="74" spans="1:13">
      <c r="A74" s="227">
        <v>61</v>
      </c>
      <c r="B74" s="214">
        <f>INFO!B78</f>
        <v>0</v>
      </c>
      <c r="C74" s="214">
        <f>INFO!C78</f>
        <v>0</v>
      </c>
      <c r="D74" s="214">
        <f>INFO!D78</f>
        <v>0</v>
      </c>
      <c r="E74" s="214">
        <f>INFO!E78</f>
        <v>0</v>
      </c>
      <c r="F74" s="217"/>
      <c r="G74" s="217"/>
      <c r="H74" s="217"/>
      <c r="I74" s="217"/>
      <c r="J74" s="217"/>
      <c r="K74" s="217"/>
      <c r="L74" s="217"/>
      <c r="M74" s="218"/>
    </row>
    <row r="75" spans="1:13" ht="13.5" thickBot="1">
      <c r="A75" s="219"/>
      <c r="B75" s="220"/>
      <c r="C75" s="221"/>
      <c r="D75" s="221"/>
      <c r="E75" s="221"/>
      <c r="F75" s="220"/>
      <c r="G75" s="220"/>
      <c r="H75" s="220"/>
      <c r="I75" s="220"/>
      <c r="J75" s="220"/>
      <c r="K75" s="220"/>
      <c r="L75" s="220"/>
      <c r="M75" s="222"/>
    </row>
  </sheetData>
  <mergeCells count="6">
    <mergeCell ref="A9:M9"/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lec</vt:lpstr>
      <vt:lpstr>lec(gwa)</vt:lpstr>
      <vt:lpstr>INFO</vt:lpstr>
      <vt:lpstr>gwa</vt:lpstr>
      <vt:lpstr>PRELIM</vt:lpstr>
      <vt:lpstr>GRADESHEET</vt:lpstr>
      <vt:lpstr>DEPT. CHAIR'S COPY</vt:lpstr>
      <vt:lpstr>LECT(GWA)</vt:lpstr>
      <vt:lpstr>Sheet1</vt:lpstr>
      <vt:lpstr>laPerce</vt:lpstr>
      <vt:lpstr>lePerce</vt:lpstr>
      <vt:lpstr>orPerce</vt:lpstr>
      <vt:lpstr>'DEPT. CHAIR''S COPY'!Print_Area</vt:lpstr>
      <vt:lpstr>'LECT(GWA)'!Print_Area</vt:lpstr>
      <vt:lpstr>quizPerce</vt:lpstr>
      <vt:lpstr>Sems</vt:lpstr>
    </vt:vector>
  </TitlesOfParts>
  <Company>BIL Technology,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STI-Dasmariñas</dc:creator>
  <cp:lastModifiedBy>Ghizzzo</cp:lastModifiedBy>
  <cp:lastPrinted>2017-05-02T01:33:13Z</cp:lastPrinted>
  <dcterms:created xsi:type="dcterms:W3CDTF">2004-10-29T11:07:09Z</dcterms:created>
  <dcterms:modified xsi:type="dcterms:W3CDTF">2017-09-11T05:55:49Z</dcterms:modified>
  <cp:contentStatus/>
</cp:coreProperties>
</file>