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<sst xmlns="http://schemas.openxmlformats.org/spreadsheetml/2006/main" count="349" uniqueCount="260">
  <si>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</si>
  <si>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</si>
  <si>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</si>
  <si>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</si>
  <si>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</si>
  <si>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</si>
  <si>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</si>
  <si>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</si>
  <si>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</si>
  <si>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</si>
  <si>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</si>
  <si>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</si>
  <si>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</si>
  <si>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</si>
  <si>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</si>
  <si>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</si>
  <si>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</si>
  <si>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</si>
  <si>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</si>
  <si>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</si>
  <si>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</si>
  <si>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</si>
  <si>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</si>
  <si>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</si>
  <si>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</si>
  <si>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</si>
  <si>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</si>
  <si>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</si>
  <si>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</si>
  <si>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</si>
  <si>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</si>
  <si>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</si>
  <si>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</si>
  <si>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</si>
  <si>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</si>
  <si>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</si>
  <si>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</si>
  <si>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</si>
  <si>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</si>
  <si>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</si>
  <si>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</si>
  <si>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</si>
  <si>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</si>
  <si>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</si>
  <si>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</si>
  <si>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</si>
  <si>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</si>
  <si>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</si>
  <si>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</si>
  <si>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</si>
  <si>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</si>
  <si>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</si>
  <si>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</si>
  <si>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</si>
  <si>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</si>
  <si>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</si>
  <si>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</si>
  <si>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</si>
  <si>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</si>
  <si>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</si>
  <si>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</si>
  <si>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</si>
  <si>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</si>
  <si>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</si>
  <si>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</si>
  <si>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</si>
  <si>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</si>
  <si>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</si>
  <si>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</si>
  <si>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</si>
  <si>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</si>
  <si>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</si>
  <si>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</si>
  <si>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</si>
  <si>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</si>
  <si>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</si>
  <si>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</si>
  <si>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</si>
  <si>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</si>
  <si>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</si>
  <si>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</si>
  <si>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</si>
  <si>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</si>
  <si>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</si>
  <si>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</si>
  <si>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</si>
  <si>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</si>
  <si>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</si>
  <si>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</si>
  <si>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</si>
  <si>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</si>
  <si>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</si>
  <si>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</si>
  <si>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</si>
  <si>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</si>
  <si>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</si>
  <si>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</si>
  <si>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</si>
  <si>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</si>
  <si>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</si>
  <si>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</si>
  <si>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</si>
  <si>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</si>
  <si>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</si>
  <si>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</si>
  <si>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</si>
  <si>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</si>
  <si>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</si>
  <si>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</si>
  <si>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</si>
  <si>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</si>
  <si>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</si>
  <si>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</si>
  <si>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</si>
  <si>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</si>
  <si>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</si>
  <si>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</si>
  <si>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</si>
  <si>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</si>
  <si>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</si>
  <si>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</si>
  <si>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</si>
  <si>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</si>
  <si>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</si>
  <si>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</si>
  <si>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</si>
  <si>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</si>
  <si>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</si>
  <si>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</si>
  <si>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</si>
  <si>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</si>
  <si>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</si>
  <si>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</si>
  <si>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</si>
  <si>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</si>
  <si>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</si>
  <si>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</si>
  <si>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</si>
  <si>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</si>
  <si>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</si>
  <si>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</si>
  <si>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</si>
  <si>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</si>
  <si>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</si>
  <si>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</si>
  <si>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</si>
  <si>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</si>
  <si>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</si>
  <si>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</si>
  <si>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</si>
  <si>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</si>
  <si>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</si>
  <si>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</si>
  <si>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</si>
  <si>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</si>
  <si>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</si>
  <si>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</si>
  <si>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</si>
  <si>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</si>
  <si>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</si>
  <si>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</si>
  <si>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</si>
  <si>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</si>
  <si>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</si>
  <si>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</si>
  <si>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</si>
  <si>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</si>
  <si>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</si>
  <si>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</si>
  <si>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</si>
  <si>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</si>
  <si>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</si>
  <si>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</si>
  <si>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</si>
  <si>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</si>
  <si>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</si>
  <si>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</si>
  <si>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</si>
  <si>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</si>
  <si>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</si>
  <si>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</si>
  <si>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</si>
  <si>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</si>
  <si>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</si>
  <si>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</si>
  <si>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Dela Pieza</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</si>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</sst>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8">
    <dxf>
      <font>
        <color rgb="FF9C0006"/>
      </font>
      <fill>
        <patternFill>
          <bgColor rgb="FFFFFF00"/>
        </patternFill>
      </fill>
    </dxf>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5" workbookViewId="0">
      <selection activeCell="B17" sqref="B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4" t="s">
        <v>0</v>
      </c>
      <c r="B6" s="165"/>
      <c r="C6" s="166" t="s">
        <v>160</v>
      </c>
      <c r="D6" s="166"/>
      <c r="E6" s="167" t="s">
        <v>1</v>
      </c>
      <c r="F6" s="167"/>
      <c r="G6" s="1">
        <v>2</v>
      </c>
      <c r="H6" s="2" t="s">
        <v>2</v>
      </c>
      <c r="I6" s="1"/>
      <c r="J6" s="168" t="s">
        <v>3</v>
      </c>
      <c r="K6" s="168"/>
      <c r="L6" s="169"/>
      <c r="M6" s="169"/>
    </row>
    <row r="7" spans="1:18">
      <c r="A7" s="170" t="s">
        <v>4</v>
      </c>
      <c r="B7" s="171"/>
      <c r="C7" s="3" t="s">
        <v>159</v>
      </c>
      <c r="D7" s="4" t="s">
        <v>5</v>
      </c>
      <c r="E7" s="172" t="s">
        <v>6</v>
      </c>
      <c r="F7" s="172"/>
      <c r="G7" s="5">
        <v>1</v>
      </c>
      <c r="H7" s="6" t="s">
        <v>7</v>
      </c>
      <c r="I7" s="7"/>
      <c r="J7" s="172" t="s">
        <v>8</v>
      </c>
      <c r="K7" s="172"/>
      <c r="L7" s="173"/>
      <c r="M7" s="173"/>
    </row>
    <row r="8" spans="1:18" ht="15.75" thickBot="1">
      <c r="A8" s="152" t="s">
        <v>9</v>
      </c>
      <c r="B8" s="153"/>
      <c r="C8" s="8" t="s">
        <v>161</v>
      </c>
      <c r="D8" s="9" t="s">
        <v>243</v>
      </c>
      <c r="E8" s="154" t="s">
        <v>10</v>
      </c>
      <c r="F8" s="154"/>
      <c r="G8" s="10">
        <v>3</v>
      </c>
      <c r="H8" s="11" t="s">
        <v>11</v>
      </c>
      <c r="I8" s="12"/>
      <c r="J8" s="154" t="s">
        <v>12</v>
      </c>
      <c r="K8" s="154"/>
      <c r="L8" s="155"/>
      <c r="M8" s="155"/>
    </row>
    <row r="9" spans="1:18" ht="15.75" thickBot="1">
      <c r="A9" s="156" t="s">
        <v>13</v>
      </c>
      <c r="B9" s="158" t="s">
        <v>90</v>
      </c>
      <c r="C9" s="160" t="s">
        <v>14</v>
      </c>
      <c r="D9" s="160"/>
      <c r="E9" s="160"/>
      <c r="F9" s="161" t="s">
        <v>15</v>
      </c>
      <c r="G9" s="161" t="s">
        <v>16</v>
      </c>
      <c r="H9" s="163"/>
      <c r="I9" s="163"/>
      <c r="J9" s="144" t="s">
        <v>17</v>
      </c>
      <c r="K9" s="145"/>
      <c r="L9" s="144" t="s">
        <v>18</v>
      </c>
      <c r="M9" s="145"/>
    </row>
    <row r="10" spans="1:18">
      <c r="A10" s="157"/>
      <c r="B10" s="159"/>
      <c r="C10" s="13" t="s">
        <v>19</v>
      </c>
      <c r="D10" s="13" t="s">
        <v>20</v>
      </c>
      <c r="E10" s="13" t="s">
        <v>91</v>
      </c>
      <c r="F10" s="162"/>
      <c r="G10" s="162"/>
      <c r="H10" s="162"/>
      <c r="I10" s="162"/>
      <c r="J10" s="146"/>
      <c r="K10" s="146"/>
      <c r="L10" s="146"/>
      <c r="M10" s="146"/>
    </row>
    <row r="11" spans="1:18">
      <c r="A11" s="14">
        <v>1</v>
      </c>
      <c r="B11" s="15" t="s">
        <v>168</v>
      </c>
      <c r="C11" s="15" t="s">
        <v>169</v>
      </c>
      <c r="D11" s="15" t="s">
        <v>170</v>
      </c>
      <c r="E11" s="15" t="s">
        <v>171</v>
      </c>
      <c r="F11" s="16" t="s">
        <v>166</v>
      </c>
      <c r="G11" s="147"/>
      <c r="H11" s="148"/>
      <c r="I11" s="149"/>
      <c r="J11" s="150"/>
      <c r="K11" s="151"/>
      <c r="L11" s="147"/>
      <c r="M11" s="149"/>
      <c r="O11" s="136" t="s">
        <v>23</v>
      </c>
      <c r="P11" s="137"/>
      <c r="Q11" s="137"/>
      <c r="R11" s="138"/>
    </row>
    <row r="12" spans="1:18">
      <c r="A12" s="14">
        <v>2</v>
      </c>
      <c r="B12" s="15" t="s">
        <v>172</v>
      </c>
      <c r="C12" s="15" t="s">
        <v>173</v>
      </c>
      <c r="D12" s="15" t="s">
        <v>174</v>
      </c>
      <c r="E12" s="15" t="s">
        <v>175</v>
      </c>
      <c r="F12" s="16" t="s">
        <v>166</v>
      </c>
      <c r="G12" s="132"/>
      <c r="H12" s="132"/>
      <c r="I12" s="132"/>
      <c r="J12" s="142"/>
      <c r="K12" s="143"/>
      <c r="L12" s="134"/>
      <c r="M12" s="134"/>
      <c r="O12" s="19" t="s">
        <v>24</v>
      </c>
      <c r="P12" s="131" t="s">
        <v>162</v>
      </c>
      <c r="Q12" s="131"/>
      <c r="R12" s="131"/>
    </row>
    <row r="13" spans="1:18">
      <c r="A13" s="14">
        <v>3</v>
      </c>
      <c r="B13" s="15" t="s">
        <v>253</v>
      </c>
      <c r="C13" s="15" t="s">
        <v>250</v>
      </c>
      <c r="D13" s="15" t="s">
        <v>251</v>
      </c>
      <c r="E13" s="15" t="s">
        <v>252</v>
      </c>
      <c r="F13" s="16" t="s">
        <v>166</v>
      </c>
      <c r="G13" s="132"/>
      <c r="H13" s="132"/>
      <c r="I13" s="132"/>
      <c r="J13" s="142"/>
      <c r="K13" s="143"/>
      <c r="L13" s="134"/>
      <c r="M13" s="134"/>
      <c r="O13" s="19" t="s">
        <v>25</v>
      </c>
      <c r="P13" s="131" t="s">
        <v>244</v>
      </c>
      <c r="Q13" s="131"/>
      <c r="R13" s="131"/>
    </row>
    <row r="14" spans="1:18">
      <c r="A14" s="14">
        <v>4</v>
      </c>
      <c r="B14" s="15" t="s">
        <v>176</v>
      </c>
      <c r="C14" s="15" t="s">
        <v>177</v>
      </c>
      <c r="D14" s="15" t="s">
        <v>178</v>
      </c>
      <c r="E14" s="15" t="s">
        <v>179</v>
      </c>
      <c r="F14" s="16" t="s">
        <v>166</v>
      </c>
      <c r="G14" s="132"/>
      <c r="H14" s="132"/>
      <c r="I14" s="132"/>
      <c r="J14" s="142"/>
      <c r="K14" s="143"/>
      <c r="L14" s="134"/>
      <c r="M14" s="134"/>
      <c r="O14" s="19" t="s">
        <v>26</v>
      </c>
      <c r="P14" s="128" t="s">
        <v>163</v>
      </c>
      <c r="Q14" s="129"/>
      <c r="R14" s="130"/>
    </row>
    <row r="15" spans="1:18">
      <c r="A15" s="14">
        <v>5</v>
      </c>
      <c r="B15" s="15" t="s">
        <v>180</v>
      </c>
      <c r="C15" s="15" t="s">
        <v>181</v>
      </c>
      <c r="D15" s="15" t="s">
        <v>182</v>
      </c>
      <c r="E15" s="15" t="s">
        <v>183</v>
      </c>
      <c r="F15" s="16" t="s">
        <v>166</v>
      </c>
      <c r="G15" s="132"/>
      <c r="H15" s="132"/>
      <c r="I15" s="132"/>
      <c r="J15" s="142"/>
      <c r="K15" s="143"/>
      <c r="L15" s="134"/>
      <c r="M15" s="134"/>
      <c r="O15" s="20" t="s">
        <v>27</v>
      </c>
      <c r="P15" s="128" t="s">
        <v>164</v>
      </c>
      <c r="Q15" s="129"/>
      <c r="R15" s="130"/>
    </row>
    <row r="16" spans="1:18">
      <c r="A16" s="14">
        <v>6</v>
      </c>
      <c r="B16" s="15"/>
      <c r="C16" s="15" t="s">
        <v>258</v>
      </c>
      <c r="D16" s="15" t="s">
        <v>259</v>
      </c>
      <c r="E16" s="15" t="s">
        <v>179</v>
      </c>
      <c r="F16" s="16" t="s">
        <v>166</v>
      </c>
      <c r="G16" s="132"/>
      <c r="H16" s="132"/>
      <c r="I16" s="132"/>
      <c r="J16" s="142"/>
      <c r="K16" s="143"/>
      <c r="L16" s="134"/>
      <c r="M16" s="134"/>
      <c r="O16" s="20" t="s">
        <v>29</v>
      </c>
      <c r="P16" s="139" t="s">
        <v>167</v>
      </c>
      <c r="Q16" s="140"/>
      <c r="R16" s="141"/>
    </row>
    <row r="17" spans="1:18">
      <c r="A17" s="14">
        <v>7</v>
      </c>
      <c r="B17" s="15" t="s">
        <v>184</v>
      </c>
      <c r="C17" s="15" t="s">
        <v>185</v>
      </c>
      <c r="D17" s="15" t="s">
        <v>186</v>
      </c>
      <c r="E17" s="15" t="s">
        <v>187</v>
      </c>
      <c r="F17" s="16" t="s">
        <v>166</v>
      </c>
      <c r="G17" s="132"/>
      <c r="H17" s="132"/>
      <c r="I17" s="132"/>
      <c r="J17" s="142"/>
      <c r="K17" s="143"/>
      <c r="L17" s="134"/>
      <c r="M17" s="134"/>
      <c r="O17" s="20" t="s">
        <v>28</v>
      </c>
      <c r="P17" s="128" t="s">
        <v>165</v>
      </c>
      <c r="Q17" s="129"/>
      <c r="R17" s="130"/>
    </row>
    <row r="18" spans="1:18">
      <c r="A18" s="14">
        <v>8</v>
      </c>
      <c r="B18" s="15" t="s">
        <v>188</v>
      </c>
      <c r="C18" s="15" t="s">
        <v>189</v>
      </c>
      <c r="D18" s="15" t="s">
        <v>190</v>
      </c>
      <c r="E18" s="15" t="s">
        <v>183</v>
      </c>
      <c r="F18" s="16" t="s">
        <v>166</v>
      </c>
      <c r="G18" s="132"/>
      <c r="H18" s="132"/>
      <c r="I18" s="132"/>
      <c r="J18" s="142"/>
      <c r="K18" s="143"/>
      <c r="L18" s="134"/>
      <c r="M18" s="134"/>
    </row>
    <row r="19" spans="1:18">
      <c r="A19" s="14">
        <v>9</v>
      </c>
      <c r="B19" s="15" t="s">
        <v>191</v>
      </c>
      <c r="C19" s="15" t="s">
        <v>192</v>
      </c>
      <c r="D19" s="15" t="s">
        <v>174</v>
      </c>
      <c r="E19" s="15" t="s">
        <v>193</v>
      </c>
      <c r="F19" s="16" t="s">
        <v>166</v>
      </c>
      <c r="G19" s="132"/>
      <c r="H19" s="132"/>
      <c r="I19" s="132"/>
      <c r="J19" s="142"/>
      <c r="K19" s="143"/>
      <c r="L19" s="134"/>
      <c r="M19" s="134"/>
    </row>
    <row r="20" spans="1:18">
      <c r="A20" s="14">
        <v>10</v>
      </c>
      <c r="B20" s="15" t="s">
        <v>194</v>
      </c>
      <c r="C20" s="15" t="s">
        <v>195</v>
      </c>
      <c r="D20" s="15" t="s">
        <v>196</v>
      </c>
      <c r="E20" s="15" t="s">
        <v>197</v>
      </c>
      <c r="F20" s="16" t="s">
        <v>166</v>
      </c>
      <c r="G20" s="132"/>
      <c r="H20" s="132"/>
      <c r="I20" s="132"/>
      <c r="J20" s="142"/>
      <c r="K20" s="143"/>
      <c r="L20" s="134"/>
      <c r="M20" s="134"/>
    </row>
    <row r="21" spans="1:18">
      <c r="A21" s="14">
        <v>11</v>
      </c>
      <c r="B21" s="15" t="s">
        <v>198</v>
      </c>
      <c r="C21" s="15" t="s">
        <v>199</v>
      </c>
      <c r="D21" s="15" t="s">
        <v>200</v>
      </c>
      <c r="E21" s="15" t="s">
        <v>201</v>
      </c>
      <c r="F21" s="16" t="s">
        <v>166</v>
      </c>
      <c r="G21" s="132"/>
      <c r="H21" s="132"/>
      <c r="I21" s="132"/>
      <c r="J21" s="142"/>
      <c r="K21" s="143"/>
      <c r="L21" s="134"/>
      <c r="M21" s="134"/>
      <c r="P21" s="100" t="s">
        <v>143</v>
      </c>
    </row>
    <row r="22" spans="1:18">
      <c r="A22" s="14">
        <v>12</v>
      </c>
      <c r="B22" s="15" t="s">
        <v>202</v>
      </c>
      <c r="C22" s="15" t="s">
        <v>203</v>
      </c>
      <c r="D22" s="15" t="s">
        <v>204</v>
      </c>
      <c r="E22" s="15" t="s">
        <v>205</v>
      </c>
      <c r="F22" s="16" t="s">
        <v>166</v>
      </c>
      <c r="G22" s="132"/>
      <c r="H22" s="132"/>
      <c r="I22" s="132"/>
      <c r="J22" s="142"/>
      <c r="K22" s="143"/>
      <c r="L22" s="134"/>
      <c r="M22" s="134"/>
      <c r="P22" s="101">
        <v>0</v>
      </c>
      <c r="Q22" s="101">
        <v>5</v>
      </c>
    </row>
    <row r="23" spans="1:18">
      <c r="A23" s="14">
        <v>13</v>
      </c>
      <c r="B23" s="15" t="s">
        <v>206</v>
      </c>
      <c r="C23" s="15" t="s">
        <v>207</v>
      </c>
      <c r="D23" s="15" t="s">
        <v>208</v>
      </c>
      <c r="E23" s="15" t="s">
        <v>175</v>
      </c>
      <c r="F23" s="16" t="s">
        <v>166</v>
      </c>
      <c r="G23" s="132"/>
      <c r="H23" s="132"/>
      <c r="I23" s="132"/>
      <c r="J23" s="142"/>
      <c r="K23" s="143"/>
      <c r="L23" s="134"/>
      <c r="M23" s="134"/>
      <c r="P23" s="102">
        <v>70</v>
      </c>
      <c r="Q23" s="101">
        <v>3</v>
      </c>
    </row>
    <row r="24" spans="1:18">
      <c r="A24" s="14">
        <v>14</v>
      </c>
      <c r="B24" s="15" t="s">
        <v>209</v>
      </c>
      <c r="C24" s="15" t="s">
        <v>210</v>
      </c>
      <c r="D24" s="15" t="s">
        <v>211</v>
      </c>
      <c r="E24" s="15" t="s">
        <v>201</v>
      </c>
      <c r="F24" s="16" t="s">
        <v>166</v>
      </c>
      <c r="G24" s="132"/>
      <c r="H24" s="132"/>
      <c r="I24" s="132"/>
      <c r="J24" s="142"/>
      <c r="K24" s="143"/>
      <c r="L24" s="134"/>
      <c r="M24" s="134"/>
      <c r="P24" s="102">
        <v>73.34</v>
      </c>
      <c r="Q24" s="101">
        <v>2.75</v>
      </c>
    </row>
    <row r="25" spans="1:18">
      <c r="A25" s="14">
        <v>15</v>
      </c>
      <c r="B25" s="125" t="s">
        <v>212</v>
      </c>
      <c r="C25" s="15" t="s">
        <v>213</v>
      </c>
      <c r="D25" s="15" t="s">
        <v>214</v>
      </c>
      <c r="E25" s="15" t="s">
        <v>215</v>
      </c>
      <c r="F25" s="16" t="s">
        <v>166</v>
      </c>
      <c r="G25" s="132"/>
      <c r="H25" s="132"/>
      <c r="I25" s="132"/>
      <c r="J25" s="142"/>
      <c r="K25" s="143"/>
      <c r="L25" s="134"/>
      <c r="M25" s="134"/>
      <c r="P25" s="102">
        <v>76.680000000000007</v>
      </c>
      <c r="Q25" s="101">
        <v>2.5</v>
      </c>
    </row>
    <row r="26" spans="1:18">
      <c r="A26" s="14">
        <v>16</v>
      </c>
      <c r="B26" s="15" t="s">
        <v>216</v>
      </c>
      <c r="C26" s="15" t="s">
        <v>217</v>
      </c>
      <c r="D26" s="15" t="s">
        <v>218</v>
      </c>
      <c r="E26" s="15" t="s">
        <v>171</v>
      </c>
      <c r="F26" s="16" t="s">
        <v>166</v>
      </c>
      <c r="G26" s="132"/>
      <c r="H26" s="132"/>
      <c r="I26" s="132"/>
      <c r="J26" s="142"/>
      <c r="K26" s="143"/>
      <c r="L26" s="134"/>
      <c r="M26" s="134"/>
      <c r="P26" s="102">
        <v>80.02</v>
      </c>
      <c r="Q26" s="101">
        <v>2.25</v>
      </c>
    </row>
    <row r="27" spans="1:18">
      <c r="A27" s="14">
        <v>17</v>
      </c>
      <c r="B27" s="125" t="s">
        <v>219</v>
      </c>
      <c r="C27" s="15" t="s">
        <v>220</v>
      </c>
      <c r="D27" s="15" t="s">
        <v>221</v>
      </c>
      <c r="E27" s="15" t="s">
        <v>197</v>
      </c>
      <c r="F27" s="16" t="s">
        <v>166</v>
      </c>
      <c r="G27" s="132"/>
      <c r="H27" s="132"/>
      <c r="I27" s="132"/>
      <c r="J27" s="142"/>
      <c r="K27" s="143"/>
      <c r="L27" s="134"/>
      <c r="M27" s="134"/>
      <c r="P27" s="102">
        <v>83.36</v>
      </c>
      <c r="Q27" s="101">
        <v>2</v>
      </c>
    </row>
    <row r="28" spans="1:18">
      <c r="A28" s="14">
        <v>18</v>
      </c>
      <c r="B28" s="15" t="s">
        <v>245</v>
      </c>
      <c r="C28" s="15" t="s">
        <v>222</v>
      </c>
      <c r="D28" s="15" t="s">
        <v>223</v>
      </c>
      <c r="E28" s="15" t="s">
        <v>193</v>
      </c>
      <c r="F28" s="16" t="s">
        <v>166</v>
      </c>
      <c r="G28" s="132"/>
      <c r="H28" s="132"/>
      <c r="I28" s="132"/>
      <c r="J28" s="142"/>
      <c r="K28" s="143"/>
      <c r="L28" s="134"/>
      <c r="M28" s="134"/>
      <c r="P28" s="102">
        <v>86.7</v>
      </c>
      <c r="Q28" s="101">
        <v>1.75</v>
      </c>
    </row>
    <row r="29" spans="1:18">
      <c r="A29" s="14">
        <v>19</v>
      </c>
      <c r="B29" s="15" t="s">
        <v>224</v>
      </c>
      <c r="C29" s="15" t="s">
        <v>225</v>
      </c>
      <c r="D29" s="15" t="s">
        <v>226</v>
      </c>
      <c r="E29" s="15" t="s">
        <v>201</v>
      </c>
      <c r="F29" s="16" t="s">
        <v>166</v>
      </c>
      <c r="G29" s="132"/>
      <c r="H29" s="132"/>
      <c r="I29" s="132"/>
      <c r="J29" s="142"/>
      <c r="K29" s="143"/>
      <c r="L29" s="134"/>
      <c r="M29" s="134"/>
      <c r="P29" s="102">
        <v>90.04</v>
      </c>
      <c r="Q29" s="101">
        <v>1.5</v>
      </c>
    </row>
    <row r="30" spans="1:18">
      <c r="A30" s="14">
        <v>20</v>
      </c>
      <c r="B30" s="15" t="s">
        <v>227</v>
      </c>
      <c r="C30" s="15" t="s">
        <v>228</v>
      </c>
      <c r="D30" s="15" t="s">
        <v>229</v>
      </c>
      <c r="E30" s="15" t="s">
        <v>193</v>
      </c>
      <c r="F30" s="16" t="s">
        <v>166</v>
      </c>
      <c r="G30" s="132"/>
      <c r="H30" s="132"/>
      <c r="I30" s="132"/>
      <c r="J30" s="142"/>
      <c r="K30" s="143"/>
      <c r="L30" s="134"/>
      <c r="M30" s="134"/>
      <c r="P30" s="102">
        <v>93.38</v>
      </c>
      <c r="Q30" s="101">
        <v>1.25</v>
      </c>
    </row>
    <row r="31" spans="1:18">
      <c r="A31" s="14">
        <v>21</v>
      </c>
      <c r="B31" s="15" t="s">
        <v>230</v>
      </c>
      <c r="C31" s="15" t="s">
        <v>231</v>
      </c>
      <c r="D31" s="15" t="s">
        <v>232</v>
      </c>
      <c r="E31" s="15" t="s">
        <v>175</v>
      </c>
      <c r="F31" s="16" t="s">
        <v>166</v>
      </c>
      <c r="G31" s="132"/>
      <c r="H31" s="132"/>
      <c r="I31" s="132"/>
      <c r="J31" s="142"/>
      <c r="K31" s="143"/>
      <c r="L31" s="134"/>
      <c r="M31" s="134"/>
      <c r="P31" s="101"/>
      <c r="Q31" s="101"/>
    </row>
    <row r="32" spans="1:18">
      <c r="A32" s="14">
        <v>22</v>
      </c>
      <c r="B32" s="15" t="s">
        <v>233</v>
      </c>
      <c r="C32" s="15" t="s">
        <v>234</v>
      </c>
      <c r="D32" s="15" t="s">
        <v>235</v>
      </c>
      <c r="E32" s="15" t="s">
        <v>236</v>
      </c>
      <c r="F32" s="16" t="s">
        <v>166</v>
      </c>
      <c r="G32" s="132"/>
      <c r="H32" s="132"/>
      <c r="I32" s="132"/>
      <c r="J32" s="142"/>
      <c r="K32" s="143"/>
      <c r="L32" s="134"/>
      <c r="M32" s="134"/>
      <c r="P32" s="101">
        <v>96.72</v>
      </c>
      <c r="Q32" s="101">
        <v>1</v>
      </c>
    </row>
    <row r="33" spans="1:13">
      <c r="A33" s="14">
        <v>23</v>
      </c>
      <c r="B33" s="15" t="s">
        <v>237</v>
      </c>
      <c r="C33" s="15" t="s">
        <v>238</v>
      </c>
      <c r="D33" s="15" t="s">
        <v>239</v>
      </c>
      <c r="E33" s="15" t="s">
        <v>183</v>
      </c>
      <c r="F33" s="16" t="s">
        <v>166</v>
      </c>
      <c r="G33" s="132"/>
      <c r="H33" s="132"/>
      <c r="I33" s="132"/>
      <c r="J33" s="142"/>
      <c r="K33" s="143"/>
      <c r="L33" s="134"/>
      <c r="M33" s="134"/>
    </row>
    <row r="34" spans="1:13">
      <c r="A34" s="14">
        <v>24</v>
      </c>
      <c r="B34" s="15" t="s">
        <v>240</v>
      </c>
      <c r="C34" s="15" t="s">
        <v>241</v>
      </c>
      <c r="D34" s="15" t="s">
        <v>242</v>
      </c>
      <c r="E34" s="15" t="s">
        <v>175</v>
      </c>
      <c r="F34" s="16" t="s">
        <v>166</v>
      </c>
      <c r="G34" s="132"/>
      <c r="H34" s="132"/>
      <c r="I34" s="132"/>
      <c r="J34" s="142"/>
      <c r="K34" s="143"/>
      <c r="L34" s="134"/>
      <c r="M34" s="134"/>
    </row>
    <row r="35" spans="1:13">
      <c r="A35" s="14">
        <v>25</v>
      </c>
      <c r="B35" s="15" t="s">
        <v>246</v>
      </c>
      <c r="C35" s="17" t="s">
        <v>247</v>
      </c>
      <c r="D35" s="15" t="s">
        <v>248</v>
      </c>
      <c r="E35" s="15" t="s">
        <v>249</v>
      </c>
      <c r="F35" s="16"/>
      <c r="G35" s="132"/>
      <c r="H35" s="132"/>
      <c r="I35" s="132"/>
      <c r="J35" s="142"/>
      <c r="K35" s="143"/>
      <c r="L35" s="134"/>
      <c r="M35" s="134"/>
    </row>
    <row r="36" spans="1:13">
      <c r="A36" s="14">
        <v>26</v>
      </c>
      <c r="B36" s="15"/>
      <c r="C36" s="15"/>
      <c r="D36" s="15"/>
      <c r="E36" s="15"/>
      <c r="F36" s="16"/>
      <c r="G36" s="132"/>
      <c r="H36" s="132"/>
      <c r="I36" s="132"/>
      <c r="J36" s="142"/>
      <c r="K36" s="143"/>
      <c r="L36" s="134"/>
      <c r="M36" s="134"/>
    </row>
    <row r="37" spans="1:13">
      <c r="A37" s="14">
        <v>27</v>
      </c>
      <c r="B37" s="15"/>
      <c r="C37" s="17"/>
      <c r="D37" s="15"/>
      <c r="E37" s="15"/>
      <c r="F37" s="16"/>
      <c r="G37" s="132"/>
      <c r="H37" s="132"/>
      <c r="I37" s="132"/>
      <c r="J37" s="133"/>
      <c r="K37" s="133"/>
      <c r="L37" s="134"/>
      <c r="M37" s="134"/>
    </row>
    <row r="38" spans="1:13">
      <c r="A38" s="14">
        <v>28</v>
      </c>
      <c r="B38" s="15"/>
      <c r="C38" s="15"/>
      <c r="D38" s="15"/>
      <c r="E38" s="15"/>
      <c r="F38" s="16"/>
      <c r="G38" s="132"/>
      <c r="H38" s="132"/>
      <c r="I38" s="132"/>
      <c r="J38" s="133"/>
      <c r="K38" s="133"/>
      <c r="L38" s="134"/>
      <c r="M38" s="134"/>
    </row>
    <row r="39" spans="1:13">
      <c r="A39" s="14">
        <v>29</v>
      </c>
      <c r="B39" s="15"/>
      <c r="C39" s="15"/>
      <c r="D39" s="15"/>
      <c r="E39" s="15"/>
      <c r="F39" s="16"/>
      <c r="G39" s="132"/>
      <c r="H39" s="132"/>
      <c r="I39" s="132"/>
      <c r="J39" s="133"/>
      <c r="K39" s="133"/>
      <c r="L39" s="134"/>
      <c r="M39" s="134"/>
    </row>
    <row r="40" spans="1:13">
      <c r="A40" s="14">
        <v>30</v>
      </c>
      <c r="B40" s="15"/>
      <c r="C40" s="15"/>
      <c r="D40" s="15"/>
      <c r="E40" s="15"/>
      <c r="F40" s="16"/>
      <c r="G40" s="132"/>
      <c r="H40" s="132"/>
      <c r="I40" s="132"/>
      <c r="J40" s="133"/>
      <c r="K40" s="133"/>
      <c r="L40" s="134"/>
      <c r="M40" s="134"/>
    </row>
    <row r="41" spans="1:13">
      <c r="A41" s="14">
        <v>31</v>
      </c>
      <c r="B41" s="15"/>
      <c r="C41" s="15"/>
      <c r="D41" s="15"/>
      <c r="E41" s="15"/>
      <c r="F41" s="16"/>
      <c r="G41" s="132"/>
      <c r="H41" s="132"/>
      <c r="I41" s="132"/>
      <c r="J41" s="133"/>
      <c r="K41" s="133"/>
      <c r="L41" s="134"/>
      <c r="M41" s="134"/>
    </row>
    <row r="42" spans="1:13">
      <c r="A42" s="14">
        <v>32</v>
      </c>
      <c r="B42" s="15"/>
      <c r="C42" s="15"/>
      <c r="D42" s="15"/>
      <c r="E42" s="15"/>
      <c r="F42" s="16"/>
      <c r="G42" s="132"/>
      <c r="H42" s="132"/>
      <c r="I42" s="132"/>
      <c r="J42" s="133"/>
      <c r="K42" s="133"/>
      <c r="L42" s="134"/>
      <c r="M42" s="134"/>
    </row>
    <row r="43" spans="1:13">
      <c r="A43" s="14">
        <v>33</v>
      </c>
      <c r="B43" s="15"/>
      <c r="C43" s="15"/>
      <c r="D43" s="15"/>
      <c r="E43" s="15"/>
      <c r="F43" s="16"/>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67" priority="71" stopIfTrue="1" operator="equal">
      <formula>0</formula>
    </cfRule>
  </conditionalFormatting>
  <conditionalFormatting sqref="B28:B71">
    <cfRule type="cellIs" dxfId="66" priority="72" operator="equal">
      <formula>0</formula>
    </cfRule>
  </conditionalFormatting>
  <conditionalFormatting sqref="C28:C71">
    <cfRule type="cellIs" dxfId="65" priority="70" operator="equal">
      <formula>0</formula>
    </cfRule>
  </conditionalFormatting>
  <conditionalFormatting sqref="C28:C71">
    <cfRule type="cellIs" dxfId="64" priority="69" stopIfTrue="1" operator="equal">
      <formula>0</formula>
    </cfRule>
  </conditionalFormatting>
  <conditionalFormatting sqref="D28:D71">
    <cfRule type="cellIs" dxfId="63" priority="68" operator="equal">
      <formula>0</formula>
    </cfRule>
  </conditionalFormatting>
  <conditionalFormatting sqref="D28:D71">
    <cfRule type="cellIs" dxfId="62" priority="67" stopIfTrue="1" operator="equal">
      <formula>0</formula>
    </cfRule>
  </conditionalFormatting>
  <conditionalFormatting sqref="E28:E71">
    <cfRule type="cellIs" dxfId="61" priority="66" operator="equal">
      <formula>0</formula>
    </cfRule>
  </conditionalFormatting>
  <conditionalFormatting sqref="E28:E71">
    <cfRule type="cellIs" dxfId="60" priority="65" stopIfTrue="1" operator="equal">
      <formula>0</formula>
    </cfRule>
  </conditionalFormatting>
  <conditionalFormatting sqref="B11:B29">
    <cfRule type="cellIs" dxfId="59" priority="55" stopIfTrue="1" operator="equal">
      <formula>0</formula>
    </cfRule>
  </conditionalFormatting>
  <conditionalFormatting sqref="B11:B29">
    <cfRule type="cellIs" dxfId="58" priority="56" operator="equal">
      <formula>0</formula>
    </cfRule>
  </conditionalFormatting>
  <conditionalFormatting sqref="C11:C29">
    <cfRule type="cellIs" dxfId="57" priority="54" operator="equal">
      <formula>0</formula>
    </cfRule>
  </conditionalFormatting>
  <conditionalFormatting sqref="C11:C29">
    <cfRule type="cellIs" dxfId="56" priority="53" stopIfTrue="1" operator="equal">
      <formula>0</formula>
    </cfRule>
  </conditionalFormatting>
  <conditionalFormatting sqref="D11:D29">
    <cfRule type="cellIs" dxfId="55" priority="52" operator="equal">
      <formula>0</formula>
    </cfRule>
  </conditionalFormatting>
  <conditionalFormatting sqref="D11:D29">
    <cfRule type="cellIs" dxfId="54" priority="51" stopIfTrue="1" operator="equal">
      <formula>0</formula>
    </cfRule>
  </conditionalFormatting>
  <conditionalFormatting sqref="E11:E29">
    <cfRule type="cellIs" dxfId="53" priority="50" operator="equal">
      <formula>0</formula>
    </cfRule>
  </conditionalFormatting>
  <conditionalFormatting sqref="E11:E29">
    <cfRule type="cellIs" dxfId="52" priority="49" stopIfTrue="1" operator="equal">
      <formula>0</formula>
    </cfRule>
  </conditionalFormatting>
  <conditionalFormatting sqref="B11:E36">
    <cfRule type="cellIs" dxfId="51" priority="48" stopIfTrue="1" operator="equal">
      <formula>0</formula>
    </cfRule>
  </conditionalFormatting>
  <conditionalFormatting sqref="B11:E36">
    <cfRule type="cellIs" dxfId="50" priority="47" operator="equal">
      <formula>0</formula>
    </cfRule>
  </conditionalFormatting>
  <conditionalFormatting sqref="B11:E36">
    <cfRule type="cellIs" dxfId="49" priority="46" stopIfTrue="1" operator="equal">
      <formula>0</formula>
    </cfRule>
  </conditionalFormatting>
  <conditionalFormatting sqref="B11:E36">
    <cfRule type="cellIs" dxfId="48" priority="45" operator="equal">
      <formula>0</formula>
    </cfRule>
  </conditionalFormatting>
  <conditionalFormatting sqref="B26:B35">
    <cfRule type="cellIs" dxfId="47" priority="44" stopIfTrue="1" operator="equal">
      <formula>0</formula>
    </cfRule>
  </conditionalFormatting>
  <conditionalFormatting sqref="B24:B35">
    <cfRule type="cellIs" dxfId="46" priority="43" operator="equal">
      <formula>0</formula>
    </cfRule>
  </conditionalFormatting>
  <conditionalFormatting sqref="C24:C35">
    <cfRule type="cellIs" dxfId="45" priority="42" operator="equal">
      <formula>0</formula>
    </cfRule>
  </conditionalFormatting>
  <conditionalFormatting sqref="C24:C35">
    <cfRule type="cellIs" dxfId="44" priority="41" stopIfTrue="1" operator="equal">
      <formula>0</formula>
    </cfRule>
  </conditionalFormatting>
  <conditionalFormatting sqref="D24:D35">
    <cfRule type="cellIs" dxfId="43" priority="40" operator="equal">
      <formula>0</formula>
    </cfRule>
  </conditionalFormatting>
  <conditionalFormatting sqref="D24:D35">
    <cfRule type="cellIs" dxfId="42" priority="39" stopIfTrue="1" operator="equal">
      <formula>0</formula>
    </cfRule>
  </conditionalFormatting>
  <conditionalFormatting sqref="E24:E35">
    <cfRule type="cellIs" dxfId="41" priority="38" operator="equal">
      <formula>0</formula>
    </cfRule>
  </conditionalFormatting>
  <conditionalFormatting sqref="E24:E35">
    <cfRule type="cellIs" dxfId="40" priority="37" stopIfTrue="1" operator="equal">
      <formula>0</formula>
    </cfRule>
  </conditionalFormatting>
  <conditionalFormatting sqref="B11:B28">
    <cfRule type="cellIs" dxfId="39" priority="36" stopIfTrue="1" operator="equal">
      <formula>0</formula>
    </cfRule>
  </conditionalFormatting>
  <conditionalFormatting sqref="B11:B28">
    <cfRule type="cellIs" dxfId="38" priority="35" operator="equal">
      <formula>0</formula>
    </cfRule>
  </conditionalFormatting>
  <conditionalFormatting sqref="C11:C29">
    <cfRule type="cellIs" dxfId="37" priority="34" operator="equal">
      <formula>0</formula>
    </cfRule>
  </conditionalFormatting>
  <conditionalFormatting sqref="C11:C29">
    <cfRule type="cellIs" dxfId="36" priority="33" stopIfTrue="1" operator="equal">
      <formula>0</formula>
    </cfRule>
  </conditionalFormatting>
  <conditionalFormatting sqref="D11:D29">
    <cfRule type="cellIs" dxfId="35" priority="32" operator="equal">
      <formula>0</formula>
    </cfRule>
  </conditionalFormatting>
  <conditionalFormatting sqref="D11:D29">
    <cfRule type="cellIs" dxfId="34" priority="31" stopIfTrue="1" operator="equal">
      <formula>0</formula>
    </cfRule>
  </conditionalFormatting>
  <conditionalFormatting sqref="E11:E29">
    <cfRule type="cellIs" dxfId="33" priority="30" operator="equal">
      <formula>0</formula>
    </cfRule>
  </conditionalFormatting>
  <conditionalFormatting sqref="E11:E29">
    <cfRule type="cellIs" dxfId="32" priority="29" stopIfTrue="1" operator="equal">
      <formula>0</formula>
    </cfRule>
  </conditionalFormatting>
  <conditionalFormatting sqref="B11:E35">
    <cfRule type="cellIs" dxfId="31" priority="28" stopIfTrue="1" operator="equal">
      <formula>0</formula>
    </cfRule>
  </conditionalFormatting>
  <conditionalFormatting sqref="B11:E35">
    <cfRule type="cellIs" dxfId="30" priority="27" operator="equal">
      <formula>0</formula>
    </cfRule>
  </conditionalFormatting>
  <conditionalFormatting sqref="B11:E35">
    <cfRule type="cellIs" dxfId="29" priority="26" stopIfTrue="1" operator="equal">
      <formula>0</formula>
    </cfRule>
  </conditionalFormatting>
  <conditionalFormatting sqref="B11:E35">
    <cfRule type="cellIs" dxfId="28" priority="25" operator="equal">
      <formula>0</formula>
    </cfRule>
  </conditionalFormatting>
  <conditionalFormatting sqref="B11:E35">
    <cfRule type="cellIs" dxfId="27" priority="24" stopIfTrue="1" operator="equal">
      <formula>0</formula>
    </cfRule>
  </conditionalFormatting>
  <conditionalFormatting sqref="B11:E35">
    <cfRule type="cellIs" dxfId="26" priority="23" operator="equal">
      <formula>0</formula>
    </cfRule>
  </conditionalFormatting>
  <conditionalFormatting sqref="B26:B35">
    <cfRule type="cellIs" dxfId="25" priority="22" stopIfTrue="1" operator="equal">
      <formula>0</formula>
    </cfRule>
  </conditionalFormatting>
  <conditionalFormatting sqref="B24:B35">
    <cfRule type="cellIs" dxfId="24" priority="21" operator="equal">
      <formula>0</formula>
    </cfRule>
  </conditionalFormatting>
  <conditionalFormatting sqref="C24:C35">
    <cfRule type="cellIs" dxfId="23" priority="20" operator="equal">
      <formula>0</formula>
    </cfRule>
  </conditionalFormatting>
  <conditionalFormatting sqref="C24:C35">
    <cfRule type="cellIs" dxfId="22" priority="19" stopIfTrue="1" operator="equal">
      <formula>0</formula>
    </cfRule>
  </conditionalFormatting>
  <conditionalFormatting sqref="D24:D35">
    <cfRule type="cellIs" dxfId="21" priority="18" operator="equal">
      <formula>0</formula>
    </cfRule>
  </conditionalFormatting>
  <conditionalFormatting sqref="D24:D35">
    <cfRule type="cellIs" dxfId="20" priority="17" stopIfTrue="1" operator="equal">
      <formula>0</formula>
    </cfRule>
  </conditionalFormatting>
  <conditionalFormatting sqref="E24:E35">
    <cfRule type="cellIs" dxfId="19" priority="16" operator="equal">
      <formula>0</formula>
    </cfRule>
  </conditionalFormatting>
  <conditionalFormatting sqref="E24:E35">
    <cfRule type="cellIs" dxfId="18" priority="15" stopIfTrue="1" operator="equal">
      <formula>0</formula>
    </cfRule>
  </conditionalFormatting>
  <conditionalFormatting sqref="B11:B28">
    <cfRule type="cellIs" dxfId="17" priority="14" stopIfTrue="1" operator="equal">
      <formula>0</formula>
    </cfRule>
  </conditionalFormatting>
  <conditionalFormatting sqref="B11:B28">
    <cfRule type="cellIs" dxfId="16" priority="13" operator="equal">
      <formula>0</formula>
    </cfRule>
  </conditionalFormatting>
  <conditionalFormatting sqref="C11:C29">
    <cfRule type="cellIs" dxfId="15" priority="12" operator="equal">
      <formula>0</formula>
    </cfRule>
  </conditionalFormatting>
  <conditionalFormatting sqref="C11:C29">
    <cfRule type="cellIs" dxfId="14" priority="11" stopIfTrue="1" operator="equal">
      <formula>0</formula>
    </cfRule>
  </conditionalFormatting>
  <conditionalFormatting sqref="D11:D29">
    <cfRule type="cellIs" dxfId="13" priority="10" operator="equal">
      <formula>0</formula>
    </cfRule>
  </conditionalFormatting>
  <conditionalFormatting sqref="D11:D29">
    <cfRule type="cellIs" dxfId="12" priority="9" stopIfTrue="1" operator="equal">
      <formula>0</formula>
    </cfRule>
  </conditionalFormatting>
  <conditionalFormatting sqref="E11:E29">
    <cfRule type="cellIs" dxfId="11" priority="8" operator="equal">
      <formula>0</formula>
    </cfRule>
  </conditionalFormatting>
  <conditionalFormatting sqref="E11:E29">
    <cfRule type="cellIs" dxfId="10" priority="7" stopIfTrue="1" operator="equal">
      <formula>0</formula>
    </cfRule>
  </conditionalFormatting>
  <conditionalFormatting sqref="B11:E35">
    <cfRule type="cellIs" dxfId="9" priority="6" stopIfTrue="1" operator="equal">
      <formula>0</formula>
    </cfRule>
  </conditionalFormatting>
  <conditionalFormatting sqref="B11:E35">
    <cfRule type="cellIs" dxfId="8" priority="5" operator="equal">
      <formula>0</formula>
    </cfRule>
  </conditionalFormatting>
  <conditionalFormatting sqref="B11:E35">
    <cfRule type="cellIs" dxfId="7" priority="4" stopIfTrue="1" operator="equal">
      <formula>0</formula>
    </cfRule>
  </conditionalFormatting>
  <conditionalFormatting sqref="B11:E35">
    <cfRule type="cellIs" dxfId="6" priority="3" operator="equal">
      <formula>0</formula>
    </cfRule>
  </conditionalFormatting>
  <conditionalFormatting sqref="B11:E35">
    <cfRule type="cellIs" dxfId="5" priority="2" stopIfTrue="1" operator="equal">
      <formula>0</formula>
    </cfRule>
  </conditionalFormatting>
  <conditionalFormatting sqref="B11:E35">
    <cfRule type="cellIs" dxfId="4"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2" workbookViewId="0">
      <pane xSplit="3" topLeftCell="BL1" activePane="topRight" state="frozen"/>
      <selection pane="topRight" activeCell="BR33" sqref="BR3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0" t="s">
        <v>30</v>
      </c>
      <c r="B5" s="203" t="s">
        <v>31</v>
      </c>
      <c r="C5" s="203" t="s">
        <v>32</v>
      </c>
      <c r="D5" s="204" t="s">
        <v>33</v>
      </c>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c r="AE5" s="205"/>
      <c r="AF5" s="205"/>
      <c r="AG5" s="205"/>
      <c r="AH5" s="205"/>
      <c r="AI5" s="205"/>
      <c r="AJ5" s="205"/>
      <c r="AK5" s="205"/>
      <c r="AL5" s="205"/>
      <c r="AM5" s="205"/>
      <c r="AN5" s="205"/>
      <c r="AO5" s="205"/>
      <c r="AP5" s="205"/>
      <c r="AQ5" s="205"/>
      <c r="AR5" s="205"/>
      <c r="AS5" s="205"/>
      <c r="AT5" s="205"/>
      <c r="AU5" s="205"/>
      <c r="AV5" s="205"/>
      <c r="AW5" s="205"/>
      <c r="AX5" s="205"/>
      <c r="AY5" s="205"/>
      <c r="AZ5" s="205"/>
      <c r="BA5" s="205"/>
      <c r="BB5" s="205"/>
      <c r="BC5" s="205"/>
      <c r="BD5" s="206"/>
      <c r="BE5" s="207" t="s">
        <v>34</v>
      </c>
      <c r="BF5" s="208"/>
      <c r="BG5" s="208"/>
      <c r="BH5" s="208"/>
      <c r="BI5" s="208"/>
      <c r="BJ5" s="208"/>
      <c r="BK5" s="208"/>
      <c r="BL5" s="208"/>
      <c r="BM5" s="208"/>
      <c r="BN5" s="208"/>
      <c r="BO5" s="208"/>
      <c r="BP5" s="208"/>
      <c r="BQ5" s="208"/>
      <c r="BR5" s="208"/>
      <c r="BS5" s="208"/>
      <c r="BT5" s="208"/>
      <c r="BU5" s="208"/>
      <c r="BV5" s="208"/>
      <c r="BW5" s="208"/>
      <c r="BX5" s="208"/>
      <c r="BY5" s="208"/>
      <c r="BZ5" s="208"/>
      <c r="CA5" s="208"/>
      <c r="CB5" s="208"/>
      <c r="CC5" s="208"/>
      <c r="CD5" s="208"/>
      <c r="CE5" s="208"/>
      <c r="CF5" s="208"/>
      <c r="CG5" s="208"/>
      <c r="CH5" s="208"/>
      <c r="CI5" s="208"/>
      <c r="CJ5" s="208"/>
      <c r="CK5" s="208"/>
      <c r="CL5" s="208"/>
      <c r="CM5" s="208"/>
      <c r="CN5" s="208"/>
      <c r="CO5" s="208"/>
      <c r="CP5" s="208"/>
      <c r="CQ5" s="208"/>
      <c r="CR5" s="209"/>
      <c r="CS5" s="196" t="s">
        <v>35</v>
      </c>
      <c r="CT5" s="197"/>
      <c r="CU5" s="198"/>
    </row>
    <row r="6" spans="1:99" ht="15.75" customHeight="1" thickBot="1">
      <c r="A6" s="201"/>
      <c r="B6" s="203"/>
      <c r="C6" s="203"/>
      <c r="D6" s="179" t="s">
        <v>36</v>
      </c>
      <c r="E6" s="180"/>
      <c r="F6" s="180"/>
      <c r="G6" s="180"/>
      <c r="H6" s="180"/>
      <c r="I6" s="180"/>
      <c r="J6" s="182" t="s">
        <v>140</v>
      </c>
      <c r="K6" s="182"/>
      <c r="L6" s="182"/>
      <c r="M6" s="182"/>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t="s">
        <v>141</v>
      </c>
      <c r="AP6" s="182"/>
      <c r="AQ6" s="182"/>
      <c r="AR6" s="182"/>
      <c r="AS6" s="182" t="s">
        <v>37</v>
      </c>
      <c r="AT6" s="182"/>
      <c r="AU6" s="182"/>
      <c r="AV6" s="182" t="s">
        <v>38</v>
      </c>
      <c r="AW6" s="182"/>
      <c r="AX6" s="182"/>
      <c r="AY6" s="182"/>
      <c r="AZ6" s="182"/>
      <c r="BA6" s="182"/>
      <c r="BB6" s="182"/>
      <c r="BC6" s="189" t="s">
        <v>39</v>
      </c>
      <c r="BD6" s="190"/>
      <c r="BE6" s="191" t="s">
        <v>102</v>
      </c>
      <c r="BF6" s="192"/>
      <c r="BG6" s="192"/>
      <c r="BH6" s="192"/>
      <c r="BI6" s="192"/>
      <c r="BJ6" s="192"/>
      <c r="BK6" s="193"/>
      <c r="BL6" s="194" t="s">
        <v>103</v>
      </c>
      <c r="BM6" s="192"/>
      <c r="BN6" s="192"/>
      <c r="BO6" s="192"/>
      <c r="BP6" s="192"/>
      <c r="BQ6" s="192"/>
      <c r="BR6" s="192"/>
      <c r="BS6" s="192"/>
      <c r="BT6" s="192"/>
      <c r="BU6" s="192"/>
      <c r="BV6" s="192"/>
      <c r="BW6" s="192"/>
      <c r="BX6" s="192"/>
      <c r="BY6" s="192"/>
      <c r="BZ6" s="192"/>
      <c r="CA6" s="192"/>
      <c r="CB6" s="192"/>
      <c r="CC6" s="192"/>
      <c r="CD6" s="192"/>
      <c r="CE6" s="192"/>
      <c r="CF6" s="192"/>
      <c r="CG6" s="192"/>
      <c r="CH6" s="192"/>
      <c r="CI6" s="192"/>
      <c r="CJ6" s="192"/>
      <c r="CK6" s="192"/>
      <c r="CL6" s="192"/>
      <c r="CM6" s="192"/>
      <c r="CN6" s="192"/>
      <c r="CO6" s="192"/>
      <c r="CP6" s="192"/>
      <c r="CQ6" s="199" t="s">
        <v>40</v>
      </c>
      <c r="CR6" s="199"/>
      <c r="CS6" s="195" t="s">
        <v>41</v>
      </c>
      <c r="CT6" s="195" t="s">
        <v>42</v>
      </c>
      <c r="CU6" s="186" t="s">
        <v>43</v>
      </c>
    </row>
    <row r="7" spans="1:99" ht="15.75" thickBot="1">
      <c r="A7" s="201"/>
      <c r="B7" s="203"/>
      <c r="C7" s="203"/>
      <c r="E7" s="124"/>
      <c r="F7" s="123">
        <v>0.3</v>
      </c>
      <c r="H7" s="124"/>
      <c r="I7" s="124">
        <v>0.3</v>
      </c>
      <c r="J7" s="181">
        <v>42980</v>
      </c>
      <c r="K7" s="181"/>
      <c r="L7" s="181"/>
      <c r="M7" s="181"/>
      <c r="N7" s="181"/>
      <c r="O7" s="181"/>
      <c r="P7" s="181"/>
      <c r="Q7" s="181"/>
      <c r="R7" s="181"/>
      <c r="S7" s="181"/>
      <c r="T7" s="185">
        <f>COUNT(J9,L9,N9,P9,R9,T9)</f>
        <v>1</v>
      </c>
      <c r="U7" s="185"/>
      <c r="V7" s="181"/>
      <c r="W7" s="181"/>
      <c r="X7" s="181"/>
      <c r="Y7" s="181"/>
      <c r="Z7" s="181"/>
      <c r="AA7" s="181"/>
      <c r="AB7" s="181"/>
      <c r="AC7" s="181"/>
      <c r="AD7" s="181"/>
      <c r="AE7" s="181"/>
      <c r="AF7" s="181"/>
      <c r="AG7" s="181"/>
      <c r="AH7" s="181"/>
      <c r="AI7" s="181"/>
      <c r="AJ7" s="181"/>
      <c r="AK7" s="181"/>
      <c r="AL7" s="181"/>
      <c r="AM7" s="181"/>
      <c r="AN7" s="97">
        <v>0.2</v>
      </c>
      <c r="AO7" s="181" t="s">
        <v>254</v>
      </c>
      <c r="AP7" s="181"/>
      <c r="AQ7" s="181"/>
      <c r="AR7" s="181"/>
      <c r="AS7" s="185">
        <f>COUNT(AO9,AQ9,AS9)</f>
        <v>1</v>
      </c>
      <c r="AT7" s="185"/>
      <c r="AU7" s="21">
        <v>0.1</v>
      </c>
      <c r="AV7" s="181" t="s">
        <v>255</v>
      </c>
      <c r="AW7" s="181"/>
      <c r="AX7" s="181"/>
      <c r="AY7" s="181"/>
      <c r="AZ7" s="185">
        <f>COUNT(AV9,AX9,AZ9)</f>
        <v>1</v>
      </c>
      <c r="BA7" s="185"/>
      <c r="BB7" s="22">
        <v>0.1</v>
      </c>
      <c r="BC7" s="189"/>
      <c r="BD7" s="190"/>
      <c r="BE7" s="181" t="s">
        <v>256</v>
      </c>
      <c r="BF7" s="181"/>
      <c r="BG7" s="181" t="s">
        <v>257</v>
      </c>
      <c r="BH7" s="181"/>
      <c r="BI7" s="185">
        <f>COUNT(BE9,BG9,BI9)</f>
        <v>3</v>
      </c>
      <c r="BJ7" s="185"/>
      <c r="BK7" s="105">
        <v>0.5</v>
      </c>
      <c r="BL7" s="181">
        <v>42980</v>
      </c>
      <c r="BM7" s="181"/>
      <c r="BN7" s="181">
        <v>42980</v>
      </c>
      <c r="BO7" s="181"/>
      <c r="BP7" s="181">
        <v>42980</v>
      </c>
      <c r="BQ7" s="181"/>
      <c r="BR7" s="181">
        <v>42987</v>
      </c>
      <c r="BS7" s="181"/>
      <c r="BT7" s="181"/>
      <c r="BU7" s="181"/>
      <c r="BV7" s="181"/>
      <c r="BW7" s="181"/>
      <c r="BX7" s="181"/>
      <c r="BY7" s="181"/>
      <c r="BZ7" s="181"/>
      <c r="CA7" s="181"/>
      <c r="CB7" s="181"/>
      <c r="CC7" s="181"/>
      <c r="CD7" s="181"/>
      <c r="CE7" s="181"/>
      <c r="CF7" s="181"/>
      <c r="CG7" s="181"/>
      <c r="CH7" s="181"/>
      <c r="CI7" s="181"/>
      <c r="CJ7" s="181"/>
      <c r="CK7" s="181"/>
      <c r="CL7" s="181"/>
      <c r="CM7" s="181"/>
      <c r="CN7" s="185">
        <f>COUNT(CN9,CL9,CJ9,CH9,CF9,CD9,CB9,BZ9,BX9,BV9,BT9,BR9,BP9,BN9,BL9)</f>
        <v>4</v>
      </c>
      <c r="CO7" s="185"/>
      <c r="CP7" s="106">
        <v>0.5</v>
      </c>
      <c r="CQ7" s="199"/>
      <c r="CR7" s="199"/>
      <c r="CS7" s="195"/>
      <c r="CT7" s="195"/>
      <c r="CU7" s="187"/>
    </row>
    <row r="8" spans="1:99" ht="15.75" thickBot="1">
      <c r="A8" s="201"/>
      <c r="B8" s="203"/>
      <c r="C8" s="203"/>
      <c r="D8" s="210" t="s">
        <v>157</v>
      </c>
      <c r="E8" s="210"/>
      <c r="F8" s="210"/>
      <c r="G8" s="210" t="s">
        <v>158</v>
      </c>
      <c r="H8" s="210"/>
      <c r="I8" s="210"/>
      <c r="J8" s="174" t="s">
        <v>48</v>
      </c>
      <c r="K8" s="174"/>
      <c r="L8" s="174" t="s">
        <v>49</v>
      </c>
      <c r="M8" s="174"/>
      <c r="N8" s="174" t="s">
        <v>50</v>
      </c>
      <c r="O8" s="174"/>
      <c r="P8" s="174" t="s">
        <v>51</v>
      </c>
      <c r="Q8" s="174"/>
      <c r="R8" s="174" t="s">
        <v>52</v>
      </c>
      <c r="S8" s="174"/>
      <c r="T8" s="174" t="s">
        <v>53</v>
      </c>
      <c r="U8" s="174"/>
      <c r="V8" s="174" t="s">
        <v>54</v>
      </c>
      <c r="W8" s="174"/>
      <c r="X8" s="174" t="s">
        <v>55</v>
      </c>
      <c r="Y8" s="174"/>
      <c r="Z8" s="174" t="s">
        <v>56</v>
      </c>
      <c r="AA8" s="174"/>
      <c r="AB8" s="174" t="s">
        <v>57</v>
      </c>
      <c r="AC8" s="174"/>
      <c r="AD8" s="174" t="s">
        <v>58</v>
      </c>
      <c r="AE8" s="174"/>
      <c r="AF8" s="174" t="s">
        <v>59</v>
      </c>
      <c r="AG8" s="174"/>
      <c r="AH8" s="174" t="s">
        <v>60</v>
      </c>
      <c r="AI8" s="174"/>
      <c r="AJ8" s="174" t="s">
        <v>61</v>
      </c>
      <c r="AK8" s="174"/>
      <c r="AL8" s="174" t="s">
        <v>62</v>
      </c>
      <c r="AM8" s="174"/>
      <c r="AN8" s="23" t="s">
        <v>63</v>
      </c>
      <c r="AO8" s="174" t="s">
        <v>64</v>
      </c>
      <c r="AP8" s="174"/>
      <c r="AQ8" s="174" t="s">
        <v>65</v>
      </c>
      <c r="AR8" s="174"/>
      <c r="AS8" s="174" t="s">
        <v>66</v>
      </c>
      <c r="AT8" s="174"/>
      <c r="AU8" s="24" t="s">
        <v>67</v>
      </c>
      <c r="AV8" s="174" t="s">
        <v>68</v>
      </c>
      <c r="AW8" s="174"/>
      <c r="AX8" s="174" t="s">
        <v>69</v>
      </c>
      <c r="AY8" s="174"/>
      <c r="AZ8" s="174" t="s">
        <v>70</v>
      </c>
      <c r="BA8" s="174"/>
      <c r="BB8" s="25" t="s">
        <v>71</v>
      </c>
      <c r="BC8" s="189"/>
      <c r="BD8" s="190"/>
      <c r="BE8" s="184" t="s">
        <v>44</v>
      </c>
      <c r="BF8" s="183"/>
      <c r="BG8" s="183" t="s">
        <v>45</v>
      </c>
      <c r="BH8" s="183"/>
      <c r="BI8" s="183" t="s">
        <v>46</v>
      </c>
      <c r="BJ8" s="183"/>
      <c r="BK8" s="26" t="s">
        <v>47</v>
      </c>
      <c r="BL8" s="177" t="s">
        <v>72</v>
      </c>
      <c r="BM8" s="178"/>
      <c r="BN8" s="177" t="s">
        <v>73</v>
      </c>
      <c r="BO8" s="178"/>
      <c r="BP8" s="177" t="s">
        <v>74</v>
      </c>
      <c r="BQ8" s="178"/>
      <c r="BR8" s="177" t="s">
        <v>75</v>
      </c>
      <c r="BS8" s="178"/>
      <c r="BT8" s="177" t="s">
        <v>76</v>
      </c>
      <c r="BU8" s="178"/>
      <c r="BV8" s="175" t="s">
        <v>77</v>
      </c>
      <c r="BW8" s="176"/>
      <c r="BX8" s="175" t="s">
        <v>78</v>
      </c>
      <c r="BY8" s="176"/>
      <c r="BZ8" s="175" t="s">
        <v>79</v>
      </c>
      <c r="CA8" s="176"/>
      <c r="CB8" s="175" t="s">
        <v>80</v>
      </c>
      <c r="CC8" s="176"/>
      <c r="CD8" s="175" t="s">
        <v>81</v>
      </c>
      <c r="CE8" s="176"/>
      <c r="CF8" s="175" t="s">
        <v>82</v>
      </c>
      <c r="CG8" s="176"/>
      <c r="CH8" s="175" t="s">
        <v>83</v>
      </c>
      <c r="CI8" s="176"/>
      <c r="CJ8" s="175" t="s">
        <v>84</v>
      </c>
      <c r="CK8" s="176"/>
      <c r="CL8" s="175" t="s">
        <v>85</v>
      </c>
      <c r="CM8" s="176"/>
      <c r="CN8" s="175" t="s">
        <v>86</v>
      </c>
      <c r="CO8" s="176"/>
      <c r="CP8" s="26" t="s">
        <v>105</v>
      </c>
      <c r="CQ8" s="199"/>
      <c r="CR8" s="199"/>
      <c r="CS8" s="195"/>
      <c r="CT8" s="195"/>
      <c r="CU8" s="187"/>
    </row>
    <row r="9" spans="1:99" ht="15.75" thickBot="1">
      <c r="A9" s="202"/>
      <c r="B9" s="203"/>
      <c r="C9" s="203"/>
      <c r="D9" s="27"/>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5"/>
      <c r="CT9" s="195"/>
      <c r="CU9" s="188"/>
    </row>
    <row r="10" spans="1:99">
      <c r="A10" s="42">
        <f>REGISTRATION!A11</f>
        <v>1</v>
      </c>
      <c r="B10" s="42" t="str">
        <f>REGISTRATION!B11</f>
        <v>2015-01-380</v>
      </c>
      <c r="C10" s="42" t="str">
        <f>CONCATENATE(REGISTRATION!C11," ",REGISTRATION!D11," ",REGISTRATION!E11)</f>
        <v>Abad Jayson B</v>
      </c>
      <c r="D10" s="107">
        <v>0</v>
      </c>
      <c r="E10" s="92" t="e">
        <f>(D10/$D$9)*100</f>
        <v>#DIV/0!</v>
      </c>
      <c r="F10" s="95" t="str">
        <f t="shared" ref="F10:F41" si="0">IFERROR((E10*$F$7), " ")</f>
        <v xml:space="preserve"> </v>
      </c>
      <c r="G10" s="107">
        <v>0</v>
      </c>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21.5</v>
      </c>
      <c r="BD10" s="98">
        <f>IFERROR(ROUND(BC10,2),"")</f>
        <v>21.5</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38.6</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7">
        <v>0</v>
      </c>
      <c r="E11" s="92" t="e">
        <f>(D11/$D$9)*100</f>
        <v>#DIV/0!</v>
      </c>
      <c r="F11" s="95" t="str">
        <f t="shared" si="0"/>
        <v xml:space="preserve"> </v>
      </c>
      <c r="G11" s="107">
        <v>0</v>
      </c>
      <c r="H11" s="92" t="e">
        <f t="shared" ref="H11:H70" si="2">(G11/$G$9)*100</f>
        <v>#DIV/0!</v>
      </c>
      <c r="I11" s="95" t="str">
        <f t="shared" si="1"/>
        <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21</v>
      </c>
      <c r="BD11" s="98">
        <f t="shared" ref="BD11:BD70" si="19">IFERROR(ROUND(BC11,2),"")</f>
        <v>21</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38.4</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07">
        <v>0</v>
      </c>
      <c r="E12" s="92" t="e">
        <f t="shared" ref="E12:E70" si="43">(D12/$D$9)*100</f>
        <v>#DIV/0!</v>
      </c>
      <c r="F12" s="95" t="str">
        <f t="shared" si="0"/>
        <v xml:space="preserve"> </v>
      </c>
      <c r="G12" s="107">
        <v>0</v>
      </c>
      <c r="H12" s="92" t="e">
        <f t="shared" si="2"/>
        <v>#DIV/0!</v>
      </c>
      <c r="I12" s="95" t="str">
        <f t="shared" si="1"/>
        <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19.5</v>
      </c>
      <c r="BD12" s="98">
        <f t="shared" si="19"/>
        <v>19.5</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37.799999999999997</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07">
        <v>0</v>
      </c>
      <c r="E13" s="92" t="e">
        <f t="shared" si="43"/>
        <v>#DIV/0!</v>
      </c>
      <c r="F13" s="95" t="str">
        <f t="shared" si="0"/>
        <v xml:space="preserve"> </v>
      </c>
      <c r="G13" s="107">
        <v>0</v>
      </c>
      <c r="H13" s="92" t="e">
        <f t="shared" si="2"/>
        <v>#DIV/0!</v>
      </c>
      <c r="I13" s="95" t="str">
        <f t="shared" si="1"/>
        <v/>
      </c>
      <c r="J13" s="108">
        <v>13</v>
      </c>
      <c r="K13" s="92">
        <f t="shared" si="3"/>
        <v>65</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22.5</v>
      </c>
      <c r="BD13" s="98">
        <f t="shared" si="19"/>
        <v>22.5</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39</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07">
        <v>0</v>
      </c>
      <c r="E14" s="92" t="e">
        <f t="shared" si="43"/>
        <v>#DIV/0!</v>
      </c>
      <c r="F14" s="95" t="str">
        <f t="shared" si="0"/>
        <v xml:space="preserve"> </v>
      </c>
      <c r="G14" s="107">
        <v>0</v>
      </c>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v>100</v>
      </c>
      <c r="AP14" s="92">
        <f t="shared" si="10"/>
        <v>100</v>
      </c>
      <c r="AQ14" s="108"/>
      <c r="AR14" s="92" t="str">
        <f t="shared" si="11"/>
        <v/>
      </c>
      <c r="AS14" s="108"/>
      <c r="AT14" s="92" t="str">
        <f t="shared" si="12"/>
        <v/>
      </c>
      <c r="AU14" s="95">
        <f t="shared" si="13"/>
        <v>10</v>
      </c>
      <c r="AV14" s="108">
        <v>90</v>
      </c>
      <c r="AW14" s="92">
        <f t="shared" si="14"/>
        <v>90</v>
      </c>
      <c r="AX14" s="108"/>
      <c r="AY14" s="92" t="str">
        <f t="shared" si="15"/>
        <v/>
      </c>
      <c r="AZ14" s="108"/>
      <c r="BA14" s="92" t="str">
        <f t="shared" si="16"/>
        <v/>
      </c>
      <c r="BB14" s="95">
        <f t="shared" si="17"/>
        <v>9</v>
      </c>
      <c r="BC14" s="98">
        <f t="shared" si="18"/>
        <v>33</v>
      </c>
      <c r="BD14" s="98">
        <f t="shared" si="19"/>
        <v>33</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43.2</v>
      </c>
      <c r="CT14" s="104">
        <f>IFERROR(VLOOKUP(CS14,REGISTRATION!$P$22:$Q$32,2),"")</f>
        <v>5</v>
      </c>
      <c r="CU14" s="93" t="str">
        <f t="shared" si="42"/>
        <v>FAILED</v>
      </c>
    </row>
    <row r="15" spans="1:99">
      <c r="A15" s="41">
        <f>REGISTRATION!A16</f>
        <v>6</v>
      </c>
      <c r="B15" s="41">
        <f>REGISTRATION!B16</f>
        <v>0</v>
      </c>
      <c r="C15" s="41" t="str">
        <f>CONCATENATE(REGISTRATION!C16," ",REGISTRATION!D16," ",REGISTRATION!E16)</f>
        <v>Calupad Roland Karl L</v>
      </c>
      <c r="D15" s="107">
        <v>0</v>
      </c>
      <c r="E15" s="92" t="e">
        <f t="shared" si="43"/>
        <v>#DIV/0!</v>
      </c>
      <c r="F15" s="95" t="str">
        <f t="shared" si="0"/>
        <v xml:space="preserve"> </v>
      </c>
      <c r="G15" s="107">
        <v>0</v>
      </c>
      <c r="H15" s="92" t="e">
        <f t="shared" si="2"/>
        <v>#DIV/0!</v>
      </c>
      <c r="I15" s="95" t="str">
        <f t="shared" si="1"/>
        <v/>
      </c>
      <c r="J15" s="108">
        <v>12</v>
      </c>
      <c r="K15" s="92">
        <f t="shared" si="3"/>
        <v>60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21.5</v>
      </c>
      <c r="BD15" s="98">
        <f t="shared" si="19"/>
        <v>21.5</v>
      </c>
      <c r="BE15" s="108"/>
      <c r="BF15" s="92">
        <f t="shared" si="20"/>
        <v>0</v>
      </c>
      <c r="BG15" s="108"/>
      <c r="BH15" s="92">
        <f t="shared" si="21"/>
        <v>0</v>
      </c>
      <c r="BI15" s="108"/>
      <c r="BJ15" s="92">
        <f t="shared" si="44"/>
        <v>0</v>
      </c>
      <c r="BK15" s="103">
        <f t="shared" si="22"/>
        <v>0</v>
      </c>
      <c r="BL15" s="108">
        <v>60</v>
      </c>
      <c r="BM15" s="92">
        <f t="shared" si="23"/>
        <v>60</v>
      </c>
      <c r="BN15" s="108">
        <v>60</v>
      </c>
      <c r="BO15" s="92">
        <f t="shared" si="24"/>
        <v>60</v>
      </c>
      <c r="BP15" s="108">
        <v>60</v>
      </c>
      <c r="BQ15" s="92">
        <f t="shared" si="25"/>
        <v>60</v>
      </c>
      <c r="BR15" s="108">
        <v>60</v>
      </c>
      <c r="BS15" s="92">
        <f t="shared" si="26"/>
        <v>60</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30</v>
      </c>
      <c r="CQ15" s="99">
        <f t="shared" si="39"/>
        <v>30</v>
      </c>
      <c r="CR15" s="99">
        <f t="shared" si="40"/>
        <v>30</v>
      </c>
      <c r="CS15" s="104">
        <f t="shared" si="41"/>
        <v>26.6</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7">
        <v>0</v>
      </c>
      <c r="E16" s="92" t="e">
        <f t="shared" si="43"/>
        <v>#DIV/0!</v>
      </c>
      <c r="F16" s="95" t="str">
        <f t="shared" si="0"/>
        <v xml:space="preserve"> </v>
      </c>
      <c r="G16" s="107">
        <v>0</v>
      </c>
      <c r="H16" s="92" t="e">
        <f t="shared" si="2"/>
        <v>#DIV/0!</v>
      </c>
      <c r="I16" s="95" t="str">
        <f t="shared" si="1"/>
        <v/>
      </c>
      <c r="J16" s="108">
        <v>11</v>
      </c>
      <c r="K16" s="92">
        <f t="shared" si="3"/>
        <v>55.000000000000007</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11.000000000000002</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20</v>
      </c>
      <c r="BD16" s="98">
        <f t="shared" si="19"/>
        <v>20</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38</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7">
        <v>0</v>
      </c>
      <c r="E17" s="92" t="e">
        <f t="shared" si="43"/>
        <v>#DIV/0!</v>
      </c>
      <c r="F17" s="95" t="str">
        <f t="shared" si="0"/>
        <v xml:space="preserve"> </v>
      </c>
      <c r="G17" s="107">
        <v>0</v>
      </c>
      <c r="H17" s="92" t="e">
        <f t="shared" si="2"/>
        <v>#DIV/0!</v>
      </c>
      <c r="I17" s="95" t="str">
        <f t="shared" si="1"/>
        <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20.5</v>
      </c>
      <c r="BD17" s="98">
        <f t="shared" si="19"/>
        <v>20.5</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38.200000000000003</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7">
        <v>0</v>
      </c>
      <c r="E18" s="92" t="e">
        <f t="shared" si="43"/>
        <v>#DIV/0!</v>
      </c>
      <c r="F18" s="95" t="str">
        <f t="shared" si="0"/>
        <v xml:space="preserve"> </v>
      </c>
      <c r="G18" s="107">
        <v>0</v>
      </c>
      <c r="H18" s="92" t="e">
        <f t="shared" si="2"/>
        <v>#DIV/0!</v>
      </c>
      <c r="I18" s="95" t="str">
        <f t="shared" si="1"/>
        <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23.5</v>
      </c>
      <c r="BD18" s="98">
        <f t="shared" si="19"/>
        <v>23.5</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50</v>
      </c>
      <c r="CQ18" s="99">
        <f t="shared" si="39"/>
        <v>50</v>
      </c>
      <c r="CR18" s="99">
        <f t="shared" si="40"/>
        <v>50</v>
      </c>
      <c r="CS18" s="104">
        <f t="shared" si="41"/>
        <v>39.4</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07">
        <v>0</v>
      </c>
      <c r="E19" s="92" t="e">
        <f t="shared" si="43"/>
        <v>#DIV/0!</v>
      </c>
      <c r="F19" s="95" t="str">
        <f t="shared" si="0"/>
        <v xml:space="preserve"> </v>
      </c>
      <c r="G19" s="107">
        <v>0</v>
      </c>
      <c r="H19" s="92" t="e">
        <f t="shared" si="2"/>
        <v>#DIV/0!</v>
      </c>
      <c r="I19" s="95" t="str">
        <f t="shared" si="1"/>
        <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23</v>
      </c>
      <c r="BD19" s="98">
        <f t="shared" si="19"/>
        <v>23</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39.200000000000003</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07">
        <v>0</v>
      </c>
      <c r="E20" s="92" t="e">
        <f t="shared" si="43"/>
        <v>#DIV/0!</v>
      </c>
      <c r="F20" s="95" t="str">
        <f t="shared" si="0"/>
        <v xml:space="preserve"> </v>
      </c>
      <c r="G20" s="107">
        <v>0</v>
      </c>
      <c r="H20" s="92" t="e">
        <f t="shared" si="2"/>
        <v>#DIV/0!</v>
      </c>
      <c r="I20" s="95" t="str">
        <f t="shared" si="1"/>
        <v/>
      </c>
      <c r="J20" s="108">
        <v>9</v>
      </c>
      <c r="K20" s="92">
        <f t="shared" si="3"/>
        <v>45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18.5</v>
      </c>
      <c r="BD20" s="98">
        <f t="shared" si="19"/>
        <v>18.5</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50</v>
      </c>
      <c r="CQ20" s="99">
        <f t="shared" si="39"/>
        <v>50</v>
      </c>
      <c r="CR20" s="99">
        <f t="shared" si="40"/>
        <v>50</v>
      </c>
      <c r="CS20" s="104">
        <f t="shared" si="41"/>
        <v>37.4</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07">
        <v>0</v>
      </c>
      <c r="E21" s="92" t="e">
        <f t="shared" si="43"/>
        <v>#DIV/0!</v>
      </c>
      <c r="F21" s="95" t="str">
        <f t="shared" si="0"/>
        <v xml:space="preserve"> </v>
      </c>
      <c r="G21" s="107">
        <v>0</v>
      </c>
      <c r="H21" s="92" t="e">
        <f t="shared" si="2"/>
        <v>#DIV/0!</v>
      </c>
      <c r="I21" s="95" t="str">
        <f t="shared" si="1"/>
        <v/>
      </c>
      <c r="J21" s="108">
        <v>14</v>
      </c>
      <c r="K21" s="92">
        <f t="shared" si="3"/>
        <v>70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23.5</v>
      </c>
      <c r="BD21" s="98">
        <f t="shared" si="19"/>
        <v>23.5</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39.4</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07">
        <v>0</v>
      </c>
      <c r="E22" s="92" t="e">
        <f t="shared" si="43"/>
        <v>#DIV/0!</v>
      </c>
      <c r="F22" s="95" t="str">
        <f t="shared" si="0"/>
        <v xml:space="preserve"> </v>
      </c>
      <c r="G22" s="107">
        <v>0</v>
      </c>
      <c r="H22" s="92" t="e">
        <f t="shared" si="2"/>
        <v>#DIV/0!</v>
      </c>
      <c r="I22" s="95" t="str">
        <f t="shared" si="1"/>
        <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24.5</v>
      </c>
      <c r="BD22" s="98">
        <f t="shared" si="19"/>
        <v>24.5</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50</v>
      </c>
      <c r="CQ22" s="99">
        <f t="shared" si="39"/>
        <v>50</v>
      </c>
      <c r="CR22" s="99">
        <f t="shared" si="40"/>
        <v>50</v>
      </c>
      <c r="CS22" s="104">
        <f t="shared" si="41"/>
        <v>39.799999999999997</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07">
        <v>0</v>
      </c>
      <c r="E23" s="92" t="e">
        <f t="shared" si="43"/>
        <v>#DIV/0!</v>
      </c>
      <c r="F23" s="95" t="str">
        <f t="shared" si="0"/>
        <v xml:space="preserve"> </v>
      </c>
      <c r="G23" s="107">
        <v>0</v>
      </c>
      <c r="H23" s="92" t="e">
        <f t="shared" si="2"/>
        <v>#DIV/0!</v>
      </c>
      <c r="I23" s="95" t="str">
        <f t="shared" si="1"/>
        <v/>
      </c>
      <c r="J23" s="108">
        <v>15</v>
      </c>
      <c r="K23" s="92">
        <f t="shared" si="3"/>
        <v>75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15</v>
      </c>
      <c r="AO23" s="108">
        <v>100</v>
      </c>
      <c r="AP23" s="92">
        <f t="shared" si="10"/>
        <v>100</v>
      </c>
      <c r="AQ23" s="108"/>
      <c r="AR23" s="92" t="str">
        <f t="shared" si="11"/>
        <v/>
      </c>
      <c r="AS23" s="108"/>
      <c r="AT23" s="92" t="str">
        <f t="shared" si="12"/>
        <v/>
      </c>
      <c r="AU23" s="95">
        <f t="shared" si="13"/>
        <v>10</v>
      </c>
      <c r="AV23" s="108">
        <v>90</v>
      </c>
      <c r="AW23" s="92">
        <f t="shared" si="14"/>
        <v>90</v>
      </c>
      <c r="AX23" s="108"/>
      <c r="AY23" s="92" t="str">
        <f t="shared" si="15"/>
        <v/>
      </c>
      <c r="AZ23" s="108"/>
      <c r="BA23" s="92" t="str">
        <f t="shared" si="16"/>
        <v/>
      </c>
      <c r="BB23" s="95">
        <f t="shared" si="17"/>
        <v>9</v>
      </c>
      <c r="BC23" s="98">
        <f t="shared" si="18"/>
        <v>34</v>
      </c>
      <c r="BD23" s="98">
        <f t="shared" si="19"/>
        <v>34</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50</v>
      </c>
      <c r="CQ23" s="99">
        <f t="shared" si="39"/>
        <v>50</v>
      </c>
      <c r="CR23" s="99">
        <f t="shared" si="40"/>
        <v>50</v>
      </c>
      <c r="CS23" s="104">
        <f t="shared" ref="CS23:CS70" si="45">IFERROR(((CR23*0.6)+(BD23*0.4)),"")</f>
        <v>43.6</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07">
        <v>0</v>
      </c>
      <c r="E24" s="92" t="e">
        <f t="shared" si="43"/>
        <v>#DIV/0!</v>
      </c>
      <c r="F24" s="95" t="str">
        <f t="shared" si="0"/>
        <v xml:space="preserve"> </v>
      </c>
      <c r="G24" s="107">
        <v>0</v>
      </c>
      <c r="H24" s="92" t="e">
        <f t="shared" si="2"/>
        <v>#DIV/0!</v>
      </c>
      <c r="I24" s="95" t="str">
        <f t="shared" si="1"/>
        <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24</v>
      </c>
      <c r="BD24" s="98">
        <f t="shared" si="19"/>
        <v>24</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50</v>
      </c>
      <c r="CQ24" s="99">
        <f t="shared" si="39"/>
        <v>50</v>
      </c>
      <c r="CR24" s="99">
        <f t="shared" si="40"/>
        <v>50</v>
      </c>
      <c r="CS24" s="104">
        <f t="shared" si="45"/>
        <v>39.6</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07">
        <v>0</v>
      </c>
      <c r="E25" s="92" t="e">
        <f t="shared" si="43"/>
        <v>#DIV/0!</v>
      </c>
      <c r="F25" s="95" t="str">
        <f t="shared" si="0"/>
        <v xml:space="preserve"> </v>
      </c>
      <c r="G25" s="107">
        <v>0</v>
      </c>
      <c r="H25" s="92" t="e">
        <f t="shared" si="2"/>
        <v>#DIV/0!</v>
      </c>
      <c r="I25" s="95" t="str">
        <f t="shared" si="1"/>
        <v/>
      </c>
      <c r="J25" s="108">
        <v>9</v>
      </c>
      <c r="K25" s="92">
        <f t="shared" si="3"/>
        <v>45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18</v>
      </c>
      <c r="BD25" s="98">
        <f t="shared" si="19"/>
        <v>18</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50</v>
      </c>
      <c r="CQ25" s="99">
        <f t="shared" si="39"/>
        <v>50</v>
      </c>
      <c r="CR25" s="99">
        <f t="shared" si="40"/>
        <v>50</v>
      </c>
      <c r="CS25" s="104">
        <f t="shared" si="45"/>
        <v>37.200000000000003</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07">
        <v>0</v>
      </c>
      <c r="E26" s="92" t="e">
        <f t="shared" si="43"/>
        <v>#DIV/0!</v>
      </c>
      <c r="F26" s="95" t="str">
        <f t="shared" si="0"/>
        <v xml:space="preserve"> </v>
      </c>
      <c r="G26" s="107">
        <v>0</v>
      </c>
      <c r="H26" s="92" t="e">
        <f t="shared" si="2"/>
        <v>#DIV/0!</v>
      </c>
      <c r="I26" s="95" t="str">
        <f t="shared" si="1"/>
        <v/>
      </c>
      <c r="J26" s="108">
        <v>15</v>
      </c>
      <c r="K26" s="92">
        <f t="shared" si="3"/>
        <v>75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15</v>
      </c>
      <c r="BD26" s="98">
        <f t="shared" si="19"/>
        <v>15</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36</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07">
        <v>0</v>
      </c>
      <c r="E27" s="92" t="e">
        <f t="shared" si="43"/>
        <v>#DIV/0!</v>
      </c>
      <c r="F27" s="95" t="str">
        <f t="shared" si="0"/>
        <v xml:space="preserve"> </v>
      </c>
      <c r="G27" s="107">
        <v>0</v>
      </c>
      <c r="H27" s="92" t="e">
        <f t="shared" si="2"/>
        <v>#DIV/0!</v>
      </c>
      <c r="I27" s="95" t="str">
        <f t="shared" si="1"/>
        <v/>
      </c>
      <c r="J27" s="108">
        <v>11</v>
      </c>
      <c r="K27" s="92">
        <f t="shared" si="3"/>
        <v>55.000000000000007</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11.000000000000002</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20</v>
      </c>
      <c r="BD27" s="98">
        <f t="shared" si="19"/>
        <v>20</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38</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07">
        <v>0</v>
      </c>
      <c r="E28" s="92" t="e">
        <f t="shared" si="43"/>
        <v>#DIV/0!</v>
      </c>
      <c r="F28" s="95" t="str">
        <f t="shared" si="0"/>
        <v xml:space="preserve"> </v>
      </c>
      <c r="G28" s="107">
        <v>0</v>
      </c>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19</v>
      </c>
      <c r="BD28" s="98">
        <f t="shared" si="19"/>
        <v>19</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50</v>
      </c>
      <c r="CQ28" s="99">
        <f t="shared" si="39"/>
        <v>50</v>
      </c>
      <c r="CR28" s="99">
        <f t="shared" si="40"/>
        <v>50</v>
      </c>
      <c r="CS28" s="104">
        <f t="shared" si="45"/>
        <v>37.6</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07">
        <v>0</v>
      </c>
      <c r="E29" s="92" t="e">
        <f t="shared" si="43"/>
        <v>#DIV/0!</v>
      </c>
      <c r="F29" s="95" t="str">
        <f t="shared" si="0"/>
        <v xml:space="preserve"> </v>
      </c>
      <c r="G29" s="107">
        <v>0</v>
      </c>
      <c r="H29" s="92" t="e">
        <f t="shared" si="2"/>
        <v>#DIV/0!</v>
      </c>
      <c r="I29" s="95" t="str">
        <f t="shared" si="1"/>
        <v/>
      </c>
      <c r="J29" s="108">
        <v>13</v>
      </c>
      <c r="K29" s="92">
        <f t="shared" si="3"/>
        <v>65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13</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21.5</v>
      </c>
      <c r="BD29" s="98">
        <f t="shared" si="19"/>
        <v>21.5</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38.6</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07">
        <v>0</v>
      </c>
      <c r="E30" s="92" t="e">
        <f t="shared" si="43"/>
        <v>#DIV/0!</v>
      </c>
      <c r="F30" s="95" t="str">
        <f t="shared" si="0"/>
        <v xml:space="preserve"> </v>
      </c>
      <c r="G30" s="107">
        <v>0</v>
      </c>
      <c r="H30" s="92" t="e">
        <f t="shared" si="2"/>
        <v>#DIV/0!</v>
      </c>
      <c r="I30" s="95" t="str">
        <f t="shared" si="1"/>
        <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50</v>
      </c>
      <c r="CQ30" s="99">
        <f t="shared" si="39"/>
        <v>50</v>
      </c>
      <c r="CR30" s="99">
        <f t="shared" si="40"/>
        <v>50</v>
      </c>
      <c r="CS30" s="104">
        <f t="shared" si="45"/>
        <v>30</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07">
        <v>0</v>
      </c>
      <c r="E31" s="92" t="e">
        <f t="shared" si="43"/>
        <v>#DIV/0!</v>
      </c>
      <c r="F31" s="95" t="str">
        <f t="shared" si="0"/>
        <v xml:space="preserve"> </v>
      </c>
      <c r="G31" s="107">
        <v>0</v>
      </c>
      <c r="H31" s="92" t="e">
        <f t="shared" si="2"/>
        <v>#DIV/0!</v>
      </c>
      <c r="I31" s="95" t="str">
        <f t="shared" si="1"/>
        <v/>
      </c>
      <c r="J31" s="108">
        <v>12</v>
      </c>
      <c r="K31" s="92">
        <f t="shared" si="3"/>
        <v>60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12</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21</v>
      </c>
      <c r="BD31" s="98">
        <f t="shared" si="19"/>
        <v>21</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50</v>
      </c>
      <c r="CQ31" s="99">
        <f t="shared" si="39"/>
        <v>50</v>
      </c>
      <c r="CR31" s="99">
        <f t="shared" si="40"/>
        <v>50</v>
      </c>
      <c r="CS31" s="104">
        <f t="shared" si="45"/>
        <v>38.4</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07">
        <v>0</v>
      </c>
      <c r="E32" s="92" t="e">
        <f t="shared" si="43"/>
        <v>#DIV/0!</v>
      </c>
      <c r="F32" s="95" t="str">
        <f t="shared" si="0"/>
        <v xml:space="preserve"> </v>
      </c>
      <c r="G32" s="107">
        <v>0</v>
      </c>
      <c r="H32" s="92" t="e">
        <f t="shared" si="2"/>
        <v>#DIV/0!</v>
      </c>
      <c r="I32" s="95" t="str">
        <f t="shared" si="1"/>
        <v/>
      </c>
      <c r="J32" s="108">
        <v>17</v>
      </c>
      <c r="K32" s="92">
        <f t="shared" si="3"/>
        <v>85</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17</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26</v>
      </c>
      <c r="BD32" s="98">
        <f t="shared" si="19"/>
        <v>26</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50</v>
      </c>
      <c r="CQ32" s="99">
        <f t="shared" si="39"/>
        <v>50</v>
      </c>
      <c r="CR32" s="99">
        <f t="shared" si="40"/>
        <v>50</v>
      </c>
      <c r="CS32" s="104">
        <f t="shared" si="45"/>
        <v>40.4</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07">
        <v>0</v>
      </c>
      <c r="E33" s="92" t="e">
        <f t="shared" si="43"/>
        <v>#DIV/0!</v>
      </c>
      <c r="F33" s="95" t="str">
        <f t="shared" si="0"/>
        <v xml:space="preserve"> </v>
      </c>
      <c r="G33" s="107">
        <v>0</v>
      </c>
      <c r="H33" s="92" t="e">
        <f t="shared" si="2"/>
        <v>#DIV/0!</v>
      </c>
      <c r="I33" s="95" t="str">
        <f t="shared" si="1"/>
        <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9</v>
      </c>
      <c r="BD33" s="98">
        <f t="shared" si="19"/>
        <v>9</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50</v>
      </c>
      <c r="CQ33" s="99">
        <f t="shared" si="39"/>
        <v>50</v>
      </c>
      <c r="CR33" s="99">
        <f t="shared" si="40"/>
        <v>50</v>
      </c>
      <c r="CS33" s="104">
        <f t="shared" si="45"/>
        <v>33.6</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08"/>
      <c r="E34" s="92" t="e">
        <f t="shared" si="43"/>
        <v>#DIV/0!</v>
      </c>
      <c r="F34" s="95" t="str">
        <f t="shared" si="0"/>
        <v xml:space="preserve"> </v>
      </c>
      <c r="G34" s="108"/>
      <c r="H34" s="92" t="e">
        <f t="shared" si="2"/>
        <v>#DIV/0!</v>
      </c>
      <c r="I34" s="95" t="str">
        <f t="shared" si="1"/>
        <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14</v>
      </c>
      <c r="BD34" s="98">
        <f t="shared" si="19"/>
        <v>14</v>
      </c>
      <c r="BE34" s="108"/>
      <c r="BF34" s="92">
        <f t="shared" si="20"/>
        <v>0</v>
      </c>
      <c r="BG34" s="108"/>
      <c r="BH34" s="92">
        <f t="shared" si="21"/>
        <v>0</v>
      </c>
      <c r="BI34" s="108"/>
      <c r="BJ34" s="92">
        <f t="shared" si="44"/>
        <v>0</v>
      </c>
      <c r="BK34" s="103">
        <f t="shared" si="22"/>
        <v>0</v>
      </c>
      <c r="BL34" s="108">
        <v>60</v>
      </c>
      <c r="BM34" s="92">
        <f t="shared" si="23"/>
        <v>60</v>
      </c>
      <c r="BN34" s="108">
        <v>60</v>
      </c>
      <c r="BO34" s="92">
        <f t="shared" si="24"/>
        <v>60</v>
      </c>
      <c r="BP34" s="108">
        <v>60</v>
      </c>
      <c r="BQ34" s="92">
        <f t="shared" si="25"/>
        <v>60</v>
      </c>
      <c r="BR34" s="108">
        <v>60</v>
      </c>
      <c r="BS34" s="92">
        <f t="shared" si="26"/>
        <v>60</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30</v>
      </c>
      <c r="CQ34" s="99">
        <f t="shared" si="39"/>
        <v>30</v>
      </c>
      <c r="CR34" s="99">
        <f t="shared" si="40"/>
        <v>30</v>
      </c>
      <c r="CS34" s="104">
        <f t="shared" si="45"/>
        <v>23.6</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t="e">
        <f t="shared" si="43"/>
        <v>#DIV/0!</v>
      </c>
      <c r="F36" s="95" t="str">
        <f t="shared" si="0"/>
        <v xml:space="preserve"> </v>
      </c>
      <c r="G36" s="108"/>
      <c r="H36" s="92" t="e">
        <f t="shared" si="2"/>
        <v>#DIV/0!</v>
      </c>
      <c r="I36" s="95" t="str">
        <f t="shared" si="1"/>
        <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t="e">
        <f t="shared" si="43"/>
        <v>#DIV/0!</v>
      </c>
      <c r="F37" s="95" t="str">
        <f t="shared" si="0"/>
        <v xml:space="preserve"> </v>
      </c>
      <c r="G37" s="108"/>
      <c r="H37" s="92" t="e">
        <f t="shared" si="2"/>
        <v>#DIV/0!</v>
      </c>
      <c r="I37" s="95" t="str">
        <f t="shared" si="1"/>
        <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t="e">
        <f t="shared" si="43"/>
        <v>#DIV/0!</v>
      </c>
      <c r="F38" s="95" t="str">
        <f t="shared" si="0"/>
        <v xml:space="preserve"> </v>
      </c>
      <c r="G38" s="108"/>
      <c r="H38" s="92" t="e">
        <f t="shared" si="2"/>
        <v>#DIV/0!</v>
      </c>
      <c r="I38" s="95" t="str">
        <f t="shared" si="1"/>
        <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t="e">
        <f t="shared" si="43"/>
        <v>#DIV/0!</v>
      </c>
      <c r="F39" s="95" t="str">
        <f t="shared" si="0"/>
        <v xml:space="preserve"> </v>
      </c>
      <c r="G39" s="108"/>
      <c r="H39" s="92" t="e">
        <f t="shared" si="2"/>
        <v>#DIV/0!</v>
      </c>
      <c r="I39" s="95" t="str">
        <f t="shared" si="1"/>
        <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t="e">
        <f t="shared" si="43"/>
        <v>#DIV/0!</v>
      </c>
      <c r="F40" s="95" t="str">
        <f t="shared" si="0"/>
        <v xml:space="preserve"> </v>
      </c>
      <c r="G40" s="108"/>
      <c r="H40" s="92" t="e">
        <f t="shared" si="2"/>
        <v>#DIV/0!</v>
      </c>
      <c r="I40" s="95" t="str">
        <f t="shared" si="1"/>
        <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t="e">
        <f t="shared" si="43"/>
        <v>#DIV/0!</v>
      </c>
      <c r="F41" s="95" t="str">
        <f t="shared" si="0"/>
        <v xml:space="preserve"> </v>
      </c>
      <c r="G41" s="108"/>
      <c r="H41" s="92" t="e">
        <f t="shared" si="2"/>
        <v>#DIV/0!</v>
      </c>
      <c r="I41" s="95" t="str">
        <f t="shared" si="1"/>
        <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t="e">
        <f t="shared" si="43"/>
        <v>#DIV/0!</v>
      </c>
      <c r="F42" s="95" t="str">
        <f t="shared" ref="F42:F70" si="46">IFERROR((E42*$F$7), " ")</f>
        <v xml:space="preserve"> </v>
      </c>
      <c r="G42" s="108"/>
      <c r="H42" s="92" t="e">
        <f t="shared" si="2"/>
        <v>#DIV/0!</v>
      </c>
      <c r="I42" s="95" t="str">
        <f t="shared" ref="I42:I70" si="47">IFERROR((H42*$I$7), "")</f>
        <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t="e">
        <f t="shared" si="43"/>
        <v>#DIV/0!</v>
      </c>
      <c r="F43" s="95" t="str">
        <f t="shared" si="46"/>
        <v xml:space="preserve"> </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t="e">
        <f t="shared" si="43"/>
        <v>#DIV/0!</v>
      </c>
      <c r="F44" s="95" t="str">
        <f t="shared" si="46"/>
        <v xml:space="preserve"> </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t="e">
        <f t="shared" si="43"/>
        <v>#DIV/0!</v>
      </c>
      <c r="F45" s="95" t="str">
        <f t="shared" si="46"/>
        <v xml:space="preserve"> </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t="e">
        <f t="shared" si="43"/>
        <v>#DIV/0!</v>
      </c>
      <c r="F46" s="95" t="str">
        <f t="shared" si="46"/>
        <v xml:space="preserve"> </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t="e">
        <f t="shared" si="43"/>
        <v>#DIV/0!</v>
      </c>
      <c r="F47" s="95" t="str">
        <f t="shared" si="46"/>
        <v xml:space="preserve"> </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t="e">
        <f t="shared" si="43"/>
        <v>#DIV/0!</v>
      </c>
      <c r="F48" s="95" t="str">
        <f t="shared" si="46"/>
        <v xml:space="preserve"> </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t="e">
        <f t="shared" si="43"/>
        <v>#DIV/0!</v>
      </c>
      <c r="F49" s="95" t="str">
        <f t="shared" si="46"/>
        <v xml:space="preserve"> </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t="e">
        <f t="shared" si="43"/>
        <v>#DIV/0!</v>
      </c>
      <c r="F50" s="95" t="str">
        <f t="shared" si="46"/>
        <v xml:space="preserve"> </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t="e">
        <f t="shared" si="43"/>
        <v>#DIV/0!</v>
      </c>
      <c r="F51" s="95" t="str">
        <f t="shared" si="46"/>
        <v xml:space="preserve"> </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t="e">
        <f t="shared" si="43"/>
        <v>#DIV/0!</v>
      </c>
      <c r="F52" s="95" t="str">
        <f t="shared" si="46"/>
        <v xml:space="preserve"> </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t="e">
        <f t="shared" si="43"/>
        <v>#DIV/0!</v>
      </c>
      <c r="F53" s="95" t="str">
        <f t="shared" si="46"/>
        <v xml:space="preserve"> </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t="e">
        <f t="shared" si="43"/>
        <v>#DIV/0!</v>
      </c>
      <c r="F54" s="95" t="str">
        <f t="shared" si="46"/>
        <v xml:space="preserve"> </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t="e">
        <f t="shared" si="43"/>
        <v>#DIV/0!</v>
      </c>
      <c r="F55" s="95" t="str">
        <f t="shared" si="46"/>
        <v xml:space="preserve"> </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t="e">
        <f t="shared" si="43"/>
        <v>#DIV/0!</v>
      </c>
      <c r="F56" s="95" t="str">
        <f t="shared" si="46"/>
        <v xml:space="preserve"> </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t="e">
        <f t="shared" si="43"/>
        <v>#DIV/0!</v>
      </c>
      <c r="F57" s="95" t="str">
        <f t="shared" si="46"/>
        <v xml:space="preserve"> </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t="e">
        <f t="shared" si="43"/>
        <v>#DIV/0!</v>
      </c>
      <c r="F58" s="95" t="str">
        <f t="shared" si="46"/>
        <v xml:space="preserve"> </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t="e">
        <f t="shared" si="43"/>
        <v>#DIV/0!</v>
      </c>
      <c r="F59" s="95" t="str">
        <f t="shared" si="46"/>
        <v xml:space="preserve"> </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t="e">
        <f t="shared" si="43"/>
        <v>#DIV/0!</v>
      </c>
      <c r="F60" s="95" t="str">
        <f t="shared" si="46"/>
        <v xml:space="preserve"> </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t="e">
        <f t="shared" si="43"/>
        <v>#DIV/0!</v>
      </c>
      <c r="F61" s="95" t="str">
        <f t="shared" si="46"/>
        <v xml:space="preserve"> </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t="e">
        <f t="shared" si="43"/>
        <v>#DIV/0!</v>
      </c>
      <c r="F62" s="95" t="str">
        <f t="shared" si="46"/>
        <v xml:space="preserve"> </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t="e">
        <f t="shared" si="43"/>
        <v>#DIV/0!</v>
      </c>
      <c r="F63" s="95" t="str">
        <f t="shared" si="46"/>
        <v xml:space="preserve"> </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t="e">
        <f t="shared" si="43"/>
        <v>#DIV/0!</v>
      </c>
      <c r="F64" s="95" t="str">
        <f t="shared" si="46"/>
        <v xml:space="preserve"> </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t="e">
        <f t="shared" si="43"/>
        <v>#DIV/0!</v>
      </c>
      <c r="F65" s="95" t="str">
        <f t="shared" si="46"/>
        <v xml:space="preserve"> </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t="e">
        <f t="shared" si="43"/>
        <v>#DIV/0!</v>
      </c>
      <c r="F66" s="95" t="str">
        <f t="shared" si="46"/>
        <v xml:space="preserve"> </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t="e">
        <f t="shared" si="43"/>
        <v>#DIV/0!</v>
      </c>
      <c r="F67" s="95" t="str">
        <f t="shared" si="46"/>
        <v xml:space="preserve"> </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t="e">
        <f t="shared" si="43"/>
        <v>#DIV/0!</v>
      </c>
      <c r="F68" s="95" t="str">
        <f t="shared" si="46"/>
        <v xml:space="preserve"> </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t="e">
        <f t="shared" si="43"/>
        <v>#DIV/0!</v>
      </c>
      <c r="F69" s="95" t="str">
        <f t="shared" si="46"/>
        <v xml:space="preserve"> </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t="e">
        <f t="shared" si="43"/>
        <v>#DIV/0!</v>
      </c>
      <c r="F70" s="95" t="str">
        <f t="shared" si="46"/>
        <v xml:space="preserve"> </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1" t="str">
        <f>UPPER(CONCATENATE("GRADING SHEET A.Y."," ",REGISTRATION!P12))</f>
        <v>GRADING SHEET A.Y. 2017-2018</v>
      </c>
      <c r="B2" s="211"/>
      <c r="C2" s="211"/>
      <c r="D2" s="211"/>
      <c r="E2" s="211"/>
      <c r="F2" s="211"/>
      <c r="G2" s="211"/>
      <c r="H2" s="211"/>
      <c r="I2" s="211"/>
      <c r="J2" s="211"/>
      <c r="K2" s="211"/>
      <c r="L2" s="211"/>
      <c r="M2" s="211"/>
      <c r="N2" s="211"/>
      <c r="O2" s="211"/>
      <c r="P2" s="211"/>
    </row>
    <row r="3" spans="1:16">
      <c r="A3" s="211"/>
      <c r="B3" s="211"/>
      <c r="C3" s="211"/>
      <c r="D3" s="211"/>
      <c r="E3" s="211"/>
      <c r="F3" s="211"/>
      <c r="G3" s="211"/>
      <c r="H3" s="211"/>
      <c r="I3" s="211"/>
      <c r="J3" s="211"/>
      <c r="K3" s="211"/>
      <c r="L3" s="211"/>
      <c r="M3" s="211"/>
      <c r="N3" s="211"/>
      <c r="O3" s="211"/>
      <c r="P3" s="211"/>
    </row>
    <row r="4" spans="1:16" ht="15.75" thickBot="1"/>
    <row r="5" spans="1:16" ht="15" customHeight="1">
      <c r="A5" s="223" t="s">
        <v>13</v>
      </c>
      <c r="B5" s="43" t="s">
        <v>92</v>
      </c>
      <c r="C5" s="212" t="s">
        <v>93</v>
      </c>
      <c r="D5" s="212"/>
      <c r="E5" s="212"/>
      <c r="F5" s="212"/>
      <c r="G5" s="212"/>
      <c r="H5" s="212"/>
      <c r="I5" s="212"/>
      <c r="J5" s="212" t="s">
        <v>94</v>
      </c>
      <c r="K5" s="212"/>
      <c r="L5" s="212"/>
      <c r="M5" s="212"/>
      <c r="N5" s="213" t="s">
        <v>35</v>
      </c>
      <c r="O5" s="214"/>
      <c r="P5" s="217" t="s">
        <v>95</v>
      </c>
    </row>
    <row r="6" spans="1:16">
      <c r="A6" s="224"/>
      <c r="B6" s="220" t="s">
        <v>96</v>
      </c>
      <c r="C6" s="44" t="s">
        <v>100</v>
      </c>
      <c r="D6" s="45" t="s">
        <v>142</v>
      </c>
      <c r="E6" s="44" t="s">
        <v>21</v>
      </c>
      <c r="F6" s="44" t="s">
        <v>67</v>
      </c>
      <c r="G6" s="44" t="s">
        <v>71</v>
      </c>
      <c r="H6" s="222" t="s">
        <v>97</v>
      </c>
      <c r="I6" s="222"/>
      <c r="J6" s="44" t="s">
        <v>101</v>
      </c>
      <c r="K6" s="44" t="s">
        <v>104</v>
      </c>
      <c r="L6" s="222" t="s">
        <v>98</v>
      </c>
      <c r="M6" s="222"/>
      <c r="N6" s="215"/>
      <c r="O6" s="216"/>
      <c r="P6" s="218"/>
    </row>
    <row r="7" spans="1:16" ht="15.75" thickBot="1">
      <c r="A7" s="225"/>
      <c r="B7" s="221"/>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9"/>
    </row>
    <row r="8" spans="1:16">
      <c r="A8" s="49">
        <v>1</v>
      </c>
      <c r="B8" s="50" t="str">
        <f>'RAW GRADES'!C10</f>
        <v>Abad Jayson B</v>
      </c>
      <c r="C8" s="51" t="str">
        <f>'RAW GRADES'!F10</f>
        <v xml:space="preserve"> </v>
      </c>
      <c r="D8" s="89" t="str">
        <f>'RAW GRADES'!I10</f>
        <v/>
      </c>
      <c r="E8" s="52">
        <f>'RAW GRADES'!AN10</f>
        <v>13</v>
      </c>
      <c r="F8" s="52">
        <f>'RAW GRADES'!AU10</f>
        <v>0</v>
      </c>
      <c r="G8" s="52">
        <f>'RAW GRADES'!BB10</f>
        <v>8.5</v>
      </c>
      <c r="H8" s="53">
        <f>'RAW GRADES'!BC10</f>
        <v>21.5</v>
      </c>
      <c r="I8" s="53">
        <f>'RAW GRADES'!BD10</f>
        <v>21.5</v>
      </c>
      <c r="J8" s="52">
        <f>'RAW GRADES'!BK10</f>
        <v>0</v>
      </c>
      <c r="K8" s="52">
        <f>'RAW GRADES'!CP10</f>
        <v>50</v>
      </c>
      <c r="L8" s="52">
        <f>'RAW GRADES'!CQ10</f>
        <v>50</v>
      </c>
      <c r="M8" s="54">
        <f>'RAW GRADES'!CR10</f>
        <v>50</v>
      </c>
      <c r="N8" s="55">
        <f>'RAW GRADES'!CS10</f>
        <v>38.6</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f>'RAW GRADES'!AN11</f>
        <v>11.000000000000002</v>
      </c>
      <c r="F9" s="52">
        <f>'RAW GRADES'!AU11</f>
        <v>0</v>
      </c>
      <c r="G9" s="52">
        <f>'RAW GRADES'!BB11</f>
        <v>10</v>
      </c>
      <c r="H9" s="53">
        <f>'RAW GRADES'!BC11</f>
        <v>21</v>
      </c>
      <c r="I9" s="53">
        <f>'RAW GRADES'!BD11</f>
        <v>21</v>
      </c>
      <c r="J9" s="52">
        <f>'RAW GRADES'!BK11</f>
        <v>0</v>
      </c>
      <c r="K9" s="52">
        <f>'RAW GRADES'!CP11</f>
        <v>50</v>
      </c>
      <c r="L9" s="52">
        <f>'RAW GRADES'!CQ11</f>
        <v>50</v>
      </c>
      <c r="M9" s="54">
        <f>'RAW GRADES'!CR11</f>
        <v>50</v>
      </c>
      <c r="N9" s="58">
        <f>'RAW GRADES'!CS11</f>
        <v>38.4</v>
      </c>
      <c r="O9" s="56">
        <f>'RAW GRADES'!CT11</f>
        <v>5</v>
      </c>
      <c r="P9" s="59" t="str">
        <f>IF(O9&gt;3,"FAILED","PASSED")</f>
        <v>FAILED</v>
      </c>
    </row>
    <row r="10" spans="1:16">
      <c r="A10" s="49">
        <v>3</v>
      </c>
      <c r="B10" s="50" t="str">
        <f>'RAW GRADES'!C12</f>
        <v>Apon Jr. Rafael F</v>
      </c>
      <c r="C10" s="57" t="str">
        <f>'RAW GRADES'!F12</f>
        <v xml:space="preserve"> </v>
      </c>
      <c r="D10" s="89" t="str">
        <f>'RAW GRADES'!I12</f>
        <v/>
      </c>
      <c r="E10" s="52">
        <f>'RAW GRADES'!AN12</f>
        <v>11.000000000000002</v>
      </c>
      <c r="F10" s="52">
        <f>'RAW GRADES'!AU12</f>
        <v>0</v>
      </c>
      <c r="G10" s="52">
        <f>'RAW GRADES'!BB12</f>
        <v>8.5</v>
      </c>
      <c r="H10" s="53">
        <f>'RAW GRADES'!BC12</f>
        <v>19.5</v>
      </c>
      <c r="I10" s="53">
        <f>'RAW GRADES'!BD12</f>
        <v>19.5</v>
      </c>
      <c r="J10" s="52">
        <f>'RAW GRADES'!BK12</f>
        <v>0</v>
      </c>
      <c r="K10" s="52">
        <f>'RAW GRADES'!CP12</f>
        <v>50</v>
      </c>
      <c r="L10" s="52">
        <f>'RAW GRADES'!CQ12</f>
        <v>50</v>
      </c>
      <c r="M10" s="54">
        <f>'RAW GRADES'!CR12</f>
        <v>50</v>
      </c>
      <c r="N10" s="58">
        <f>'RAW GRADES'!CS12</f>
        <v>37.799999999999997</v>
      </c>
      <c r="O10" s="56">
        <f>'RAW GRADES'!CT12</f>
        <v>5</v>
      </c>
      <c r="P10" s="59" t="str">
        <f t="shared" ref="P10:P68" si="0">IF(O10&gt;3,"FAILED","PASSED")</f>
        <v>FAILED</v>
      </c>
    </row>
    <row r="11" spans="1:16">
      <c r="A11" s="49">
        <v>4</v>
      </c>
      <c r="B11" s="50" t="str">
        <f>'RAW GRADES'!C13</f>
        <v>Binamera Maynel L</v>
      </c>
      <c r="C11" s="57" t="str">
        <f>'RAW GRADES'!F13</f>
        <v xml:space="preserve"> </v>
      </c>
      <c r="D11" s="89" t="str">
        <f>'RAW GRADES'!I13</f>
        <v/>
      </c>
      <c r="E11" s="52">
        <f>'RAW GRADES'!AN13</f>
        <v>13</v>
      </c>
      <c r="F11" s="52">
        <f>'RAW GRADES'!AU13</f>
        <v>0</v>
      </c>
      <c r="G11" s="52">
        <f>'RAW GRADES'!BB13</f>
        <v>9.5</v>
      </c>
      <c r="H11" s="53">
        <f>'RAW GRADES'!BC13</f>
        <v>22.5</v>
      </c>
      <c r="I11" s="53">
        <f>'RAW GRADES'!BD13</f>
        <v>22.5</v>
      </c>
      <c r="J11" s="52">
        <f>'RAW GRADES'!BK13</f>
        <v>0</v>
      </c>
      <c r="K11" s="52">
        <f>'RAW GRADES'!CP13</f>
        <v>50</v>
      </c>
      <c r="L11" s="52">
        <f>'RAW GRADES'!CQ13</f>
        <v>50</v>
      </c>
      <c r="M11" s="54">
        <f>'RAW GRADES'!CR13</f>
        <v>50</v>
      </c>
      <c r="N11" s="58">
        <f>'RAW GRADES'!CS13</f>
        <v>39</v>
      </c>
      <c r="O11" s="56">
        <f>'RAW GRADES'!CT13</f>
        <v>5</v>
      </c>
      <c r="P11" s="59" t="str">
        <f t="shared" si="0"/>
        <v>FAILED</v>
      </c>
    </row>
    <row r="12" spans="1:16">
      <c r="A12" s="49">
        <v>5</v>
      </c>
      <c r="B12" s="50" t="str">
        <f>'RAW GRADES'!C14</f>
        <v>Comiso Rommel A</v>
      </c>
      <c r="C12" s="57" t="str">
        <f>'RAW GRADES'!F14</f>
        <v xml:space="preserve"> </v>
      </c>
      <c r="D12" s="89" t="str">
        <f>'RAW GRADES'!I14</f>
        <v/>
      </c>
      <c r="E12" s="52">
        <f>'RAW GRADES'!AN14</f>
        <v>14</v>
      </c>
      <c r="F12" s="52">
        <f>'RAW GRADES'!AU14</f>
        <v>10</v>
      </c>
      <c r="G12" s="52">
        <f>'RAW GRADES'!BB14</f>
        <v>9</v>
      </c>
      <c r="H12" s="53">
        <f>'RAW GRADES'!BC14</f>
        <v>33</v>
      </c>
      <c r="I12" s="53">
        <f>'RAW GRADES'!BD14</f>
        <v>33</v>
      </c>
      <c r="J12" s="52">
        <f>'RAW GRADES'!BK14</f>
        <v>0</v>
      </c>
      <c r="K12" s="52">
        <f>'RAW GRADES'!CP14</f>
        <v>50</v>
      </c>
      <c r="L12" s="52">
        <f>'RAW GRADES'!CQ14</f>
        <v>50</v>
      </c>
      <c r="M12" s="54">
        <f>'RAW GRADES'!CR14</f>
        <v>50</v>
      </c>
      <c r="N12" s="58">
        <f>'RAW GRADES'!CS14</f>
        <v>43.2</v>
      </c>
      <c r="O12" s="56">
        <f>'RAW GRADES'!CT14</f>
        <v>5</v>
      </c>
      <c r="P12" s="59" t="str">
        <f t="shared" si="0"/>
        <v>FAILED</v>
      </c>
    </row>
    <row r="13" spans="1:16">
      <c r="A13" s="49">
        <v>6</v>
      </c>
      <c r="B13" s="50" t="str">
        <f>'RAW GRADES'!C15</f>
        <v>Calupad Roland Karl L</v>
      </c>
      <c r="C13" s="57" t="str">
        <f>'RAW GRADES'!F15</f>
        <v xml:space="preserve"> </v>
      </c>
      <c r="D13" s="89" t="str">
        <f>'RAW GRADES'!I15</f>
        <v/>
      </c>
      <c r="E13" s="52">
        <f>'RAW GRADES'!AN15</f>
        <v>12</v>
      </c>
      <c r="F13" s="52">
        <f>'RAW GRADES'!AU15</f>
        <v>0</v>
      </c>
      <c r="G13" s="52">
        <f>'RAW GRADES'!BB15</f>
        <v>9.5</v>
      </c>
      <c r="H13" s="53">
        <f>'RAW GRADES'!BC15</f>
        <v>21.5</v>
      </c>
      <c r="I13" s="53">
        <f>'RAW GRADES'!BD15</f>
        <v>21.5</v>
      </c>
      <c r="J13" s="52">
        <f>'RAW GRADES'!BK15</f>
        <v>0</v>
      </c>
      <c r="K13" s="52">
        <f>'RAW GRADES'!CP15</f>
        <v>30</v>
      </c>
      <c r="L13" s="52">
        <f>'RAW GRADES'!CQ15</f>
        <v>30</v>
      </c>
      <c r="M13" s="54">
        <f>'RAW GRADES'!CR15</f>
        <v>30</v>
      </c>
      <c r="N13" s="58">
        <f>'RAW GRADES'!CS15</f>
        <v>26.6</v>
      </c>
      <c r="O13" s="56">
        <f>'RAW GRADES'!CT15</f>
        <v>5</v>
      </c>
      <c r="P13" s="59" t="str">
        <f t="shared" si="0"/>
        <v>FAILED</v>
      </c>
    </row>
    <row r="14" spans="1:16">
      <c r="A14" s="49">
        <v>7</v>
      </c>
      <c r="B14" s="50" t="str">
        <f>'RAW GRADES'!C16</f>
        <v>Dela Pieza Larslie Z</v>
      </c>
      <c r="C14" s="57" t="str">
        <f>'RAW GRADES'!F16</f>
        <v xml:space="preserve"> </v>
      </c>
      <c r="D14" s="89" t="str">
        <f>'RAW GRADES'!I16</f>
        <v/>
      </c>
      <c r="E14" s="52">
        <f>'RAW GRADES'!AN16</f>
        <v>11.000000000000002</v>
      </c>
      <c r="F14" s="52">
        <f>'RAW GRADES'!AU16</f>
        <v>0</v>
      </c>
      <c r="G14" s="52">
        <f>'RAW GRADES'!BB16</f>
        <v>9</v>
      </c>
      <c r="H14" s="53">
        <f>'RAW GRADES'!BC16</f>
        <v>20</v>
      </c>
      <c r="I14" s="53">
        <f>'RAW GRADES'!BD16</f>
        <v>20</v>
      </c>
      <c r="J14" s="52">
        <f>'RAW GRADES'!BK16</f>
        <v>0</v>
      </c>
      <c r="K14" s="52">
        <f>'RAW GRADES'!CP16</f>
        <v>50</v>
      </c>
      <c r="L14" s="52">
        <f>'RAW GRADES'!CQ16</f>
        <v>50</v>
      </c>
      <c r="M14" s="54">
        <f>'RAW GRADES'!CR16</f>
        <v>50</v>
      </c>
      <c r="N14" s="58">
        <f>'RAW GRADES'!CS16</f>
        <v>38</v>
      </c>
      <c r="O14" s="56">
        <f>'RAW GRADES'!CT16</f>
        <v>5</v>
      </c>
      <c r="P14" s="59" t="str">
        <f t="shared" si="0"/>
        <v>FAILED</v>
      </c>
    </row>
    <row r="15" spans="1:16">
      <c r="A15" s="49">
        <v>8</v>
      </c>
      <c r="B15" s="50" t="str">
        <f>'RAW GRADES'!C17</f>
        <v>Estrella Alleiza Allu  A</v>
      </c>
      <c r="C15" s="57" t="str">
        <f>'RAW GRADES'!F17</f>
        <v xml:space="preserve"> </v>
      </c>
      <c r="D15" s="89" t="str">
        <f>'RAW GRADES'!I17</f>
        <v/>
      </c>
      <c r="E15" s="52">
        <f>'RAW GRADES'!AN17</f>
        <v>12</v>
      </c>
      <c r="F15" s="52">
        <f>'RAW GRADES'!AU17</f>
        <v>0</v>
      </c>
      <c r="G15" s="52">
        <f>'RAW GRADES'!BB17</f>
        <v>8.5</v>
      </c>
      <c r="H15" s="53">
        <f>'RAW GRADES'!BC17</f>
        <v>20.5</v>
      </c>
      <c r="I15" s="53">
        <f>'RAW GRADES'!BD17</f>
        <v>20.5</v>
      </c>
      <c r="J15" s="52">
        <f>'RAW GRADES'!BK17</f>
        <v>0</v>
      </c>
      <c r="K15" s="52">
        <f>'RAW GRADES'!CP17</f>
        <v>50</v>
      </c>
      <c r="L15" s="52">
        <f>'RAW GRADES'!CQ17</f>
        <v>50</v>
      </c>
      <c r="M15" s="54">
        <f>'RAW GRADES'!CR17</f>
        <v>50</v>
      </c>
      <c r="N15" s="58">
        <f>'RAW GRADES'!CS17</f>
        <v>38.200000000000003</v>
      </c>
      <c r="O15" s="56">
        <f>'RAW GRADES'!CT17</f>
        <v>5</v>
      </c>
      <c r="P15" s="59" t="str">
        <f t="shared" si="0"/>
        <v>FAILED</v>
      </c>
    </row>
    <row r="16" spans="1:16">
      <c r="A16" s="49">
        <v>9</v>
      </c>
      <c r="B16" s="50" t="str">
        <f>'RAW GRADES'!C18</f>
        <v>Gacos Mark Anthony S</v>
      </c>
      <c r="C16" s="57" t="str">
        <f>'RAW GRADES'!F18</f>
        <v xml:space="preserve"> </v>
      </c>
      <c r="D16" s="89" t="str">
        <f>'RAW GRADES'!I18</f>
        <v/>
      </c>
      <c r="E16" s="52">
        <f>'RAW GRADES'!AN18</f>
        <v>14</v>
      </c>
      <c r="F16" s="52">
        <f>'RAW GRADES'!AU18</f>
        <v>0</v>
      </c>
      <c r="G16" s="52">
        <f>'RAW GRADES'!BB18</f>
        <v>9.5</v>
      </c>
      <c r="H16" s="53">
        <f>'RAW GRADES'!BC18</f>
        <v>23.5</v>
      </c>
      <c r="I16" s="53">
        <f>'RAW GRADES'!BD18</f>
        <v>23.5</v>
      </c>
      <c r="J16" s="52">
        <f>'RAW GRADES'!BK18</f>
        <v>0</v>
      </c>
      <c r="K16" s="52">
        <f>'RAW GRADES'!CP18</f>
        <v>50</v>
      </c>
      <c r="L16" s="52">
        <f>'RAW GRADES'!CQ18</f>
        <v>50</v>
      </c>
      <c r="M16" s="54">
        <f>'RAW GRADES'!CR18</f>
        <v>50</v>
      </c>
      <c r="N16" s="58">
        <f>'RAW GRADES'!CS18</f>
        <v>39.4</v>
      </c>
      <c r="O16" s="56">
        <f>'RAW GRADES'!CT18</f>
        <v>5</v>
      </c>
      <c r="P16" s="59" t="str">
        <f t="shared" si="0"/>
        <v>FAILED</v>
      </c>
    </row>
    <row r="17" spans="1:16">
      <c r="A17" s="49">
        <v>10</v>
      </c>
      <c r="B17" s="50" t="str">
        <f>'RAW GRADES'!C19</f>
        <v>Lemoncito Rey Kennedy C</v>
      </c>
      <c r="C17" s="57" t="str">
        <f>'RAW GRADES'!F19</f>
        <v xml:space="preserve"> </v>
      </c>
      <c r="D17" s="89" t="str">
        <f>'RAW GRADES'!I19</f>
        <v/>
      </c>
      <c r="E17" s="52">
        <f>'RAW GRADES'!AN19</f>
        <v>13</v>
      </c>
      <c r="F17" s="52">
        <f>'RAW GRADES'!AU19</f>
        <v>0</v>
      </c>
      <c r="G17" s="52">
        <f>'RAW GRADES'!BB19</f>
        <v>10</v>
      </c>
      <c r="H17" s="53">
        <f>'RAW GRADES'!BC19</f>
        <v>23</v>
      </c>
      <c r="I17" s="53">
        <f>'RAW GRADES'!BD19</f>
        <v>23</v>
      </c>
      <c r="J17" s="52">
        <f>'RAW GRADES'!BK19</f>
        <v>0</v>
      </c>
      <c r="K17" s="52">
        <f>'RAW GRADES'!CP19</f>
        <v>50</v>
      </c>
      <c r="L17" s="52">
        <f>'RAW GRADES'!CQ19</f>
        <v>50</v>
      </c>
      <c r="M17" s="54">
        <f>'RAW GRADES'!CR19</f>
        <v>50</v>
      </c>
      <c r="N17" s="58">
        <f>'RAW GRADES'!CS19</f>
        <v>39.200000000000003</v>
      </c>
      <c r="O17" s="56">
        <f>'RAW GRADES'!CT19</f>
        <v>5</v>
      </c>
      <c r="P17" s="59" t="str">
        <f t="shared" si="0"/>
        <v>FAILED</v>
      </c>
    </row>
    <row r="18" spans="1:16">
      <c r="A18" s="49">
        <v>11</v>
      </c>
      <c r="B18" s="50" t="str">
        <f>'RAW GRADES'!C20</f>
        <v>Lunas Raymond M</v>
      </c>
      <c r="C18" s="57" t="str">
        <f>'RAW GRADES'!F20</f>
        <v xml:space="preserve"> </v>
      </c>
      <c r="D18" s="89" t="str">
        <f>'RAW GRADES'!I20</f>
        <v/>
      </c>
      <c r="E18" s="52">
        <f>'RAW GRADES'!AN20</f>
        <v>9</v>
      </c>
      <c r="F18" s="52">
        <f>'RAW GRADES'!AU20</f>
        <v>0</v>
      </c>
      <c r="G18" s="52">
        <f>'RAW GRADES'!BB20</f>
        <v>9.5</v>
      </c>
      <c r="H18" s="53">
        <f>'RAW GRADES'!BC20</f>
        <v>18.5</v>
      </c>
      <c r="I18" s="53">
        <f>'RAW GRADES'!BD20</f>
        <v>18.5</v>
      </c>
      <c r="J18" s="52">
        <f>'RAW GRADES'!BK20</f>
        <v>0</v>
      </c>
      <c r="K18" s="52">
        <f>'RAW GRADES'!CP20</f>
        <v>50</v>
      </c>
      <c r="L18" s="52">
        <f>'RAW GRADES'!CQ20</f>
        <v>50</v>
      </c>
      <c r="M18" s="54">
        <f>'RAW GRADES'!CR20</f>
        <v>50</v>
      </c>
      <c r="N18" s="58">
        <f>'RAW GRADES'!CS20</f>
        <v>37.4</v>
      </c>
      <c r="O18" s="56">
        <f>'RAW GRADES'!CT20</f>
        <v>5</v>
      </c>
      <c r="P18" s="59" t="str">
        <f t="shared" si="0"/>
        <v>FAILED</v>
      </c>
    </row>
    <row r="19" spans="1:16">
      <c r="A19" s="49">
        <v>12</v>
      </c>
      <c r="B19" s="50" t="str">
        <f>'RAW GRADES'!C21</f>
        <v>Mabburang Ma. Visitacion P</v>
      </c>
      <c r="C19" s="57" t="str">
        <f>'RAW GRADES'!F21</f>
        <v xml:space="preserve"> </v>
      </c>
      <c r="D19" s="89" t="str">
        <f>'RAW GRADES'!I21</f>
        <v/>
      </c>
      <c r="E19" s="52">
        <f>'RAW GRADES'!AN21</f>
        <v>14</v>
      </c>
      <c r="F19" s="52">
        <f>'RAW GRADES'!AU21</f>
        <v>0</v>
      </c>
      <c r="G19" s="52">
        <f>'RAW GRADES'!BB21</f>
        <v>9.5</v>
      </c>
      <c r="H19" s="53">
        <f>'RAW GRADES'!BC21</f>
        <v>23.5</v>
      </c>
      <c r="I19" s="53">
        <f>'RAW GRADES'!BD21</f>
        <v>23.5</v>
      </c>
      <c r="J19" s="52">
        <f>'RAW GRADES'!BK21</f>
        <v>0</v>
      </c>
      <c r="K19" s="52">
        <f>'RAW GRADES'!CP21</f>
        <v>50</v>
      </c>
      <c r="L19" s="52">
        <f>'RAW GRADES'!CQ21</f>
        <v>50</v>
      </c>
      <c r="M19" s="54">
        <f>'RAW GRADES'!CR21</f>
        <v>50</v>
      </c>
      <c r="N19" s="58">
        <f>'RAW GRADES'!CS21</f>
        <v>39.4</v>
      </c>
      <c r="O19" s="56">
        <f>'RAW GRADES'!CT21</f>
        <v>5</v>
      </c>
      <c r="P19" s="59" t="str">
        <f t="shared" si="0"/>
        <v>FAILED</v>
      </c>
    </row>
    <row r="20" spans="1:16">
      <c r="A20" s="49">
        <v>13</v>
      </c>
      <c r="B20" s="50" t="str">
        <f>'RAW GRADES'!C22</f>
        <v>Malate Melvin Chester G</v>
      </c>
      <c r="C20" s="57" t="str">
        <f>'RAW GRADES'!F22</f>
        <v xml:space="preserve"> </v>
      </c>
      <c r="D20" s="89" t="str">
        <f>'RAW GRADES'!I22</f>
        <v/>
      </c>
      <c r="E20" s="52">
        <f>'RAW GRADES'!AN22</f>
        <v>15</v>
      </c>
      <c r="F20" s="52">
        <f>'RAW GRADES'!AU22</f>
        <v>0</v>
      </c>
      <c r="G20" s="52">
        <f>'RAW GRADES'!BB22</f>
        <v>9.5</v>
      </c>
      <c r="H20" s="53">
        <f>'RAW GRADES'!BC22</f>
        <v>24.5</v>
      </c>
      <c r="I20" s="53">
        <f>'RAW GRADES'!BD22</f>
        <v>24.5</v>
      </c>
      <c r="J20" s="52">
        <f>'RAW GRADES'!BK22</f>
        <v>0</v>
      </c>
      <c r="K20" s="52">
        <f>'RAW GRADES'!CP22</f>
        <v>50</v>
      </c>
      <c r="L20" s="52">
        <f>'RAW GRADES'!CQ22</f>
        <v>50</v>
      </c>
      <c r="M20" s="54">
        <f>'RAW GRADES'!CR22</f>
        <v>50</v>
      </c>
      <c r="N20" s="58">
        <f>'RAW GRADES'!CS22</f>
        <v>39.799999999999997</v>
      </c>
      <c r="O20" s="56">
        <f>'RAW GRADES'!CT22</f>
        <v>5</v>
      </c>
      <c r="P20" s="59" t="str">
        <f t="shared" si="0"/>
        <v>FAILED</v>
      </c>
    </row>
    <row r="21" spans="1:16">
      <c r="A21" s="49">
        <v>14</v>
      </c>
      <c r="B21" s="50" t="str">
        <f>'RAW GRADES'!C23</f>
        <v>Miano Heartman John M</v>
      </c>
      <c r="C21" s="57" t="str">
        <f>'RAW GRADES'!F23</f>
        <v xml:space="preserve"> </v>
      </c>
      <c r="D21" s="89" t="str">
        <f>'RAW GRADES'!I23</f>
        <v/>
      </c>
      <c r="E21" s="52">
        <f>'RAW GRADES'!AN23</f>
        <v>15</v>
      </c>
      <c r="F21" s="52">
        <f>'RAW GRADES'!AU23</f>
        <v>10</v>
      </c>
      <c r="G21" s="52">
        <f>'RAW GRADES'!BB23</f>
        <v>9</v>
      </c>
      <c r="H21" s="53">
        <f>'RAW GRADES'!BC23</f>
        <v>34</v>
      </c>
      <c r="I21" s="53">
        <f>'RAW GRADES'!BD23</f>
        <v>34</v>
      </c>
      <c r="J21" s="52">
        <f>'RAW GRADES'!BK23</f>
        <v>0</v>
      </c>
      <c r="K21" s="52">
        <f>'RAW GRADES'!CP23</f>
        <v>50</v>
      </c>
      <c r="L21" s="52">
        <f>'RAW GRADES'!CQ23</f>
        <v>50</v>
      </c>
      <c r="M21" s="54">
        <f>'RAW GRADES'!CR23</f>
        <v>50</v>
      </c>
      <c r="N21" s="58">
        <f>'RAW GRADES'!CS23</f>
        <v>43.6</v>
      </c>
      <c r="O21" s="56">
        <f>'RAW GRADES'!CT23</f>
        <v>5</v>
      </c>
      <c r="P21" s="59" t="str">
        <f t="shared" si="0"/>
        <v>FAILED</v>
      </c>
    </row>
    <row r="22" spans="1:16">
      <c r="A22" s="49">
        <v>15</v>
      </c>
      <c r="B22" s="50" t="str">
        <f>'RAW GRADES'!C24</f>
        <v>Murray Jake Alexander V</v>
      </c>
      <c r="C22" s="57" t="str">
        <f>'RAW GRADES'!F24</f>
        <v xml:space="preserve"> </v>
      </c>
      <c r="D22" s="89" t="str">
        <f>'RAW GRADES'!I24</f>
        <v/>
      </c>
      <c r="E22" s="52">
        <f>'RAW GRADES'!AN24</f>
        <v>15</v>
      </c>
      <c r="F22" s="52">
        <f>'RAW GRADES'!AU24</f>
        <v>0</v>
      </c>
      <c r="G22" s="52">
        <f>'RAW GRADES'!BB24</f>
        <v>9</v>
      </c>
      <c r="H22" s="53">
        <f>'RAW GRADES'!BC24</f>
        <v>24</v>
      </c>
      <c r="I22" s="53">
        <f>'RAW GRADES'!BD24</f>
        <v>24</v>
      </c>
      <c r="J22" s="52">
        <f>'RAW GRADES'!BK24</f>
        <v>0</v>
      </c>
      <c r="K22" s="52">
        <f>'RAW GRADES'!CP24</f>
        <v>50</v>
      </c>
      <c r="L22" s="52">
        <f>'RAW GRADES'!CQ24</f>
        <v>50</v>
      </c>
      <c r="M22" s="54">
        <f>'RAW GRADES'!CR24</f>
        <v>50</v>
      </c>
      <c r="N22" s="58">
        <f>'RAW GRADES'!CS24</f>
        <v>39.6</v>
      </c>
      <c r="O22" s="56">
        <f>'RAW GRADES'!CT24</f>
        <v>5</v>
      </c>
      <c r="P22" s="59" t="str">
        <f t="shared" si="0"/>
        <v>FAILED</v>
      </c>
    </row>
    <row r="23" spans="1:16">
      <c r="A23" s="49">
        <v>16</v>
      </c>
      <c r="B23" s="50" t="str">
        <f>'RAW GRADES'!C25</f>
        <v>Pallera Elvin Jay B</v>
      </c>
      <c r="C23" s="57" t="str">
        <f>'RAW GRADES'!F25</f>
        <v xml:space="preserve"> </v>
      </c>
      <c r="D23" s="89" t="str">
        <f>'RAW GRADES'!I25</f>
        <v/>
      </c>
      <c r="E23" s="52">
        <f>'RAW GRADES'!AN25</f>
        <v>9</v>
      </c>
      <c r="F23" s="52">
        <f>'RAW GRADES'!AU25</f>
        <v>0</v>
      </c>
      <c r="G23" s="52">
        <f>'RAW GRADES'!BB25</f>
        <v>9</v>
      </c>
      <c r="H23" s="53">
        <f>'RAW GRADES'!BC25</f>
        <v>18</v>
      </c>
      <c r="I23" s="53">
        <f>'RAW GRADES'!BD25</f>
        <v>18</v>
      </c>
      <c r="J23" s="52">
        <f>'RAW GRADES'!BK25</f>
        <v>0</v>
      </c>
      <c r="K23" s="52">
        <f>'RAW GRADES'!CP25</f>
        <v>50</v>
      </c>
      <c r="L23" s="52">
        <f>'RAW GRADES'!CQ25</f>
        <v>50</v>
      </c>
      <c r="M23" s="54">
        <f>'RAW GRADES'!CR25</f>
        <v>50</v>
      </c>
      <c r="N23" s="58">
        <f>'RAW GRADES'!CS25</f>
        <v>37.200000000000003</v>
      </c>
      <c r="O23" s="56">
        <f>'RAW GRADES'!CT25</f>
        <v>5</v>
      </c>
      <c r="P23" s="59" t="str">
        <f t="shared" si="0"/>
        <v>FAILED</v>
      </c>
    </row>
    <row r="24" spans="1:16">
      <c r="A24" s="49">
        <v>17</v>
      </c>
      <c r="B24" s="50" t="str">
        <f>'RAW GRADES'!C26</f>
        <v>Pineda Francis C</v>
      </c>
      <c r="C24" s="57" t="str">
        <f>'RAW GRADES'!F26</f>
        <v xml:space="preserve"> </v>
      </c>
      <c r="D24" s="89" t="str">
        <f>'RAW GRADES'!I26</f>
        <v/>
      </c>
      <c r="E24" s="52">
        <f>'RAW GRADES'!AN26</f>
        <v>15</v>
      </c>
      <c r="F24" s="52">
        <f>'RAW GRADES'!AU26</f>
        <v>0</v>
      </c>
      <c r="G24" s="52">
        <f>'RAW GRADES'!BB26</f>
        <v>0</v>
      </c>
      <c r="H24" s="53">
        <f>'RAW GRADES'!BC26</f>
        <v>15</v>
      </c>
      <c r="I24" s="53">
        <f>'RAW GRADES'!BD26</f>
        <v>15</v>
      </c>
      <c r="J24" s="52">
        <f>'RAW GRADES'!BK26</f>
        <v>0</v>
      </c>
      <c r="K24" s="52">
        <f>'RAW GRADES'!CP26</f>
        <v>50</v>
      </c>
      <c r="L24" s="52">
        <f>'RAW GRADES'!CQ26</f>
        <v>50</v>
      </c>
      <c r="M24" s="54">
        <f>'RAW GRADES'!CR26</f>
        <v>50</v>
      </c>
      <c r="N24" s="58">
        <f>'RAW GRADES'!CS26</f>
        <v>36</v>
      </c>
      <c r="O24" s="56">
        <f>'RAW GRADES'!CT26</f>
        <v>5</v>
      </c>
      <c r="P24" s="59" t="str">
        <f t="shared" si="0"/>
        <v>FAILED</v>
      </c>
    </row>
    <row r="25" spans="1:16">
      <c r="A25" s="49">
        <v>18</v>
      </c>
      <c r="B25" s="50" t="str">
        <f>'RAW GRADES'!C27</f>
        <v>Rascal Hashim Jr S</v>
      </c>
      <c r="C25" s="57" t="str">
        <f>'RAW GRADES'!F27</f>
        <v xml:space="preserve"> </v>
      </c>
      <c r="D25" s="89" t="str">
        <f>'RAW GRADES'!I27</f>
        <v/>
      </c>
      <c r="E25" s="52">
        <f>'RAW GRADES'!AN27</f>
        <v>11.000000000000002</v>
      </c>
      <c r="F25" s="52">
        <f>'RAW GRADES'!AU27</f>
        <v>0</v>
      </c>
      <c r="G25" s="52">
        <f>'RAW GRADES'!BB27</f>
        <v>9</v>
      </c>
      <c r="H25" s="53">
        <f>'RAW GRADES'!BC27</f>
        <v>20</v>
      </c>
      <c r="I25" s="53">
        <f>'RAW GRADES'!BD27</f>
        <v>20</v>
      </c>
      <c r="J25" s="52">
        <f>'RAW GRADES'!BK27</f>
        <v>0</v>
      </c>
      <c r="K25" s="52">
        <f>'RAW GRADES'!CP27</f>
        <v>50</v>
      </c>
      <c r="L25" s="52">
        <f>'RAW GRADES'!CQ27</f>
        <v>50</v>
      </c>
      <c r="M25" s="54">
        <f>'RAW GRADES'!CR27</f>
        <v>50</v>
      </c>
      <c r="N25" s="58">
        <f>'RAW GRADES'!CS27</f>
        <v>38</v>
      </c>
      <c r="O25" s="56">
        <f>'RAW GRADES'!CT27</f>
        <v>5</v>
      </c>
      <c r="P25" s="59" t="str">
        <f t="shared" si="0"/>
        <v>FAILED</v>
      </c>
    </row>
    <row r="26" spans="1:16">
      <c r="A26" s="49">
        <v>19</v>
      </c>
      <c r="B26" s="50" t="str">
        <f>'RAW GRADES'!C28</f>
        <v>Santander Arvin M</v>
      </c>
      <c r="C26" s="57" t="str">
        <f>'RAW GRADES'!F28</f>
        <v xml:space="preserve"> </v>
      </c>
      <c r="D26" s="89" t="str">
        <f>'RAW GRADES'!I28</f>
        <v/>
      </c>
      <c r="E26" s="52">
        <f>'RAW GRADES'!AN28</f>
        <v>10</v>
      </c>
      <c r="F26" s="52">
        <f>'RAW GRADES'!AU28</f>
        <v>0</v>
      </c>
      <c r="G26" s="52">
        <f>'RAW GRADES'!BB28</f>
        <v>9</v>
      </c>
      <c r="H26" s="53">
        <f>'RAW GRADES'!BC28</f>
        <v>19</v>
      </c>
      <c r="I26" s="53">
        <f>'RAW GRADES'!BD28</f>
        <v>19</v>
      </c>
      <c r="J26" s="52">
        <f>'RAW GRADES'!BK28</f>
        <v>0</v>
      </c>
      <c r="K26" s="52">
        <f>'RAW GRADES'!CP28</f>
        <v>50</v>
      </c>
      <c r="L26" s="52">
        <f>'RAW GRADES'!CQ28</f>
        <v>50</v>
      </c>
      <c r="M26" s="54">
        <f>'RAW GRADES'!CR28</f>
        <v>50</v>
      </c>
      <c r="N26" s="58">
        <f>'RAW GRADES'!CS28</f>
        <v>37.6</v>
      </c>
      <c r="O26" s="56">
        <f>'RAW GRADES'!CT28</f>
        <v>5</v>
      </c>
      <c r="P26" s="59" t="str">
        <f t="shared" si="0"/>
        <v>FAILED</v>
      </c>
    </row>
    <row r="27" spans="1:16">
      <c r="A27" s="49">
        <v>20</v>
      </c>
      <c r="B27" s="50" t="str">
        <f>'RAW GRADES'!C29</f>
        <v>Silmete John Lloyd S</v>
      </c>
      <c r="C27" s="57" t="str">
        <f>'RAW GRADES'!F29</f>
        <v xml:space="preserve"> </v>
      </c>
      <c r="D27" s="89" t="str">
        <f>'RAW GRADES'!I29</f>
        <v/>
      </c>
      <c r="E27" s="52">
        <f>'RAW GRADES'!AN29</f>
        <v>13</v>
      </c>
      <c r="F27" s="52">
        <f>'RAW GRADES'!AU29</f>
        <v>0</v>
      </c>
      <c r="G27" s="52">
        <f>'RAW GRADES'!BB29</f>
        <v>8.5</v>
      </c>
      <c r="H27" s="53">
        <f>'RAW GRADES'!BC29</f>
        <v>21.5</v>
      </c>
      <c r="I27" s="53">
        <f>'RAW GRADES'!BD29</f>
        <v>21.5</v>
      </c>
      <c r="J27" s="52">
        <f>'RAW GRADES'!BK29</f>
        <v>0</v>
      </c>
      <c r="K27" s="52">
        <f>'RAW GRADES'!CP29</f>
        <v>50</v>
      </c>
      <c r="L27" s="52">
        <f>'RAW GRADES'!CQ29</f>
        <v>50</v>
      </c>
      <c r="M27" s="54">
        <f>'RAW GRADES'!CR29</f>
        <v>50</v>
      </c>
      <c r="N27" s="58">
        <f>'RAW GRADES'!CS29</f>
        <v>38.6</v>
      </c>
      <c r="O27" s="56">
        <f>'RAW GRADES'!CT29</f>
        <v>5</v>
      </c>
      <c r="P27" s="59" t="str">
        <f t="shared" si="0"/>
        <v>FAILED</v>
      </c>
    </row>
    <row r="28" spans="1:16">
      <c r="A28" s="49">
        <v>21</v>
      </c>
      <c r="B28" s="50" t="str">
        <f>'RAW GRADES'!C30</f>
        <v>Surizaki Takeji G</v>
      </c>
      <c r="C28" s="57" t="str">
        <f>'RAW GRADES'!F30</f>
        <v xml:space="preserve"> </v>
      </c>
      <c r="D28" s="89" t="str">
        <f>'RAW GRADES'!I30</f>
        <v/>
      </c>
      <c r="E28" s="52">
        <f>'RAW GRADES'!AN30</f>
        <v>0</v>
      </c>
      <c r="F28" s="52">
        <f>'RAW GRADES'!AU30</f>
        <v>0</v>
      </c>
      <c r="G28" s="52">
        <f>'RAW GRADES'!BB30</f>
        <v>0</v>
      </c>
      <c r="H28" s="53">
        <f>'RAW GRADES'!BC30</f>
        <v>0</v>
      </c>
      <c r="I28" s="53">
        <f>'RAW GRADES'!BD30</f>
        <v>0</v>
      </c>
      <c r="J28" s="52">
        <f>'RAW GRADES'!BK30</f>
        <v>0</v>
      </c>
      <c r="K28" s="52">
        <f>'RAW GRADES'!CP30</f>
        <v>50</v>
      </c>
      <c r="L28" s="52">
        <f>'RAW GRADES'!CQ30</f>
        <v>50</v>
      </c>
      <c r="M28" s="54">
        <f>'RAW GRADES'!CR30</f>
        <v>50</v>
      </c>
      <c r="N28" s="58">
        <f>'RAW GRADES'!CS30</f>
        <v>30</v>
      </c>
      <c r="O28" s="56">
        <f>'RAW GRADES'!CT30</f>
        <v>5</v>
      </c>
      <c r="P28" s="59" t="str">
        <f t="shared" si="0"/>
        <v>FAILED</v>
      </c>
    </row>
    <row r="29" spans="1:16">
      <c r="A29" s="49">
        <v>22</v>
      </c>
      <c r="B29" s="50" t="str">
        <f>'RAW GRADES'!C31</f>
        <v>Torrente Juan Papa T</v>
      </c>
      <c r="C29" s="57" t="str">
        <f>'RAW GRADES'!F31</f>
        <v xml:space="preserve"> </v>
      </c>
      <c r="D29" s="89" t="str">
        <f>'RAW GRADES'!I31</f>
        <v/>
      </c>
      <c r="E29" s="52">
        <f>'RAW GRADES'!AN31</f>
        <v>12</v>
      </c>
      <c r="F29" s="52">
        <f>'RAW GRADES'!AU31</f>
        <v>0</v>
      </c>
      <c r="G29" s="52">
        <f>'RAW GRADES'!BB31</f>
        <v>9</v>
      </c>
      <c r="H29" s="53">
        <f>'RAW GRADES'!BC31</f>
        <v>21</v>
      </c>
      <c r="I29" s="53">
        <f>'RAW GRADES'!BD31</f>
        <v>21</v>
      </c>
      <c r="J29" s="52">
        <f>'RAW GRADES'!BK31</f>
        <v>0</v>
      </c>
      <c r="K29" s="52">
        <f>'RAW GRADES'!CP31</f>
        <v>50</v>
      </c>
      <c r="L29" s="52">
        <f>'RAW GRADES'!CQ31</f>
        <v>50</v>
      </c>
      <c r="M29" s="54">
        <f>'RAW GRADES'!CR31</f>
        <v>50</v>
      </c>
      <c r="N29" s="58">
        <f>'RAW GRADES'!CS31</f>
        <v>38.4</v>
      </c>
      <c r="O29" s="56">
        <f>'RAW GRADES'!CT31</f>
        <v>5</v>
      </c>
      <c r="P29" s="59" t="str">
        <f t="shared" si="0"/>
        <v>FAILED</v>
      </c>
    </row>
    <row r="30" spans="1:16">
      <c r="A30" s="49">
        <v>23</v>
      </c>
      <c r="B30" s="50" t="str">
        <f>'RAW GRADES'!C32</f>
        <v>Tubis Heartlyn Micah A</v>
      </c>
      <c r="C30" s="57" t="str">
        <f>'RAW GRADES'!F32</f>
        <v xml:space="preserve"> </v>
      </c>
      <c r="D30" s="89" t="str">
        <f>'RAW GRADES'!I32</f>
        <v/>
      </c>
      <c r="E30" s="52">
        <f>'RAW GRADES'!AN32</f>
        <v>17</v>
      </c>
      <c r="F30" s="52">
        <f>'RAW GRADES'!AU32</f>
        <v>0</v>
      </c>
      <c r="G30" s="52">
        <f>'RAW GRADES'!BB32</f>
        <v>9</v>
      </c>
      <c r="H30" s="53">
        <f>'RAW GRADES'!BC32</f>
        <v>26</v>
      </c>
      <c r="I30" s="53">
        <f>'RAW GRADES'!BD32</f>
        <v>26</v>
      </c>
      <c r="J30" s="52">
        <f>'RAW GRADES'!BK32</f>
        <v>0</v>
      </c>
      <c r="K30" s="52">
        <f>'RAW GRADES'!CP32</f>
        <v>50</v>
      </c>
      <c r="L30" s="52">
        <f>'RAW GRADES'!CQ32</f>
        <v>50</v>
      </c>
      <c r="M30" s="54">
        <f>'RAW GRADES'!CR32</f>
        <v>50</v>
      </c>
      <c r="N30" s="58">
        <f>'RAW GRADES'!CS32</f>
        <v>40.4</v>
      </c>
      <c r="O30" s="56">
        <f>'RAW GRADES'!CT32</f>
        <v>5</v>
      </c>
      <c r="P30" s="59" t="str">
        <f t="shared" si="0"/>
        <v>FAILED</v>
      </c>
    </row>
    <row r="31" spans="1:16">
      <c r="A31" s="49">
        <v>24</v>
      </c>
      <c r="B31" s="50" t="str">
        <f>'RAW GRADES'!C33</f>
        <v>Umbay Lorenz G</v>
      </c>
      <c r="C31" s="57" t="str">
        <f>'RAW GRADES'!F33</f>
        <v xml:space="preserve"> </v>
      </c>
      <c r="D31" s="89" t="str">
        <f>'RAW GRADES'!I33</f>
        <v/>
      </c>
      <c r="E31" s="52">
        <f>'RAW GRADES'!AN33</f>
        <v>0</v>
      </c>
      <c r="F31" s="52">
        <f>'RAW GRADES'!AU33</f>
        <v>0</v>
      </c>
      <c r="G31" s="52">
        <f>'RAW GRADES'!BB33</f>
        <v>9</v>
      </c>
      <c r="H31" s="53">
        <f>'RAW GRADES'!BC33</f>
        <v>9</v>
      </c>
      <c r="I31" s="53">
        <f>'RAW GRADES'!BD33</f>
        <v>9</v>
      </c>
      <c r="J31" s="52">
        <f>'RAW GRADES'!BK33</f>
        <v>0</v>
      </c>
      <c r="K31" s="52">
        <f>'RAW GRADES'!CP33</f>
        <v>50</v>
      </c>
      <c r="L31" s="52">
        <f>'RAW GRADES'!CQ33</f>
        <v>50</v>
      </c>
      <c r="M31" s="54">
        <f>'RAW GRADES'!CR33</f>
        <v>50</v>
      </c>
      <c r="N31" s="58">
        <f>'RAW GRADES'!CS33</f>
        <v>33.6</v>
      </c>
      <c r="O31" s="56">
        <f>'RAW GRADES'!CT33</f>
        <v>5</v>
      </c>
      <c r="P31" s="59" t="str">
        <f t="shared" si="0"/>
        <v>FAILED</v>
      </c>
    </row>
    <row r="32" spans="1:16">
      <c r="A32" s="49">
        <v>25</v>
      </c>
      <c r="B32" s="50" t="str">
        <f>'RAW GRADES'!C34</f>
        <v>Villanueva Ira O</v>
      </c>
      <c r="C32" s="57" t="str">
        <f>'RAW GRADES'!F34</f>
        <v xml:space="preserve"> </v>
      </c>
      <c r="D32" s="89" t="str">
        <f>'RAW GRADES'!I34</f>
        <v/>
      </c>
      <c r="E32" s="52">
        <f>'RAW GRADES'!AN34</f>
        <v>14</v>
      </c>
      <c r="F32" s="52">
        <f>'RAW GRADES'!AU34</f>
        <v>0</v>
      </c>
      <c r="G32" s="52">
        <f>'RAW GRADES'!BB34</f>
        <v>0</v>
      </c>
      <c r="H32" s="53">
        <f>'RAW GRADES'!BC34</f>
        <v>14</v>
      </c>
      <c r="I32" s="53">
        <f>'RAW GRADES'!BD34</f>
        <v>14</v>
      </c>
      <c r="J32" s="52">
        <f>'RAW GRADES'!BK34</f>
        <v>0</v>
      </c>
      <c r="K32" s="52">
        <f>'RAW GRADES'!CP34</f>
        <v>30</v>
      </c>
      <c r="L32" s="52">
        <f>'RAW GRADES'!CQ34</f>
        <v>30</v>
      </c>
      <c r="M32" s="54">
        <f>'RAW GRADES'!CR34</f>
        <v>30</v>
      </c>
      <c r="N32" s="58">
        <f>'RAW GRADES'!CS34</f>
        <v>23.6</v>
      </c>
      <c r="O32" s="56">
        <f>'RAW GRADES'!CT34</f>
        <v>5</v>
      </c>
      <c r="P32" s="59" t="str">
        <f t="shared" si="0"/>
        <v>FAILED</v>
      </c>
    </row>
    <row r="33" spans="1:16">
      <c r="A33" s="49">
        <v>26</v>
      </c>
      <c r="B33" s="50" t="str">
        <f>'RAW GRADES'!C35</f>
        <v xml:space="preserve">  </v>
      </c>
      <c r="C33" s="57" t="str">
        <f>'RAW GRADES'!F35</f>
        <v xml:space="preserve"> </v>
      </c>
      <c r="D33" s="89" t="str">
        <f>'RAW GRADES'!I35</f>
        <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t="str">
        <f>'RAW GRADES'!F36</f>
        <v xml:space="preserve"> </v>
      </c>
      <c r="D34" s="89" t="str">
        <f>'RAW GRADES'!I36</f>
        <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t="str">
        <f>'RAW GRADES'!F37</f>
        <v xml:space="preserve"> </v>
      </c>
      <c r="D35" s="89" t="str">
        <f>'RAW GRADES'!I37</f>
        <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t="str">
        <f>'RAW GRADES'!F38</f>
        <v xml:space="preserve"> </v>
      </c>
      <c r="D36" s="89" t="str">
        <f>'RAW GRADES'!I38</f>
        <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t="str">
        <f>'RAW GRADES'!F39</f>
        <v xml:space="preserve"> </v>
      </c>
      <c r="D37" s="89" t="str">
        <f>'RAW GRADES'!I39</f>
        <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t="str">
        <f>'RAW GRADES'!F40</f>
        <v xml:space="preserve"> </v>
      </c>
      <c r="D38" s="89" t="str">
        <f>'RAW GRADES'!I40</f>
        <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t="str">
        <f>'RAW GRADES'!F41</f>
        <v xml:space="preserve"> </v>
      </c>
      <c r="D39" s="89" t="str">
        <f>'RAW GRADES'!I41</f>
        <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t="str">
        <f>'RAW GRADES'!F42</f>
        <v xml:space="preserve"> </v>
      </c>
      <c r="D40" s="89" t="str">
        <f>'RAW GRADES'!I42</f>
        <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t="str">
        <f>'RAW GRADES'!F43</f>
        <v xml:space="preserve"> </v>
      </c>
      <c r="D41" s="89" t="str">
        <f>'RAW GRADES'!I43</f>
        <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t="str">
        <f>'RAW GRADES'!F44</f>
        <v xml:space="preserve"> </v>
      </c>
      <c r="D42" s="89" t="str">
        <f>'RAW GRADES'!I44</f>
        <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t="str">
        <f>'RAW GRADES'!F45</f>
        <v xml:space="preserve"> </v>
      </c>
      <c r="D43" s="89" t="str">
        <f>'RAW GRADES'!I45</f>
        <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t="str">
        <f>'RAW GRADES'!F46</f>
        <v xml:space="preserve"> </v>
      </c>
      <c r="D44" s="89" t="str">
        <f>'RAW GRADES'!I46</f>
        <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t="str">
        <f>'RAW GRADES'!F47</f>
        <v xml:space="preserve"> </v>
      </c>
      <c r="D45" s="89" t="str">
        <f>'RAW GRADES'!I47</f>
        <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t="str">
        <f>'RAW GRADES'!F48</f>
        <v xml:space="preserve"> </v>
      </c>
      <c r="D46" s="89" t="str">
        <f>'RAW GRADES'!I48</f>
        <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t="str">
        <f>'RAW GRADES'!F49</f>
        <v xml:space="preserve"> </v>
      </c>
      <c r="D47" s="89" t="str">
        <f>'RAW GRADES'!I49</f>
        <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t="str">
        <f>'RAW GRADES'!F50</f>
        <v xml:space="preserve"> </v>
      </c>
      <c r="D48" s="89" t="str">
        <f>'RAW GRADES'!I50</f>
        <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t="str">
        <f>'RAW GRADES'!F51</f>
        <v xml:space="preserve"> </v>
      </c>
      <c r="D49" s="89" t="str">
        <f>'RAW GRADES'!I51</f>
        <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t="str">
        <f>'RAW GRADES'!F52</f>
        <v xml:space="preserve"> </v>
      </c>
      <c r="D50" s="89" t="str">
        <f>'RAW GRADES'!I52</f>
        <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t="str">
        <f>'RAW GRADES'!F53</f>
        <v xml:space="preserve"> </v>
      </c>
      <c r="D51" s="89" t="str">
        <f>'RAW GRADES'!I53</f>
        <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t="str">
        <f>'RAW GRADES'!F54</f>
        <v xml:space="preserve"> </v>
      </c>
      <c r="D52" s="89" t="str">
        <f>'RAW GRADES'!I54</f>
        <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t="str">
        <f>'RAW GRADES'!F55</f>
        <v xml:space="preserve"> </v>
      </c>
      <c r="D53" s="89" t="str">
        <f>'RAW GRADES'!I55</f>
        <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t="str">
        <f>'RAW GRADES'!F56</f>
        <v xml:space="preserve"> </v>
      </c>
      <c r="D54" s="89" t="str">
        <f>'RAW GRADES'!I56</f>
        <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t="str">
        <f>'RAW GRADES'!F57</f>
        <v xml:space="preserve"> </v>
      </c>
      <c r="D55" s="89" t="str">
        <f>'RAW GRADES'!I57</f>
        <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t="str">
        <f>'RAW GRADES'!F58</f>
        <v xml:space="preserve"> </v>
      </c>
      <c r="D56" s="89" t="str">
        <f>'RAW GRADES'!I58</f>
        <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t="str">
        <f>'RAW GRADES'!F59</f>
        <v xml:space="preserve"> </v>
      </c>
      <c r="D57" s="89" t="str">
        <f>'RAW GRADES'!I59</f>
        <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t="str">
        <f>'RAW GRADES'!F60</f>
        <v xml:space="preserve"> </v>
      </c>
      <c r="D58" s="89" t="str">
        <f>'RAW GRADES'!I60</f>
        <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t="str">
        <f>'RAW GRADES'!F61</f>
        <v xml:space="preserve"> </v>
      </c>
      <c r="D59" s="89" t="str">
        <f>'RAW GRADES'!I61</f>
        <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t="str">
        <f>'RAW GRADES'!F62</f>
        <v xml:space="preserve"> </v>
      </c>
      <c r="D60" s="89" t="str">
        <f>'RAW GRADES'!I62</f>
        <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t="str">
        <f>'RAW GRADES'!F63</f>
        <v xml:space="preserve"> </v>
      </c>
      <c r="D61" s="89" t="str">
        <f>'RAW GRADES'!I63</f>
        <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t="str">
        <f>'RAW GRADES'!F64</f>
        <v xml:space="preserve"> </v>
      </c>
      <c r="D62" s="89" t="str">
        <f>'RAW GRADES'!I64</f>
        <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t="str">
        <f>'RAW GRADES'!F65</f>
        <v xml:space="preserve"> </v>
      </c>
      <c r="D63" s="89" t="str">
        <f>'RAW GRADES'!I65</f>
        <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t="str">
        <f>'RAW GRADES'!F66</f>
        <v xml:space="preserve"> </v>
      </c>
      <c r="D64" s="89" t="str">
        <f>'RAW GRADES'!I66</f>
        <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t="str">
        <f>'RAW GRADES'!F67</f>
        <v xml:space="preserve"> </v>
      </c>
      <c r="D65" s="89" t="str">
        <f>'RAW GRADES'!I67</f>
        <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t="str">
        <f>'RAW GRADES'!F68</f>
        <v xml:space="preserve"> </v>
      </c>
      <c r="D66" s="89" t="str">
        <f>'RAW GRADES'!I68</f>
        <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t="str">
        <f>'RAW GRADES'!F69</f>
        <v xml:space="preserve"> </v>
      </c>
      <c r="D67" s="89" t="str">
        <f>'RAW GRADES'!I69</f>
        <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t="str">
        <f>'RAW GRADES'!F70</f>
        <v xml:space="preserve"> </v>
      </c>
      <c r="D68" s="89" t="str">
        <f>'RAW GRADES'!I70</f>
        <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2"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8"/>
      <c r="B3" s="258"/>
      <c r="C3" s="258"/>
      <c r="D3" s="258"/>
      <c r="E3" s="258"/>
      <c r="F3" s="258"/>
    </row>
    <row r="4" spans="1:6">
      <c r="A4" s="261" t="s">
        <v>106</v>
      </c>
      <c r="B4" s="261"/>
      <c r="C4" s="261"/>
      <c r="D4" s="261"/>
      <c r="E4" s="261"/>
      <c r="F4" s="261"/>
    </row>
    <row r="5" spans="1:6" ht="18">
      <c r="A5" s="262" t="s">
        <v>107</v>
      </c>
      <c r="B5" s="262"/>
      <c r="C5" s="262"/>
      <c r="D5" s="262"/>
      <c r="E5" s="262"/>
      <c r="F5" s="262"/>
    </row>
    <row r="6" spans="1:6">
      <c r="A6" s="261" t="s">
        <v>108</v>
      </c>
      <c r="B6" s="261"/>
      <c r="C6" s="261"/>
      <c r="D6" s="261"/>
      <c r="E6" s="261"/>
      <c r="F6" s="261"/>
    </row>
    <row r="7" spans="1:6">
      <c r="A7" s="263" t="s">
        <v>109</v>
      </c>
      <c r="B7" s="263"/>
      <c r="C7" s="263"/>
      <c r="D7" s="263"/>
      <c r="E7" s="263"/>
      <c r="F7" s="263"/>
    </row>
    <row r="8" spans="1:6">
      <c r="A8" s="264"/>
      <c r="B8" s="264"/>
      <c r="C8" s="264"/>
      <c r="D8" s="264"/>
      <c r="E8" s="264"/>
      <c r="F8" s="264"/>
    </row>
    <row r="9" spans="1:6">
      <c r="A9" s="258"/>
      <c r="B9" s="258"/>
      <c r="C9" s="258"/>
      <c r="D9" s="258"/>
      <c r="E9" s="258"/>
      <c r="F9" s="258"/>
    </row>
    <row r="10" spans="1:6" ht="18">
      <c r="A10" s="265"/>
      <c r="B10" s="265"/>
      <c r="C10" s="265"/>
      <c r="D10" s="265"/>
      <c r="E10" s="265"/>
      <c r="F10" s="265"/>
    </row>
    <row r="11" spans="1:6" ht="22.5">
      <c r="A11" s="266" t="s">
        <v>110</v>
      </c>
      <c r="B11" s="266"/>
      <c r="C11" s="266"/>
      <c r="D11" s="266"/>
      <c r="E11" s="266"/>
      <c r="F11" s="266"/>
    </row>
    <row r="12" spans="1:6">
      <c r="A12" s="264"/>
      <c r="B12" s="264"/>
      <c r="C12" s="264"/>
      <c r="D12" s="264"/>
      <c r="E12" s="264"/>
      <c r="F12" s="264"/>
    </row>
    <row r="13" spans="1:6">
      <c r="A13" s="60"/>
      <c r="B13" s="61" t="s">
        <v>111</v>
      </c>
      <c r="C13" s="267" t="str">
        <f>REGISTRATION!C7</f>
        <v>DCIT 65</v>
      </c>
      <c r="D13" s="267"/>
      <c r="E13" s="267"/>
      <c r="F13" s="62"/>
    </row>
    <row r="14" spans="1:6">
      <c r="A14" s="60"/>
      <c r="B14" s="61" t="s">
        <v>112</v>
      </c>
      <c r="C14" s="260" t="str">
        <f>REGISTRATION!C6</f>
        <v>Web Development</v>
      </c>
      <c r="D14" s="260"/>
      <c r="E14" s="260"/>
      <c r="F14" s="62"/>
    </row>
    <row r="15" spans="1:6">
      <c r="A15" s="60"/>
      <c r="B15" s="62" t="s">
        <v>113</v>
      </c>
      <c r="C15" s="246" t="str">
        <f>REGISTRATION!A4</f>
        <v>FIRST YEAR</v>
      </c>
      <c r="D15" s="246"/>
      <c r="E15" s="246"/>
      <c r="F15" s="63"/>
    </row>
    <row r="16" spans="1:6">
      <c r="A16" s="60"/>
      <c r="B16" s="62" t="s">
        <v>9</v>
      </c>
      <c r="C16" s="246" t="str">
        <f>UPPER(CONCATENATE(REGISTRATION!C8," ",REGISTRATION!D8))</f>
        <v>CS 3B</v>
      </c>
      <c r="D16" s="246"/>
      <c r="E16" s="246"/>
      <c r="F16" s="63"/>
    </row>
    <row r="17" spans="1:6">
      <c r="A17" s="60"/>
      <c r="B17" s="62" t="s">
        <v>115</v>
      </c>
      <c r="C17" s="246" t="str">
        <f>UPPER(CONCATENATE(REGISTRATION!P13," ","SEMESTER"," ","A.Y."," ",REGISTRATION!P12))</f>
        <v>FIRST SEMESTER A.Y. 2017-2018</v>
      </c>
      <c r="D17" s="246"/>
      <c r="E17" s="246"/>
      <c r="F17" s="63"/>
    </row>
    <row r="18" spans="1:6" ht="15.75" thickBot="1">
      <c r="A18" s="60"/>
      <c r="B18" s="60"/>
      <c r="C18" s="60"/>
      <c r="D18" s="60"/>
      <c r="E18" s="60"/>
      <c r="F18" s="60"/>
    </row>
    <row r="19" spans="1:6">
      <c r="A19" s="247" t="s">
        <v>13</v>
      </c>
      <c r="B19" s="250" t="s">
        <v>92</v>
      </c>
      <c r="C19" s="247" t="s">
        <v>31</v>
      </c>
      <c r="D19" s="247" t="s">
        <v>116</v>
      </c>
      <c r="E19" s="252" t="s">
        <v>117</v>
      </c>
      <c r="F19" s="247" t="s">
        <v>95</v>
      </c>
    </row>
    <row r="20" spans="1:6">
      <c r="A20" s="248"/>
      <c r="B20" s="251"/>
      <c r="C20" s="248"/>
      <c r="D20" s="248"/>
      <c r="E20" s="253"/>
      <c r="F20" s="255"/>
    </row>
    <row r="21" spans="1:6" ht="16.5" thickBot="1">
      <c r="A21" s="249"/>
      <c r="B21" s="64" t="s">
        <v>118</v>
      </c>
      <c r="C21" s="249"/>
      <c r="D21" s="249"/>
      <c r="E21" s="254"/>
      <c r="F21" s="256"/>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f>REGISTRATION!B16</f>
        <v>0</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0" t="s">
        <v>119</v>
      </c>
      <c r="B83" s="231"/>
      <c r="C83" s="231"/>
      <c r="D83" s="231"/>
      <c r="E83" s="231"/>
      <c r="F83" s="232"/>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7">
        <f ca="1">NOW()</f>
        <v>43003.63940821759</v>
      </c>
      <c r="F87" s="257"/>
    </row>
    <row r="88" spans="1:6" ht="15.75">
      <c r="A88" s="60"/>
      <c r="B88" s="72" t="str">
        <f>REGISTRATION!P14</f>
        <v>Gimel C. Contillo</v>
      </c>
      <c r="C88" s="73"/>
      <c r="D88" s="73"/>
      <c r="E88" s="258" t="s">
        <v>121</v>
      </c>
      <c r="F88" s="258"/>
    </row>
    <row r="89" spans="1:6">
      <c r="A89" s="60"/>
      <c r="B89" s="74" t="s">
        <v>122</v>
      </c>
      <c r="C89" s="74"/>
      <c r="D89" s="74"/>
      <c r="E89" s="60"/>
      <c r="F89" s="60"/>
    </row>
    <row r="90" spans="1:6">
      <c r="A90" s="60"/>
      <c r="B90" s="74"/>
      <c r="C90" s="74"/>
      <c r="D90" s="74"/>
      <c r="E90" s="258"/>
      <c r="F90" s="25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9" t="s">
        <v>136</v>
      </c>
      <c r="B105" s="259"/>
      <c r="C105" s="259"/>
      <c r="D105" s="259"/>
      <c r="E105" s="259"/>
      <c r="F105" s="259"/>
    </row>
    <row r="106" spans="1:7" ht="15.75" thickBot="1">
      <c r="A106" s="60"/>
      <c r="B106" s="60"/>
      <c r="C106" s="60"/>
      <c r="D106" s="60"/>
      <c r="E106" s="60"/>
      <c r="F106" s="60"/>
    </row>
    <row r="107" spans="1:7" ht="16.5" thickBot="1">
      <c r="A107" s="60"/>
      <c r="B107" s="78" t="s">
        <v>137</v>
      </c>
      <c r="C107" s="243" t="s">
        <v>138</v>
      </c>
      <c r="D107" s="244"/>
      <c r="E107" s="245" t="s">
        <v>139</v>
      </c>
      <c r="F107" s="244"/>
    </row>
    <row r="108" spans="1:7">
      <c r="A108" s="60"/>
      <c r="B108" s="86" t="s">
        <v>123</v>
      </c>
      <c r="C108" s="239">
        <f>COUNTIF($D$22:$D$82,"=1.0")+COUNTIF($D$22:$D$82,"=1.25")+(COUNTIF($D$22:$D$82,"=1.50")+COUNTIF($D$22:$D$82,"=1.75"))</f>
        <v>0</v>
      </c>
      <c r="D108" s="240"/>
      <c r="E108" s="241">
        <f>(C108/$C$114)*100</f>
        <v>0</v>
      </c>
      <c r="F108" s="242"/>
    </row>
    <row r="109" spans="1:7">
      <c r="A109" s="60"/>
      <c r="B109" s="87" t="s">
        <v>124</v>
      </c>
      <c r="C109" s="233">
        <f>COUNTIF($D$22:$D$82,"=2.0")+COUNTIF($D$22:$D$82,"=2.25")+(COUNTIF($D$22:$D$82,"=2.50")+COUNTIF($D$22:$D$82,"=2.75"))</f>
        <v>0</v>
      </c>
      <c r="D109" s="234"/>
      <c r="E109" s="235">
        <f>(C109/$C$114)*100</f>
        <v>0</v>
      </c>
      <c r="F109" s="236"/>
    </row>
    <row r="110" spans="1:7">
      <c r="A110" s="60"/>
      <c r="B110" s="87" t="s">
        <v>125</v>
      </c>
      <c r="C110" s="233">
        <f>COUNTIF($D$22:$D$82,"=3.0")</f>
        <v>0</v>
      </c>
      <c r="D110" s="234"/>
      <c r="E110" s="235">
        <f t="shared" ref="E110:E113" si="1">(C110/$C$114)*100</f>
        <v>0</v>
      </c>
      <c r="F110" s="236"/>
    </row>
    <row r="111" spans="1:7">
      <c r="A111" s="60"/>
      <c r="B111" s="87" t="s">
        <v>126</v>
      </c>
      <c r="C111" s="233">
        <f>COUNTIF($D$22:$D$82,"=5.0")</f>
        <v>60</v>
      </c>
      <c r="D111" s="234"/>
      <c r="E111" s="235">
        <f t="shared" si="1"/>
        <v>100</v>
      </c>
      <c r="F111" s="236"/>
    </row>
    <row r="112" spans="1:7">
      <c r="A112" s="60"/>
      <c r="B112" s="87" t="s">
        <v>127</v>
      </c>
      <c r="C112" s="237">
        <v>0</v>
      </c>
      <c r="D112" s="238"/>
      <c r="E112" s="235">
        <f t="shared" si="1"/>
        <v>0</v>
      </c>
      <c r="F112" s="236"/>
    </row>
    <row r="113" spans="1:6">
      <c r="A113" s="60"/>
      <c r="B113" s="87" t="s">
        <v>128</v>
      </c>
      <c r="C113" s="237">
        <v>0</v>
      </c>
      <c r="D113" s="238"/>
      <c r="E113" s="235">
        <f t="shared" si="1"/>
        <v>0</v>
      </c>
      <c r="F113" s="236"/>
    </row>
    <row r="114" spans="1:6" ht="16.5" thickBot="1">
      <c r="A114" s="60"/>
      <c r="B114" s="88" t="s">
        <v>129</v>
      </c>
      <c r="C114" s="226">
        <f>SUM(C108:D113)</f>
        <v>60</v>
      </c>
      <c r="D114" s="227"/>
      <c r="E114" s="228">
        <f>SUM(E108:F113)</f>
        <v>100</v>
      </c>
      <c r="F114" s="229"/>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1"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16"/>
      <c r="B2" s="41"/>
      <c r="C2" s="113"/>
      <c r="D2" s="268" t="s">
        <v>146</v>
      </c>
      <c r="E2" s="269"/>
      <c r="F2" s="269"/>
      <c r="G2" s="270"/>
      <c r="H2" s="268" t="s">
        <v>147</v>
      </c>
      <c r="I2" s="269"/>
      <c r="J2" s="269"/>
      <c r="K2" s="270"/>
      <c r="L2" s="268" t="s">
        <v>148</v>
      </c>
      <c r="M2" s="269"/>
      <c r="N2" s="269"/>
      <c r="O2" s="270"/>
      <c r="P2" s="268" t="s">
        <v>153</v>
      </c>
      <c r="Q2" s="269"/>
      <c r="R2" s="270"/>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f>'SEMESTRAL GRADE'!C27</f>
        <v>0</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2017-09-25T07:20:46Z</dcterms:modified>
</cp:coreProperties>
</file>