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19" l="1"/>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<sst xmlns="http://schemas.openxmlformats.org/spreadsheetml/2006/main" count="314" uniqueCount="237">
  <si>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</si>
  <si>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</si>
  <si>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</si>
  <si>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</si>
  <si>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</si>
  <si>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</si>
  <si>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</si>
  <si>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</si>
  <si>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</si>
  <si>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</si>
  <si>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</si>
  <si>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</si>
  <si>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</si>
  <si>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</si>
  <si>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</si>
  <si>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</si>
  <si>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</si>
  <si>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</si>
  <si>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</si>
  <si>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</si>
  <si>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</si>
  <si>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</si>
  <si>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</si>
  <si>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</si>
  <si>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</si>
  <si>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</si>
  <si>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</si>
  <si>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</si>
  <si>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</si>
  <si>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</si>
  <si>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</si>
  <si>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</si>
  <si>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</si>
  <si>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</si>
  <si>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</si>
  <si>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</si>
  <si>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</si>
  <si>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</si>
  <si>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</si>
  <si>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</si>
  <si>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</si>
  <si>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</si>
  <si>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</si>
  <si>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</si>
  <si>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</si>
  <si>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</si>
  <si>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</si>
  <si>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</si>
  <si>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</si>
  <si>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</si>
  <si>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</si>
  <si>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</si>
  <si>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</si>
  <si>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</si>
  <si>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</si>
  <si>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</si>
  <si>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</si>
  <si>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</si>
  <si>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</si>
  <si>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</si>
  <si>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</si>
  <si>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</si>
  <si>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</si>
  <si>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</si>
  <si>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</si>
  <si>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</si>
  <si>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</si>
  <si>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</si>
  <si>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</si>
  <si>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</si>
  <si>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</si>
  <si>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</si>
  <si>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</si>
  <si>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</si>
  <si>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</si>
  <si>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</si>
  <si>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</si>
  <si>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</si>
  <si>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</si>
  <si>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</si>
  <si>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</si>
  <si>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</si>
  <si>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</si>
  <si>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</si>
  <si>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</si>
  <si>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</si>
  <si>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</si>
  <si>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</si>
  <si>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</si>
  <si>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</si>
  <si>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</si>
  <si>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</si>
  <si>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</si>
  <si>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</si>
  <si>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</si>
  <si>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</si>
  <si>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</si>
  <si>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</si>
  <si>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</si>
  <si>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</si>
  <si>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</si>
  <si>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</si>
  <si>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</si>
  <si>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</si>
  <si>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</si>
  <si>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</si>
  <si>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</si>
  <si>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</si>
  <si>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</si>
  <si>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</si>
  <si>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</si>
  <si>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</si>
  <si>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</si>
  <si>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</si>
  <si>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</si>
  <si>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</si>
  <si>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</si>
  <si>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</si>
  <si>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</si>
  <si>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</si>
  <si>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</si>
  <si>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</si>
  <si>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</si>
  <si>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</si>
  <si>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</si>
  <si>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</si>
  <si>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</si>
  <si>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</si>
  <si>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</si>
  <si>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</si>
  <si>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</si>
  <si>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</si>
  <si>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</si>
  <si>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</si>
  <si>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</si>
  <si>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</si>
  <si>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</si>
  <si>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</si>
  <si>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</si>
  <si>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</si>
  <si>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</si>
  <si>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</si>
  <si>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</si>
  <si>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</si>
  <si>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</si>
  <si>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</si>
  <si>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</si>
  <si>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</si>
  <si>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</si>
  <si>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</si>
  <si>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</si>
  <si>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</si>
  <si>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</si>
  <si>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</si>
  <si>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</si>
  <si>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</si>
  <si>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</si>
  <si>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</si>
  <si>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</si>
  <si>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</si>
  <si>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</si>
  <si>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</si>
  <si>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</si>
  <si>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2015-01-916</t>
  </si>
  <si>
    <t>Adriano</t>
  </si>
  <si>
    <t>Jomari</t>
  </si>
  <si>
    <t>A.</t>
  </si>
  <si>
    <t>2015-01-701</t>
  </si>
  <si>
    <t>Atienza</t>
  </si>
  <si>
    <t xml:space="preserve">Mhel Vince </t>
  </si>
  <si>
    <t>V.</t>
  </si>
  <si>
    <t>2015-01-1143</t>
  </si>
  <si>
    <t>Balallo</t>
  </si>
  <si>
    <t>Evander Jon</t>
  </si>
  <si>
    <t>2017-01-769</t>
  </si>
  <si>
    <t>Cabuntucan</t>
  </si>
  <si>
    <t>Sweet Zerlyn</t>
  </si>
  <si>
    <t>Z.</t>
  </si>
  <si>
    <t>2014-02-026</t>
  </si>
  <si>
    <t>Calanza</t>
  </si>
  <si>
    <t>John Sammuel</t>
  </si>
  <si>
    <t>2015-01-636</t>
  </si>
  <si>
    <t>Caridad</t>
  </si>
  <si>
    <t>Jethro</t>
  </si>
  <si>
    <t>C.</t>
  </si>
  <si>
    <t>2015-01-980</t>
  </si>
  <si>
    <t>Dabu</t>
  </si>
  <si>
    <t xml:space="preserve">Fherlyn </t>
  </si>
  <si>
    <t>N.</t>
  </si>
  <si>
    <t>2015-01-1541</t>
  </si>
  <si>
    <t>Eroa</t>
  </si>
  <si>
    <t>Mark Vincent</t>
  </si>
  <si>
    <t>M.</t>
  </si>
  <si>
    <t>2015-01-1163</t>
  </si>
  <si>
    <t>Gallaza</t>
  </si>
  <si>
    <t>2015-01-687</t>
  </si>
  <si>
    <t xml:space="preserve">Gicos </t>
  </si>
  <si>
    <t>Mark Jovan</t>
  </si>
  <si>
    <t>2015-01-752</t>
  </si>
  <si>
    <t>Mata</t>
  </si>
  <si>
    <t>Vince</t>
  </si>
  <si>
    <t>2015-01-358</t>
  </si>
  <si>
    <t>Mendoza</t>
  </si>
  <si>
    <t>Lheyl Princess</t>
  </si>
  <si>
    <t>S.</t>
  </si>
  <si>
    <t>2015-01-1405</t>
  </si>
  <si>
    <t>Nepomuceno</t>
  </si>
  <si>
    <t>John Michael</t>
  </si>
  <si>
    <t>2015-01-221</t>
  </si>
  <si>
    <t>Pacantara</t>
  </si>
  <si>
    <t>Hazel Joy</t>
  </si>
  <si>
    <t>2015-01-928</t>
  </si>
  <si>
    <t>Panes</t>
  </si>
  <si>
    <t>Princess Mae</t>
  </si>
  <si>
    <t>2015-01-749</t>
  </si>
  <si>
    <t>Vergara</t>
  </si>
  <si>
    <t>Mark Jason</t>
  </si>
  <si>
    <t>L.</t>
  </si>
  <si>
    <t>BSIT</t>
  </si>
  <si>
    <t>Operating System</t>
  </si>
  <si>
    <t>DCIT 55</t>
  </si>
  <si>
    <t>IT</t>
  </si>
  <si>
    <t>3G</t>
  </si>
  <si>
    <t>Renen Paul A. Viado</t>
  </si>
  <si>
    <t>First</t>
  </si>
  <si>
    <t>Q.</t>
  </si>
  <si>
    <t>Gillejoy</t>
  </si>
  <si>
    <t>E.</t>
  </si>
  <si>
    <t>2017-01-099</t>
  </si>
  <si>
    <t>2015-02-184</t>
  </si>
  <si>
    <t>Leonil John</t>
  </si>
  <si>
    <t>Araña</t>
  </si>
  <si>
    <t>Project</t>
  </si>
  <si>
    <t>Petinglay</t>
  </si>
  <si>
    <t>Rex Jr.</t>
  </si>
  <si>
    <t>Recitaion</t>
  </si>
  <si>
    <t>Ass</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</si>
</sst>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1">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27">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7" workbookViewId="0">
      <selection activeCell="C28" sqref="C28"/>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4" t="s">
        <v>22</v>
      </c>
      <c r="B2" s="164"/>
      <c r="C2" s="164"/>
      <c r="D2" s="164"/>
      <c r="E2" s="164"/>
      <c r="F2" s="164"/>
      <c r="G2" s="164"/>
      <c r="H2" s="164"/>
      <c r="I2" s="164"/>
      <c r="J2" s="164"/>
      <c r="K2" s="164"/>
      <c r="L2" s="164"/>
      <c r="M2" s="164"/>
    </row>
    <row r="3" spans="1:18">
      <c r="A3" s="164"/>
      <c r="B3" s="164"/>
      <c r="C3" s="164"/>
      <c r="D3" s="164"/>
      <c r="E3" s="164"/>
      <c r="F3" s="164"/>
      <c r="G3" s="164"/>
      <c r="H3" s="164"/>
      <c r="I3" s="164"/>
      <c r="J3" s="164"/>
      <c r="K3" s="164"/>
      <c r="L3" s="164"/>
      <c r="M3" s="164"/>
    </row>
    <row r="4" spans="1:18" ht="16.5" customHeight="1">
      <c r="A4" s="159" t="s">
        <v>114</v>
      </c>
      <c r="B4" s="159"/>
      <c r="C4" s="159"/>
      <c r="D4" s="159"/>
      <c r="E4" s="159"/>
      <c r="F4" s="159"/>
      <c r="G4" s="159"/>
      <c r="H4" s="159"/>
      <c r="I4" s="159"/>
      <c r="J4" s="159"/>
      <c r="K4" s="159"/>
      <c r="L4" s="159"/>
      <c r="M4" s="159"/>
    </row>
    <row r="5" spans="1:18" ht="15.75" thickBot="1">
      <c r="A5" s="158"/>
      <c r="B5" s="158"/>
      <c r="C5" s="158"/>
      <c r="D5" s="158"/>
      <c r="E5" s="158"/>
      <c r="F5" s="158"/>
      <c r="G5" s="158"/>
      <c r="H5" s="158"/>
      <c r="I5" s="158"/>
      <c r="J5" s="158"/>
      <c r="K5" s="158"/>
      <c r="L5" s="158"/>
      <c r="M5" s="158"/>
    </row>
    <row r="6" spans="1:18">
      <c r="A6" s="125" t="s">
        <v>0</v>
      </c>
      <c r="B6" s="126"/>
      <c r="C6" s="127" t="s">
        <v>219</v>
      </c>
      <c r="D6" s="127"/>
      <c r="E6" s="128" t="s">
        <v>1</v>
      </c>
      <c r="F6" s="128"/>
      <c r="G6" s="1">
        <v>2</v>
      </c>
      <c r="H6" s="2" t="s">
        <v>2</v>
      </c>
      <c r="I6" s="1"/>
      <c r="J6" s="129" t="s">
        <v>3</v>
      </c>
      <c r="K6" s="129"/>
      <c r="L6" s="130"/>
      <c r="M6" s="130"/>
    </row>
    <row r="7" spans="1:18">
      <c r="A7" s="131" t="s">
        <v>4</v>
      </c>
      <c r="B7" s="132"/>
      <c r="C7" s="3" t="s">
        <v>220</v>
      </c>
      <c r="D7" s="4" t="s">
        <v>5</v>
      </c>
      <c r="E7" s="133" t="s">
        <v>6</v>
      </c>
      <c r="F7" s="133"/>
      <c r="G7" s="5">
        <v>1</v>
      </c>
      <c r="H7" s="6" t="s">
        <v>7</v>
      </c>
      <c r="I7" s="7"/>
      <c r="J7" s="133" t="s">
        <v>8</v>
      </c>
      <c r="K7" s="133"/>
      <c r="L7" s="134"/>
      <c r="M7" s="134"/>
    </row>
    <row r="8" spans="1:18" ht="15.75" thickBot="1">
      <c r="A8" s="135" t="s">
        <v>9</v>
      </c>
      <c r="B8" s="136"/>
      <c r="C8" s="8" t="s">
        <v>221</v>
      </c>
      <c r="D8" s="9" t="s">
        <v>222</v>
      </c>
      <c r="E8" s="137" t="s">
        <v>10</v>
      </c>
      <c r="F8" s="137"/>
      <c r="G8" s="10">
        <v>3</v>
      </c>
      <c r="H8" s="11" t="s">
        <v>11</v>
      </c>
      <c r="I8" s="12"/>
      <c r="J8" s="137" t="s">
        <v>12</v>
      </c>
      <c r="K8" s="137"/>
      <c r="L8" s="138"/>
      <c r="M8" s="138"/>
    </row>
    <row r="9" spans="1:18" ht="15.75" thickBot="1">
      <c r="A9" s="139" t="s">
        <v>13</v>
      </c>
      <c r="B9" s="141" t="s">
        <v>90</v>
      </c>
      <c r="C9" s="143" t="s">
        <v>14</v>
      </c>
      <c r="D9" s="143"/>
      <c r="E9" s="143"/>
      <c r="F9" s="144" t="s">
        <v>15</v>
      </c>
      <c r="G9" s="144" t="s">
        <v>16</v>
      </c>
      <c r="H9" s="146"/>
      <c r="I9" s="146"/>
      <c r="J9" s="147" t="s">
        <v>17</v>
      </c>
      <c r="K9" s="148"/>
      <c r="L9" s="147" t="s">
        <v>18</v>
      </c>
      <c r="M9" s="148"/>
    </row>
    <row r="10" spans="1:18">
      <c r="A10" s="140"/>
      <c r="B10" s="142"/>
      <c r="C10" s="13" t="s">
        <v>19</v>
      </c>
      <c r="D10" s="13" t="s">
        <v>20</v>
      </c>
      <c r="E10" s="13" t="s">
        <v>91</v>
      </c>
      <c r="F10" s="145"/>
      <c r="G10" s="145"/>
      <c r="H10" s="145"/>
      <c r="I10" s="145"/>
      <c r="J10" s="149"/>
      <c r="K10" s="149"/>
      <c r="L10" s="149"/>
      <c r="M10" s="149"/>
    </row>
    <row r="11" spans="1:18">
      <c r="A11" s="14">
        <v>1</v>
      </c>
      <c r="B11" s="15" t="s">
        <v>163</v>
      </c>
      <c r="C11" s="15" t="s">
        <v>164</v>
      </c>
      <c r="D11" s="15" t="s">
        <v>165</v>
      </c>
      <c r="E11" s="15" t="s">
        <v>166</v>
      </c>
      <c r="F11" s="16" t="s">
        <v>218</v>
      </c>
      <c r="G11" s="153"/>
      <c r="H11" s="154"/>
      <c r="I11" s="155"/>
      <c r="J11" s="156"/>
      <c r="K11" s="157"/>
      <c r="L11" s="153"/>
      <c r="M11" s="155"/>
      <c r="O11" s="165" t="s">
        <v>23</v>
      </c>
      <c r="P11" s="166"/>
      <c r="Q11" s="166"/>
      <c r="R11" s="167"/>
    </row>
    <row r="12" spans="1:18">
      <c r="A12" s="14">
        <v>2</v>
      </c>
      <c r="B12" s="15" t="s">
        <v>229</v>
      </c>
      <c r="C12" s="15" t="s">
        <v>231</v>
      </c>
      <c r="D12" s="15" t="s">
        <v>230</v>
      </c>
      <c r="E12" s="15" t="s">
        <v>184</v>
      </c>
      <c r="F12" s="16" t="s">
        <v>218</v>
      </c>
      <c r="G12" s="150"/>
      <c r="H12" s="150"/>
      <c r="I12" s="150"/>
      <c r="J12" s="151"/>
      <c r="K12" s="151"/>
      <c r="L12" s="152"/>
      <c r="M12" s="152"/>
      <c r="O12" s="19" t="s">
        <v>24</v>
      </c>
      <c r="P12" s="163" t="s">
        <v>159</v>
      </c>
      <c r="Q12" s="163"/>
      <c r="R12" s="163"/>
    </row>
    <row r="13" spans="1:18">
      <c r="A13" s="14">
        <v>3</v>
      </c>
      <c r="B13" s="15" t="s">
        <v>167</v>
      </c>
      <c r="C13" s="15" t="s">
        <v>168</v>
      </c>
      <c r="D13" s="15" t="s">
        <v>169</v>
      </c>
      <c r="E13" s="15" t="s">
        <v>170</v>
      </c>
      <c r="F13" s="16" t="s">
        <v>218</v>
      </c>
      <c r="G13" s="150"/>
      <c r="H13" s="150"/>
      <c r="I13" s="150"/>
      <c r="J13" s="151"/>
      <c r="K13" s="151"/>
      <c r="L13" s="152"/>
      <c r="M13" s="152"/>
      <c r="O13" s="19" t="s">
        <v>25</v>
      </c>
      <c r="P13" s="163" t="s">
        <v>224</v>
      </c>
      <c r="Q13" s="163"/>
      <c r="R13" s="163"/>
    </row>
    <row r="14" spans="1:18">
      <c r="A14" s="14">
        <v>4</v>
      </c>
      <c r="B14" s="15" t="s">
        <v>171</v>
      </c>
      <c r="C14" s="15" t="s">
        <v>172</v>
      </c>
      <c r="D14" s="15" t="s">
        <v>173</v>
      </c>
      <c r="E14" s="15" t="s">
        <v>225</v>
      </c>
      <c r="F14" s="16" t="s">
        <v>218</v>
      </c>
      <c r="G14" s="150"/>
      <c r="H14" s="150"/>
      <c r="I14" s="150"/>
      <c r="J14" s="151"/>
      <c r="K14" s="151"/>
      <c r="L14" s="152"/>
      <c r="M14" s="152"/>
      <c r="O14" s="19" t="s">
        <v>26</v>
      </c>
      <c r="P14" s="160" t="s">
        <v>160</v>
      </c>
      <c r="Q14" s="161"/>
      <c r="R14" s="162"/>
    </row>
    <row r="15" spans="1:18">
      <c r="A15" s="14">
        <v>5</v>
      </c>
      <c r="B15" s="15" t="s">
        <v>174</v>
      </c>
      <c r="C15" s="15" t="s">
        <v>175</v>
      </c>
      <c r="D15" s="15" t="s">
        <v>176</v>
      </c>
      <c r="E15" s="15" t="s">
        <v>177</v>
      </c>
      <c r="F15" s="16" t="s">
        <v>218</v>
      </c>
      <c r="G15" s="150"/>
      <c r="H15" s="150"/>
      <c r="I15" s="150"/>
      <c r="J15" s="151"/>
      <c r="K15" s="151"/>
      <c r="L15" s="152"/>
      <c r="M15" s="152"/>
      <c r="O15" s="20" t="s">
        <v>27</v>
      </c>
      <c r="P15" s="160" t="s">
        <v>161</v>
      </c>
      <c r="Q15" s="161"/>
      <c r="R15" s="162"/>
    </row>
    <row r="16" spans="1:18">
      <c r="A16" s="14">
        <v>6</v>
      </c>
      <c r="B16" s="15" t="s">
        <v>178</v>
      </c>
      <c r="C16" s="15" t="s">
        <v>179</v>
      </c>
      <c r="D16" s="15" t="s">
        <v>180</v>
      </c>
      <c r="E16" s="15"/>
      <c r="F16" s="16" t="s">
        <v>218</v>
      </c>
      <c r="G16" s="150"/>
      <c r="H16" s="150"/>
      <c r="I16" s="150"/>
      <c r="J16" s="151"/>
      <c r="K16" s="151"/>
      <c r="L16" s="152"/>
      <c r="M16" s="152"/>
      <c r="O16" s="20" t="s">
        <v>29</v>
      </c>
      <c r="P16" s="168" t="s">
        <v>223</v>
      </c>
      <c r="Q16" s="169"/>
      <c r="R16" s="170"/>
    </row>
    <row r="17" spans="1:18">
      <c r="A17" s="14">
        <v>7</v>
      </c>
      <c r="B17" s="15" t="s">
        <v>181</v>
      </c>
      <c r="C17" s="15" t="s">
        <v>182</v>
      </c>
      <c r="D17" s="15" t="s">
        <v>183</v>
      </c>
      <c r="E17" s="15" t="s">
        <v>184</v>
      </c>
      <c r="F17" s="16" t="s">
        <v>218</v>
      </c>
      <c r="G17" s="150"/>
      <c r="H17" s="150"/>
      <c r="I17" s="150"/>
      <c r="J17" s="151"/>
      <c r="K17" s="151"/>
      <c r="L17" s="152"/>
      <c r="M17" s="152"/>
      <c r="O17" s="20" t="s">
        <v>28</v>
      </c>
      <c r="P17" s="160" t="s">
        <v>162</v>
      </c>
      <c r="Q17" s="161"/>
      <c r="R17" s="162"/>
    </row>
    <row r="18" spans="1:18">
      <c r="A18" s="14">
        <v>8</v>
      </c>
      <c r="B18" s="15" t="s">
        <v>185</v>
      </c>
      <c r="C18" s="15" t="s">
        <v>186</v>
      </c>
      <c r="D18" s="15" t="s">
        <v>187</v>
      </c>
      <c r="E18" s="15" t="s">
        <v>188</v>
      </c>
      <c r="F18" s="16" t="s">
        <v>218</v>
      </c>
      <c r="G18" s="150"/>
      <c r="H18" s="150"/>
      <c r="I18" s="150"/>
      <c r="J18" s="151"/>
      <c r="K18" s="151"/>
      <c r="L18" s="152"/>
      <c r="M18" s="152"/>
    </row>
    <row r="19" spans="1:18">
      <c r="A19" s="14">
        <v>9</v>
      </c>
      <c r="B19" s="15" t="s">
        <v>189</v>
      </c>
      <c r="C19" s="15" t="s">
        <v>190</v>
      </c>
      <c r="D19" s="15" t="s">
        <v>191</v>
      </c>
      <c r="E19" s="15" t="s">
        <v>192</v>
      </c>
      <c r="F19" s="16" t="s">
        <v>218</v>
      </c>
      <c r="G19" s="150"/>
      <c r="H19" s="150"/>
      <c r="I19" s="150"/>
      <c r="J19" s="151"/>
      <c r="K19" s="151"/>
      <c r="L19" s="152"/>
      <c r="M19" s="152"/>
    </row>
    <row r="20" spans="1:18">
      <c r="A20" s="14">
        <v>10</v>
      </c>
      <c r="B20" s="15" t="s">
        <v>193</v>
      </c>
      <c r="C20" s="15" t="s">
        <v>194</v>
      </c>
      <c r="D20" s="15" t="s">
        <v>226</v>
      </c>
      <c r="E20" s="15" t="s">
        <v>184</v>
      </c>
      <c r="F20" s="16" t="s">
        <v>218</v>
      </c>
      <c r="G20" s="150"/>
      <c r="H20" s="150"/>
      <c r="I20" s="150"/>
      <c r="J20" s="151"/>
      <c r="K20" s="151"/>
      <c r="L20" s="152"/>
      <c r="M20" s="152"/>
    </row>
    <row r="21" spans="1:18">
      <c r="A21" s="14">
        <v>11</v>
      </c>
      <c r="B21" s="15" t="s">
        <v>195</v>
      </c>
      <c r="C21" s="15" t="s">
        <v>196</v>
      </c>
      <c r="D21" s="15" t="s">
        <v>197</v>
      </c>
      <c r="E21" s="15" t="s">
        <v>188</v>
      </c>
      <c r="F21" s="16" t="s">
        <v>218</v>
      </c>
      <c r="G21" s="150"/>
      <c r="H21" s="150"/>
      <c r="I21" s="150"/>
      <c r="J21" s="151"/>
      <c r="K21" s="151"/>
      <c r="L21" s="152"/>
      <c r="M21" s="152"/>
      <c r="P21" s="100" t="s">
        <v>143</v>
      </c>
    </row>
    <row r="22" spans="1:18">
      <c r="A22" s="14">
        <v>12</v>
      </c>
      <c r="B22" s="15" t="s">
        <v>198</v>
      </c>
      <c r="C22" s="15" t="s">
        <v>199</v>
      </c>
      <c r="D22" s="15" t="s">
        <v>200</v>
      </c>
      <c r="E22" s="15" t="s">
        <v>192</v>
      </c>
      <c r="F22" s="16" t="s">
        <v>218</v>
      </c>
      <c r="G22" s="150"/>
      <c r="H22" s="150"/>
      <c r="I22" s="150"/>
      <c r="J22" s="151"/>
      <c r="K22" s="151"/>
      <c r="L22" s="152"/>
      <c r="M22" s="152"/>
      <c r="P22" s="101">
        <v>0</v>
      </c>
      <c r="Q22" s="101">
        <v>5</v>
      </c>
    </row>
    <row r="23" spans="1:18">
      <c r="A23" s="14">
        <v>13</v>
      </c>
      <c r="B23" s="15" t="s">
        <v>201</v>
      </c>
      <c r="C23" s="15" t="s">
        <v>202</v>
      </c>
      <c r="D23" s="15" t="s">
        <v>203</v>
      </c>
      <c r="E23" s="15" t="s">
        <v>227</v>
      </c>
      <c r="F23" s="16" t="s">
        <v>218</v>
      </c>
      <c r="G23" s="150"/>
      <c r="H23" s="150"/>
      <c r="I23" s="150"/>
      <c r="J23" s="151"/>
      <c r="K23" s="151"/>
      <c r="L23" s="152"/>
      <c r="M23" s="152"/>
      <c r="P23" s="102">
        <v>70</v>
      </c>
      <c r="Q23" s="101">
        <v>3</v>
      </c>
    </row>
    <row r="24" spans="1:18">
      <c r="A24" s="14">
        <v>14</v>
      </c>
      <c r="B24" s="15" t="s">
        <v>205</v>
      </c>
      <c r="C24" s="15" t="s">
        <v>206</v>
      </c>
      <c r="D24" s="15" t="s">
        <v>207</v>
      </c>
      <c r="E24" s="15" t="s">
        <v>170</v>
      </c>
      <c r="F24" s="16" t="s">
        <v>218</v>
      </c>
      <c r="G24" s="150"/>
      <c r="H24" s="150"/>
      <c r="I24" s="150"/>
      <c r="J24" s="151"/>
      <c r="K24" s="151"/>
      <c r="L24" s="152"/>
      <c r="M24" s="152"/>
      <c r="P24" s="102">
        <v>73.34</v>
      </c>
      <c r="Q24" s="101">
        <v>2.75</v>
      </c>
    </row>
    <row r="25" spans="1:18">
      <c r="A25" s="14">
        <v>15</v>
      </c>
      <c r="B25" s="15" t="s">
        <v>208</v>
      </c>
      <c r="C25" s="15" t="s">
        <v>209</v>
      </c>
      <c r="D25" s="15" t="s">
        <v>210</v>
      </c>
      <c r="E25" s="15" t="s">
        <v>192</v>
      </c>
      <c r="F25" s="16" t="s">
        <v>218</v>
      </c>
      <c r="G25" s="150"/>
      <c r="H25" s="150"/>
      <c r="I25" s="150"/>
      <c r="J25" s="151"/>
      <c r="K25" s="151"/>
      <c r="L25" s="152"/>
      <c r="M25" s="152"/>
      <c r="P25" s="102">
        <v>76.680000000000007</v>
      </c>
      <c r="Q25" s="101">
        <v>2.5</v>
      </c>
    </row>
    <row r="26" spans="1:18">
      <c r="A26" s="14">
        <v>16</v>
      </c>
      <c r="B26" s="15" t="s">
        <v>211</v>
      </c>
      <c r="C26" s="15" t="s">
        <v>212</v>
      </c>
      <c r="D26" s="15" t="s">
        <v>213</v>
      </c>
      <c r="E26" s="15" t="s">
        <v>204</v>
      </c>
      <c r="F26" s="16" t="s">
        <v>218</v>
      </c>
      <c r="G26" s="150"/>
      <c r="H26" s="150"/>
      <c r="I26" s="150"/>
      <c r="J26" s="151"/>
      <c r="K26" s="151"/>
      <c r="L26" s="152"/>
      <c r="M26" s="152"/>
      <c r="P26" s="102">
        <v>80.02</v>
      </c>
      <c r="Q26" s="101">
        <v>2.25</v>
      </c>
    </row>
    <row r="27" spans="1:18">
      <c r="A27" s="14">
        <v>17</v>
      </c>
      <c r="B27" s="15" t="s">
        <v>228</v>
      </c>
      <c r="C27" s="15" t="s">
        <v>233</v>
      </c>
      <c r="D27" s="15" t="s">
        <v>234</v>
      </c>
      <c r="E27" s="15" t="s">
        <v>166</v>
      </c>
      <c r="F27" s="16" t="s">
        <v>218</v>
      </c>
      <c r="G27" s="150"/>
      <c r="H27" s="150"/>
      <c r="I27" s="150"/>
      <c r="J27" s="151"/>
      <c r="K27" s="151"/>
      <c r="L27" s="152"/>
      <c r="M27" s="152"/>
      <c r="P27" s="102">
        <v>83.36</v>
      </c>
      <c r="Q27" s="101">
        <v>2</v>
      </c>
    </row>
    <row r="28" spans="1:18">
      <c r="A28" s="14">
        <v>18</v>
      </c>
      <c r="B28" s="15" t="s">
        <v>214</v>
      </c>
      <c r="C28" s="15" t="s">
        <v>215</v>
      </c>
      <c r="D28" s="15" t="s">
        <v>216</v>
      </c>
      <c r="E28" s="15" t="s">
        <v>217</v>
      </c>
      <c r="F28" s="16"/>
      <c r="G28" s="150"/>
      <c r="H28" s="150"/>
      <c r="I28" s="150"/>
      <c r="J28" s="151"/>
      <c r="K28" s="151"/>
      <c r="L28" s="152"/>
      <c r="M28" s="152"/>
      <c r="P28" s="102">
        <v>86.7</v>
      </c>
      <c r="Q28" s="101">
        <v>1.75</v>
      </c>
    </row>
    <row r="29" spans="1:18">
      <c r="A29" s="14">
        <v>19</v>
      </c>
      <c r="B29" s="15"/>
      <c r="C29" s="15"/>
      <c r="D29" s="15"/>
      <c r="E29" s="15"/>
      <c r="F29" s="16"/>
      <c r="G29" s="150"/>
      <c r="H29" s="150"/>
      <c r="I29" s="150"/>
      <c r="J29" s="151"/>
      <c r="K29" s="151"/>
      <c r="L29" s="152"/>
      <c r="M29" s="152"/>
      <c r="P29" s="102">
        <v>90.04</v>
      </c>
      <c r="Q29" s="101">
        <v>1.5</v>
      </c>
    </row>
    <row r="30" spans="1:18">
      <c r="A30" s="14">
        <v>20</v>
      </c>
      <c r="B30" s="15"/>
      <c r="C30" s="15"/>
      <c r="D30" s="15"/>
      <c r="E30" s="15"/>
      <c r="F30" s="16"/>
      <c r="G30" s="150"/>
      <c r="H30" s="150"/>
      <c r="I30" s="150"/>
      <c r="J30" s="151"/>
      <c r="K30" s="151"/>
      <c r="L30" s="152"/>
      <c r="M30" s="152"/>
      <c r="P30" s="102">
        <v>93.38</v>
      </c>
      <c r="Q30" s="101">
        <v>1.25</v>
      </c>
    </row>
    <row r="31" spans="1:18">
      <c r="A31" s="14">
        <v>21</v>
      </c>
      <c r="B31" s="15"/>
      <c r="C31" s="15"/>
      <c r="D31" s="15"/>
      <c r="E31" s="15"/>
      <c r="F31" s="16"/>
      <c r="G31" s="150"/>
      <c r="H31" s="150"/>
      <c r="I31" s="150"/>
      <c r="J31" s="151"/>
      <c r="K31" s="151"/>
      <c r="L31" s="152"/>
      <c r="M31" s="152"/>
      <c r="P31" s="101"/>
      <c r="Q31" s="101"/>
    </row>
    <row r="32" spans="1:18">
      <c r="A32" s="14">
        <v>22</v>
      </c>
      <c r="B32" s="15"/>
      <c r="C32" s="15"/>
      <c r="D32" s="15"/>
      <c r="E32" s="15"/>
      <c r="F32" s="16"/>
      <c r="G32" s="150"/>
      <c r="H32" s="150"/>
      <c r="I32" s="150"/>
      <c r="J32" s="151"/>
      <c r="K32" s="151"/>
      <c r="L32" s="152"/>
      <c r="M32" s="152"/>
      <c r="P32" s="101">
        <v>96.72</v>
      </c>
      <c r="Q32" s="101">
        <v>1</v>
      </c>
    </row>
    <row r="33" spans="1:13">
      <c r="A33" s="14">
        <v>23</v>
      </c>
      <c r="B33" s="15"/>
      <c r="C33" s="15"/>
      <c r="D33" s="15"/>
      <c r="E33" s="15"/>
      <c r="F33" s="16"/>
      <c r="G33" s="150"/>
      <c r="H33" s="150"/>
      <c r="I33" s="150"/>
      <c r="J33" s="151"/>
      <c r="K33" s="151"/>
      <c r="L33" s="152"/>
      <c r="M33" s="152"/>
    </row>
    <row r="34" spans="1:13">
      <c r="A34" s="14">
        <v>24</v>
      </c>
      <c r="B34" s="15"/>
      <c r="C34" s="17"/>
      <c r="D34" s="15"/>
      <c r="E34" s="15"/>
      <c r="F34" s="16"/>
      <c r="G34" s="150"/>
      <c r="H34" s="150"/>
      <c r="I34" s="150"/>
      <c r="J34" s="151"/>
      <c r="K34" s="151"/>
      <c r="L34" s="152"/>
      <c r="M34" s="152"/>
    </row>
    <row r="35" spans="1:13">
      <c r="A35" s="14">
        <v>25</v>
      </c>
      <c r="B35" s="15"/>
      <c r="C35" s="15"/>
      <c r="D35" s="15"/>
      <c r="E35" s="15"/>
      <c r="F35" s="16"/>
      <c r="G35" s="150"/>
      <c r="H35" s="150"/>
      <c r="I35" s="150"/>
      <c r="J35" s="151"/>
      <c r="K35" s="151"/>
      <c r="L35" s="152"/>
      <c r="M35" s="152"/>
    </row>
    <row r="36" spans="1:13">
      <c r="A36" s="14">
        <v>26</v>
      </c>
      <c r="B36" s="15"/>
      <c r="C36" s="15"/>
      <c r="D36" s="15"/>
      <c r="E36" s="15"/>
      <c r="F36" s="16"/>
      <c r="G36" s="150"/>
      <c r="H36" s="150"/>
      <c r="I36" s="150"/>
      <c r="J36" s="151"/>
      <c r="K36" s="151"/>
      <c r="L36" s="152"/>
      <c r="M36" s="152"/>
    </row>
    <row r="37" spans="1:13">
      <c r="A37" s="14">
        <v>27</v>
      </c>
      <c r="B37" s="15"/>
      <c r="C37" s="17"/>
      <c r="D37" s="15"/>
      <c r="E37" s="15"/>
      <c r="F37" s="16"/>
      <c r="G37" s="150"/>
      <c r="H37" s="150"/>
      <c r="I37" s="150"/>
      <c r="J37" s="151"/>
      <c r="K37" s="151"/>
      <c r="L37" s="152"/>
      <c r="M37" s="152"/>
    </row>
    <row r="38" spans="1:13">
      <c r="A38" s="14">
        <v>28</v>
      </c>
      <c r="B38" s="15"/>
      <c r="C38" s="15"/>
      <c r="D38" s="15"/>
      <c r="E38" s="15"/>
      <c r="F38" s="16"/>
      <c r="G38" s="150"/>
      <c r="H38" s="150"/>
      <c r="I38" s="150"/>
      <c r="J38" s="151"/>
      <c r="K38" s="151"/>
      <c r="L38" s="152"/>
      <c r="M38" s="152"/>
    </row>
    <row r="39" spans="1:13">
      <c r="A39" s="14">
        <v>29</v>
      </c>
      <c r="B39" s="15"/>
      <c r="C39" s="15"/>
      <c r="D39" s="15"/>
      <c r="E39" s="15"/>
      <c r="F39" s="16"/>
      <c r="G39" s="150"/>
      <c r="H39" s="150"/>
      <c r="I39" s="150"/>
      <c r="J39" s="151"/>
      <c r="K39" s="151"/>
      <c r="L39" s="152"/>
      <c r="M39" s="152"/>
    </row>
    <row r="40" spans="1:13">
      <c r="A40" s="14">
        <v>30</v>
      </c>
      <c r="B40" s="15"/>
      <c r="C40" s="15"/>
      <c r="D40" s="15"/>
      <c r="E40" s="15"/>
      <c r="F40" s="16"/>
      <c r="G40" s="150"/>
      <c r="H40" s="150"/>
      <c r="I40" s="150"/>
      <c r="J40" s="151"/>
      <c r="K40" s="151"/>
      <c r="L40" s="152"/>
      <c r="M40" s="152"/>
    </row>
    <row r="41" spans="1:13">
      <c r="A41" s="14">
        <v>31</v>
      </c>
      <c r="B41" s="15"/>
      <c r="C41" s="15"/>
      <c r="D41" s="15"/>
      <c r="E41" s="15"/>
      <c r="F41" s="16"/>
      <c r="G41" s="150"/>
      <c r="H41" s="150"/>
      <c r="I41" s="150"/>
      <c r="J41" s="151"/>
      <c r="K41" s="151"/>
      <c r="L41" s="152"/>
      <c r="M41" s="152"/>
    </row>
    <row r="42" spans="1:13">
      <c r="A42" s="14">
        <v>32</v>
      </c>
      <c r="B42" s="15"/>
      <c r="C42" s="15"/>
      <c r="D42" s="15"/>
      <c r="E42" s="15"/>
      <c r="F42" s="16"/>
      <c r="G42" s="150"/>
      <c r="H42" s="150"/>
      <c r="I42" s="150"/>
      <c r="J42" s="151"/>
      <c r="K42" s="151"/>
      <c r="L42" s="152"/>
      <c r="M42" s="152"/>
    </row>
    <row r="43" spans="1:13">
      <c r="A43" s="14">
        <v>33</v>
      </c>
      <c r="B43" s="15"/>
      <c r="C43" s="15"/>
      <c r="D43" s="15"/>
      <c r="E43" s="15"/>
      <c r="F43" s="16"/>
      <c r="G43" s="150"/>
      <c r="H43" s="150"/>
      <c r="I43" s="150"/>
      <c r="J43" s="151"/>
      <c r="K43" s="151"/>
      <c r="L43" s="152"/>
      <c r="M43" s="152"/>
    </row>
    <row r="44" spans="1:13">
      <c r="A44" s="14">
        <v>34</v>
      </c>
      <c r="B44" s="15"/>
      <c r="C44" s="15"/>
      <c r="D44" s="15"/>
      <c r="E44" s="15"/>
      <c r="F44" s="16"/>
      <c r="G44" s="150"/>
      <c r="H44" s="150"/>
      <c r="I44" s="150"/>
      <c r="J44" s="151"/>
      <c r="K44" s="151"/>
      <c r="L44" s="152"/>
      <c r="M44" s="152"/>
    </row>
    <row r="45" spans="1:13">
      <c r="A45" s="14">
        <v>35</v>
      </c>
      <c r="B45" s="15"/>
      <c r="C45" s="15"/>
      <c r="D45" s="15"/>
      <c r="E45" s="15"/>
      <c r="F45" s="16"/>
      <c r="G45" s="150"/>
      <c r="H45" s="150"/>
      <c r="I45" s="150"/>
      <c r="J45" s="151"/>
      <c r="K45" s="151"/>
      <c r="L45" s="152"/>
      <c r="M45" s="152"/>
    </row>
    <row r="46" spans="1:13">
      <c r="A46" s="14">
        <v>36</v>
      </c>
      <c r="B46" s="18"/>
      <c r="C46" s="15"/>
      <c r="D46" s="15"/>
      <c r="E46" s="15"/>
      <c r="F46" s="16"/>
      <c r="G46" s="150"/>
      <c r="H46" s="150"/>
      <c r="I46" s="150"/>
      <c r="J46" s="151"/>
      <c r="K46" s="151"/>
      <c r="L46" s="152"/>
      <c r="M46" s="152"/>
    </row>
    <row r="47" spans="1:13">
      <c r="A47" s="14">
        <v>37</v>
      </c>
      <c r="B47" s="18"/>
      <c r="C47" s="15"/>
      <c r="D47" s="15"/>
      <c r="E47" s="15"/>
      <c r="F47" s="16"/>
      <c r="G47" s="150"/>
      <c r="H47" s="150"/>
      <c r="I47" s="150"/>
      <c r="J47" s="151"/>
      <c r="K47" s="151"/>
      <c r="L47" s="152"/>
      <c r="M47" s="152"/>
    </row>
    <row r="48" spans="1:13">
      <c r="A48" s="14">
        <v>38</v>
      </c>
      <c r="B48" s="15"/>
      <c r="C48" s="15"/>
      <c r="D48" s="15"/>
      <c r="E48" s="15"/>
      <c r="F48" s="16"/>
      <c r="G48" s="150"/>
      <c r="H48" s="150"/>
      <c r="I48" s="150"/>
      <c r="J48" s="151"/>
      <c r="K48" s="151"/>
      <c r="L48" s="152"/>
      <c r="M48" s="152"/>
    </row>
    <row r="49" spans="1:13">
      <c r="A49" s="14">
        <v>39</v>
      </c>
      <c r="B49" s="15"/>
      <c r="C49" s="15"/>
      <c r="D49" s="15"/>
      <c r="E49" s="15"/>
      <c r="F49" s="16"/>
      <c r="G49" s="150"/>
      <c r="H49" s="150"/>
      <c r="I49" s="150"/>
      <c r="J49" s="151"/>
      <c r="K49" s="151"/>
      <c r="L49" s="152"/>
      <c r="M49" s="152"/>
    </row>
    <row r="50" spans="1:13">
      <c r="A50" s="14">
        <v>40</v>
      </c>
      <c r="B50" s="15"/>
      <c r="C50" s="15"/>
      <c r="D50" s="15"/>
      <c r="E50" s="15"/>
      <c r="F50" s="16"/>
      <c r="G50" s="150"/>
      <c r="H50" s="150"/>
      <c r="I50" s="150"/>
      <c r="J50" s="151"/>
      <c r="K50" s="151"/>
      <c r="L50" s="152"/>
      <c r="M50" s="152"/>
    </row>
    <row r="51" spans="1:13">
      <c r="A51" s="14">
        <v>41</v>
      </c>
      <c r="B51" s="15"/>
      <c r="C51" s="15"/>
      <c r="D51" s="15"/>
      <c r="E51" s="15"/>
      <c r="F51" s="16"/>
      <c r="G51" s="150"/>
      <c r="H51" s="150"/>
      <c r="I51" s="150"/>
      <c r="J51" s="151"/>
      <c r="K51" s="151"/>
      <c r="L51" s="152"/>
      <c r="M51" s="152"/>
    </row>
    <row r="52" spans="1:13">
      <c r="A52" s="14">
        <v>42</v>
      </c>
      <c r="B52" s="15"/>
      <c r="C52" s="15"/>
      <c r="D52" s="15"/>
      <c r="E52" s="15"/>
      <c r="F52" s="16"/>
      <c r="G52" s="150"/>
      <c r="H52" s="150"/>
      <c r="I52" s="150"/>
      <c r="J52" s="151"/>
      <c r="K52" s="151"/>
      <c r="L52" s="152"/>
      <c r="M52" s="152"/>
    </row>
    <row r="53" spans="1:13">
      <c r="A53" s="14">
        <v>43</v>
      </c>
      <c r="B53" s="15"/>
      <c r="C53" s="15"/>
      <c r="D53" s="15"/>
      <c r="E53" s="15"/>
      <c r="F53" s="16"/>
      <c r="G53" s="150"/>
      <c r="H53" s="150"/>
      <c r="I53" s="150"/>
      <c r="J53" s="151"/>
      <c r="K53" s="151"/>
      <c r="L53" s="152"/>
      <c r="M53" s="152"/>
    </row>
    <row r="54" spans="1:13">
      <c r="A54" s="14">
        <v>44</v>
      </c>
      <c r="B54" s="15"/>
      <c r="C54" s="15"/>
      <c r="D54" s="15"/>
      <c r="E54" s="15"/>
      <c r="F54" s="16"/>
      <c r="G54" s="150"/>
      <c r="H54" s="150"/>
      <c r="I54" s="150"/>
      <c r="J54" s="151"/>
      <c r="K54" s="151"/>
      <c r="L54" s="152"/>
      <c r="M54" s="152"/>
    </row>
    <row r="55" spans="1:13">
      <c r="A55" s="14">
        <v>45</v>
      </c>
      <c r="B55" s="15"/>
      <c r="C55" s="17"/>
      <c r="D55" s="15"/>
      <c r="E55" s="15"/>
      <c r="F55" s="16"/>
      <c r="G55" s="150"/>
      <c r="H55" s="150"/>
      <c r="I55" s="150"/>
      <c r="J55" s="151"/>
      <c r="K55" s="151"/>
      <c r="L55" s="152"/>
      <c r="M55" s="152"/>
    </row>
    <row r="56" spans="1:13">
      <c r="A56" s="14">
        <v>46</v>
      </c>
      <c r="B56" s="15"/>
      <c r="C56" s="15"/>
      <c r="D56" s="15"/>
      <c r="E56" s="15"/>
      <c r="F56" s="16"/>
      <c r="G56" s="150"/>
      <c r="H56" s="150"/>
      <c r="I56" s="150"/>
      <c r="J56" s="151"/>
      <c r="K56" s="151"/>
      <c r="L56" s="152"/>
      <c r="M56" s="152"/>
    </row>
    <row r="57" spans="1:13">
      <c r="A57" s="14">
        <v>47</v>
      </c>
      <c r="B57" s="90"/>
      <c r="C57" s="90"/>
      <c r="D57" s="90"/>
      <c r="E57" s="90"/>
      <c r="F57" s="16"/>
      <c r="G57" s="150"/>
      <c r="H57" s="150"/>
      <c r="I57" s="150"/>
      <c r="J57" s="151"/>
      <c r="K57" s="151"/>
      <c r="L57" s="152"/>
      <c r="M57" s="152"/>
    </row>
    <row r="58" spans="1:13">
      <c r="A58" s="14">
        <v>48</v>
      </c>
      <c r="B58" s="15"/>
      <c r="C58" s="15"/>
      <c r="D58" s="15"/>
      <c r="E58" s="15"/>
      <c r="F58" s="16"/>
      <c r="G58" s="150"/>
      <c r="H58" s="150"/>
      <c r="I58" s="150"/>
      <c r="J58" s="151"/>
      <c r="K58" s="151"/>
      <c r="L58" s="152"/>
      <c r="M58" s="152"/>
    </row>
    <row r="59" spans="1:13">
      <c r="A59" s="14">
        <v>49</v>
      </c>
      <c r="B59" s="90"/>
      <c r="C59" s="90"/>
      <c r="D59" s="90"/>
      <c r="E59" s="90"/>
      <c r="F59" s="16"/>
      <c r="G59" s="150"/>
      <c r="H59" s="150"/>
      <c r="I59" s="150"/>
      <c r="J59" s="151"/>
      <c r="K59" s="151"/>
      <c r="L59" s="152"/>
      <c r="M59" s="152"/>
    </row>
    <row r="60" spans="1:13">
      <c r="A60" s="14">
        <v>50</v>
      </c>
      <c r="B60" s="90"/>
      <c r="C60" s="90"/>
      <c r="D60" s="90"/>
      <c r="E60" s="90"/>
      <c r="F60" s="16"/>
      <c r="G60" s="150"/>
      <c r="H60" s="150"/>
      <c r="I60" s="150"/>
      <c r="J60" s="151"/>
      <c r="K60" s="151"/>
      <c r="L60" s="152"/>
      <c r="M60" s="152"/>
    </row>
    <row r="61" spans="1:13">
      <c r="A61" s="14">
        <v>51</v>
      </c>
      <c r="B61" s="15"/>
      <c r="C61" s="15"/>
      <c r="D61" s="15"/>
      <c r="E61" s="15"/>
      <c r="F61" s="16"/>
      <c r="G61" s="150"/>
      <c r="H61" s="150"/>
      <c r="I61" s="150"/>
      <c r="J61" s="151"/>
      <c r="K61" s="151"/>
      <c r="L61" s="152"/>
      <c r="M61" s="152"/>
    </row>
    <row r="62" spans="1:13">
      <c r="A62" s="14">
        <v>52</v>
      </c>
      <c r="B62" s="15"/>
      <c r="C62" s="15"/>
      <c r="D62" s="15"/>
      <c r="E62" s="15"/>
      <c r="F62" s="16"/>
      <c r="G62" s="150"/>
      <c r="H62" s="150"/>
      <c r="I62" s="150"/>
      <c r="J62" s="151"/>
      <c r="K62" s="151"/>
      <c r="L62" s="152"/>
      <c r="M62" s="152"/>
    </row>
    <row r="63" spans="1:13">
      <c r="A63" s="14">
        <v>53</v>
      </c>
      <c r="B63" s="15"/>
      <c r="C63" s="15"/>
      <c r="D63" s="15"/>
      <c r="E63" s="15"/>
      <c r="F63" s="16"/>
      <c r="G63" s="150"/>
      <c r="H63" s="150"/>
      <c r="I63" s="150"/>
      <c r="J63" s="151"/>
      <c r="K63" s="151"/>
      <c r="L63" s="152"/>
      <c r="M63" s="152"/>
    </row>
    <row r="64" spans="1:13">
      <c r="A64" s="14">
        <v>54</v>
      </c>
      <c r="B64" s="15"/>
      <c r="C64" s="17"/>
      <c r="D64" s="15"/>
      <c r="E64" s="15"/>
      <c r="F64" s="16"/>
      <c r="G64" s="150"/>
      <c r="H64" s="150"/>
      <c r="I64" s="150"/>
      <c r="J64" s="151"/>
      <c r="K64" s="151"/>
      <c r="L64" s="152"/>
      <c r="M64" s="152"/>
    </row>
    <row r="65" spans="1:13">
      <c r="A65" s="14">
        <v>55</v>
      </c>
      <c r="B65" s="15"/>
      <c r="C65" s="15"/>
      <c r="D65" s="15"/>
      <c r="E65" s="15"/>
      <c r="F65" s="16"/>
      <c r="G65" s="150"/>
      <c r="H65" s="150"/>
      <c r="I65" s="150"/>
      <c r="J65" s="151"/>
      <c r="K65" s="151"/>
      <c r="L65" s="152"/>
      <c r="M65" s="152"/>
    </row>
    <row r="66" spans="1:13">
      <c r="A66" s="14">
        <v>56</v>
      </c>
      <c r="B66" s="15"/>
      <c r="C66" s="15"/>
      <c r="D66" s="15"/>
      <c r="E66" s="15"/>
      <c r="F66" s="16"/>
      <c r="G66" s="150"/>
      <c r="H66" s="150"/>
      <c r="I66" s="150"/>
      <c r="J66" s="151"/>
      <c r="K66" s="151"/>
      <c r="L66" s="152"/>
      <c r="M66" s="152"/>
    </row>
    <row r="67" spans="1:13">
      <c r="A67" s="14">
        <v>57</v>
      </c>
      <c r="B67" s="15"/>
      <c r="C67" s="15"/>
      <c r="D67" s="15"/>
      <c r="E67" s="90"/>
      <c r="F67" s="16"/>
      <c r="G67" s="150"/>
      <c r="H67" s="150"/>
      <c r="I67" s="150"/>
      <c r="J67" s="151"/>
      <c r="K67" s="151"/>
      <c r="L67" s="152"/>
      <c r="M67" s="152"/>
    </row>
    <row r="68" spans="1:13">
      <c r="A68" s="14">
        <v>58</v>
      </c>
      <c r="B68" s="15"/>
      <c r="C68" s="15"/>
      <c r="D68" s="15"/>
      <c r="E68" s="15"/>
      <c r="F68" s="16"/>
      <c r="G68" s="150"/>
      <c r="H68" s="150"/>
      <c r="I68" s="150"/>
      <c r="J68" s="151"/>
      <c r="K68" s="151"/>
      <c r="L68" s="152"/>
      <c r="M68" s="152"/>
    </row>
    <row r="69" spans="1:13">
      <c r="A69" s="14">
        <v>59</v>
      </c>
      <c r="B69" s="15"/>
      <c r="C69" s="15"/>
      <c r="D69" s="15"/>
      <c r="E69" s="15"/>
      <c r="F69" s="16"/>
      <c r="G69" s="150"/>
      <c r="H69" s="150"/>
      <c r="I69" s="150"/>
      <c r="J69" s="151"/>
      <c r="K69" s="151"/>
      <c r="L69" s="152"/>
      <c r="M69" s="152"/>
    </row>
    <row r="70" spans="1:13">
      <c r="A70" s="14">
        <v>60</v>
      </c>
      <c r="B70" s="15"/>
      <c r="C70" s="15"/>
      <c r="D70" s="15"/>
      <c r="E70" s="15"/>
      <c r="F70" s="16"/>
      <c r="G70" s="150"/>
      <c r="H70" s="150"/>
      <c r="I70" s="150"/>
      <c r="J70" s="151"/>
      <c r="K70" s="151"/>
      <c r="L70" s="152"/>
      <c r="M70" s="152"/>
    </row>
    <row r="71" spans="1:13">
      <c r="A71" s="14">
        <v>61</v>
      </c>
      <c r="B71" s="90"/>
      <c r="C71" s="90"/>
      <c r="D71" s="90"/>
      <c r="E71" s="90"/>
      <c r="F71" s="16"/>
      <c r="G71" s="150"/>
      <c r="H71" s="150"/>
      <c r="I71" s="150"/>
      <c r="J71" s="151"/>
      <c r="K71" s="151"/>
      <c r="L71" s="152"/>
      <c r="M71" s="152"/>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26" priority="31" stopIfTrue="1" operator="equal">
      <formula>0</formula>
    </cfRule>
  </conditionalFormatting>
  <conditionalFormatting sqref="B28:B71">
    <cfRule type="cellIs" dxfId="25" priority="32" operator="equal">
      <formula>0</formula>
    </cfRule>
  </conditionalFormatting>
  <conditionalFormatting sqref="C28:C71">
    <cfRule type="cellIs" dxfId="24" priority="30" operator="equal">
      <formula>0</formula>
    </cfRule>
  </conditionalFormatting>
  <conditionalFormatting sqref="C28:C71">
    <cfRule type="cellIs" dxfId="23" priority="29" stopIfTrue="1" operator="equal">
      <formula>0</formula>
    </cfRule>
  </conditionalFormatting>
  <conditionalFormatting sqref="D28:D71">
    <cfRule type="cellIs" dxfId="22" priority="28" operator="equal">
      <formula>0</formula>
    </cfRule>
  </conditionalFormatting>
  <conditionalFormatting sqref="D28:D71">
    <cfRule type="cellIs" dxfId="21" priority="27" stopIfTrue="1" operator="equal">
      <formula>0</formula>
    </cfRule>
  </conditionalFormatting>
  <conditionalFormatting sqref="E28:E71">
    <cfRule type="cellIs" dxfId="20" priority="26" operator="equal">
      <formula>0</formula>
    </cfRule>
  </conditionalFormatting>
  <conditionalFormatting sqref="E28:E71">
    <cfRule type="cellIs" dxfId="19" priority="25" stopIfTrue="1" operator="equal">
      <formula>0</formula>
    </cfRule>
  </conditionalFormatting>
  <conditionalFormatting sqref="B11:B27">
    <cfRule type="cellIs" dxfId="18" priority="15" stopIfTrue="1" operator="equal">
      <formula>0</formula>
    </cfRule>
  </conditionalFormatting>
  <conditionalFormatting sqref="B11:B27">
    <cfRule type="cellIs" dxfId="17" priority="16" operator="equal">
      <formula>0</formula>
    </cfRule>
  </conditionalFormatting>
  <conditionalFormatting sqref="C11:C28">
    <cfRule type="cellIs" dxfId="16" priority="14" operator="equal">
      <formula>0</formula>
    </cfRule>
  </conditionalFormatting>
  <conditionalFormatting sqref="C11:C28">
    <cfRule type="cellIs" dxfId="15" priority="13" stopIfTrue="1" operator="equal">
      <formula>0</formula>
    </cfRule>
  </conditionalFormatting>
  <conditionalFormatting sqref="D11:D28">
    <cfRule type="cellIs" dxfId="14" priority="12" operator="equal">
      <formula>0</formula>
    </cfRule>
  </conditionalFormatting>
  <conditionalFormatting sqref="D11:D28">
    <cfRule type="cellIs" dxfId="13" priority="11" stopIfTrue="1" operator="equal">
      <formula>0</formula>
    </cfRule>
  </conditionalFormatting>
  <conditionalFormatting sqref="E11:E28">
    <cfRule type="cellIs" dxfId="12" priority="10" operator="equal">
      <formula>0</formula>
    </cfRule>
  </conditionalFormatting>
  <conditionalFormatting sqref="E11:E28">
    <cfRule type="cellIs" dxfId="11" priority="9" stopIfTrue="1" operator="equal">
      <formula>0</formula>
    </cfRule>
  </conditionalFormatting>
  <conditionalFormatting sqref="B11:B28">
    <cfRule type="cellIs" dxfId="10" priority="8" stopIfTrue="1" operator="equal">
      <formula>0</formula>
    </cfRule>
  </conditionalFormatting>
  <conditionalFormatting sqref="B11:B28">
    <cfRule type="cellIs" dxfId="9" priority="7" operator="equal">
      <formula>0</formula>
    </cfRule>
  </conditionalFormatting>
  <conditionalFormatting sqref="C11:C28">
    <cfRule type="cellIs" dxfId="8" priority="6" operator="equal">
      <formula>0</formula>
    </cfRule>
  </conditionalFormatting>
  <conditionalFormatting sqref="C11:C28">
    <cfRule type="cellIs" dxfId="7" priority="5" stopIfTrue="1" operator="equal">
      <formula>0</formula>
    </cfRule>
  </conditionalFormatting>
  <conditionalFormatting sqref="D11:D28">
    <cfRule type="cellIs" dxfId="6" priority="4" operator="equal">
      <formula>0</formula>
    </cfRule>
  </conditionalFormatting>
  <conditionalFormatting sqref="D11:D28">
    <cfRule type="cellIs" dxfId="5" priority="3" stopIfTrue="1" operator="equal">
      <formula>0</formula>
    </cfRule>
  </conditionalFormatting>
  <conditionalFormatting sqref="E11:E28">
    <cfRule type="cellIs" dxfId="4" priority="2" operator="equal">
      <formula>0</formula>
    </cfRule>
  </conditionalFormatting>
  <conditionalFormatting sqref="E11:E28">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6" workbookViewId="0">
      <pane xSplit="3" topLeftCell="BD1" activePane="topRight" state="frozen"/>
      <selection pane="topRight" activeCell="BF15" sqref="BF15"/>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4" t="s">
        <v>89</v>
      </c>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64"/>
      <c r="BY2" s="164"/>
      <c r="BZ2" s="164"/>
      <c r="CA2" s="164"/>
      <c r="CB2" s="164"/>
      <c r="CC2" s="164"/>
      <c r="CD2" s="164"/>
      <c r="CE2" s="164"/>
      <c r="CF2" s="164"/>
      <c r="CG2" s="164"/>
      <c r="CH2" s="164"/>
      <c r="CI2" s="164"/>
      <c r="CJ2" s="164"/>
      <c r="CK2" s="164"/>
      <c r="CL2" s="164"/>
      <c r="CM2" s="164"/>
      <c r="CN2" s="164"/>
      <c r="CO2" s="164"/>
      <c r="CP2" s="164"/>
      <c r="CQ2" s="164"/>
      <c r="CR2" s="164"/>
      <c r="CS2" s="164"/>
      <c r="CT2" s="164"/>
      <c r="CU2" s="164"/>
    </row>
    <row r="3" spans="1:99" ht="15" customHeight="1">
      <c r="A3" s="164"/>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64"/>
      <c r="AP3" s="164"/>
      <c r="AQ3" s="164"/>
      <c r="AR3" s="164"/>
      <c r="AS3" s="164"/>
      <c r="AT3" s="164"/>
      <c r="AU3" s="164"/>
      <c r="AV3" s="164"/>
      <c r="AW3" s="164"/>
      <c r="AX3" s="164"/>
      <c r="AY3" s="164"/>
      <c r="AZ3" s="164"/>
      <c r="BA3" s="164"/>
      <c r="BB3" s="164"/>
      <c r="BC3" s="164"/>
      <c r="BD3" s="164"/>
      <c r="BE3" s="164"/>
      <c r="BF3" s="164"/>
      <c r="BG3" s="164"/>
      <c r="BH3" s="164"/>
      <c r="BI3" s="164"/>
      <c r="BJ3" s="164"/>
      <c r="BK3" s="164"/>
      <c r="BL3" s="164"/>
      <c r="BM3" s="164"/>
      <c r="BN3" s="164"/>
      <c r="BO3" s="164"/>
      <c r="BP3" s="164"/>
      <c r="BQ3" s="164"/>
      <c r="BR3" s="164"/>
      <c r="BS3" s="164"/>
      <c r="BT3" s="164"/>
      <c r="BU3" s="164"/>
      <c r="BV3" s="164"/>
      <c r="BW3" s="164"/>
      <c r="BX3" s="164"/>
      <c r="BY3" s="164"/>
      <c r="BZ3" s="164"/>
      <c r="CA3" s="164"/>
      <c r="CB3" s="164"/>
      <c r="CC3" s="164"/>
      <c r="CD3" s="164"/>
      <c r="CE3" s="164"/>
      <c r="CF3" s="164"/>
      <c r="CG3" s="164"/>
      <c r="CH3" s="164"/>
      <c r="CI3" s="164"/>
      <c r="CJ3" s="164"/>
      <c r="CK3" s="164"/>
      <c r="CL3" s="164"/>
      <c r="CM3" s="164"/>
      <c r="CN3" s="164"/>
      <c r="CO3" s="164"/>
      <c r="CP3" s="164"/>
      <c r="CQ3" s="164"/>
      <c r="CR3" s="164"/>
      <c r="CS3" s="164"/>
      <c r="CT3" s="164"/>
      <c r="CU3" s="164"/>
    </row>
    <row r="4" spans="1:99" ht="15.75" thickBot="1"/>
    <row r="5" spans="1:99" ht="15.75" customHeight="1" thickBot="1">
      <c r="A5" s="172" t="s">
        <v>30</v>
      </c>
      <c r="B5" s="175" t="s">
        <v>31</v>
      </c>
      <c r="C5" s="175" t="s">
        <v>32</v>
      </c>
      <c r="D5" s="176" t="s">
        <v>33</v>
      </c>
      <c r="E5" s="177"/>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8"/>
      <c r="BE5" s="179" t="s">
        <v>34</v>
      </c>
      <c r="BF5" s="180"/>
      <c r="BG5" s="180"/>
      <c r="BH5" s="180"/>
      <c r="BI5" s="180"/>
      <c r="BJ5" s="180"/>
      <c r="BK5" s="180"/>
      <c r="BL5" s="180"/>
      <c r="BM5" s="180"/>
      <c r="BN5" s="180"/>
      <c r="BO5" s="180"/>
      <c r="BP5" s="180"/>
      <c r="BQ5" s="180"/>
      <c r="BR5" s="180"/>
      <c r="BS5" s="180"/>
      <c r="BT5" s="180"/>
      <c r="BU5" s="180"/>
      <c r="BV5" s="180"/>
      <c r="BW5" s="180"/>
      <c r="BX5" s="180"/>
      <c r="BY5" s="180"/>
      <c r="BZ5" s="180"/>
      <c r="CA5" s="180"/>
      <c r="CB5" s="180"/>
      <c r="CC5" s="180"/>
      <c r="CD5" s="180"/>
      <c r="CE5" s="180"/>
      <c r="CF5" s="180"/>
      <c r="CG5" s="180"/>
      <c r="CH5" s="180"/>
      <c r="CI5" s="180"/>
      <c r="CJ5" s="180"/>
      <c r="CK5" s="180"/>
      <c r="CL5" s="180"/>
      <c r="CM5" s="180"/>
      <c r="CN5" s="180"/>
      <c r="CO5" s="180"/>
      <c r="CP5" s="180"/>
      <c r="CQ5" s="180"/>
      <c r="CR5" s="181"/>
      <c r="CS5" s="186" t="s">
        <v>35</v>
      </c>
      <c r="CT5" s="187"/>
      <c r="CU5" s="188"/>
    </row>
    <row r="6" spans="1:99" ht="15.75" customHeight="1" thickBot="1">
      <c r="A6" s="173"/>
      <c r="B6" s="175"/>
      <c r="C6" s="175"/>
      <c r="D6" s="206" t="s">
        <v>36</v>
      </c>
      <c r="E6" s="207"/>
      <c r="F6" s="207"/>
      <c r="G6" s="207"/>
      <c r="H6" s="207"/>
      <c r="I6" s="207"/>
      <c r="J6" s="192" t="s">
        <v>140</v>
      </c>
      <c r="K6" s="192"/>
      <c r="L6" s="192"/>
      <c r="M6" s="192"/>
      <c r="N6" s="192"/>
      <c r="O6" s="192"/>
      <c r="P6" s="192"/>
      <c r="Q6" s="192"/>
      <c r="R6" s="192"/>
      <c r="S6" s="192"/>
      <c r="T6" s="192"/>
      <c r="U6" s="192"/>
      <c r="V6" s="192"/>
      <c r="W6" s="192"/>
      <c r="X6" s="192"/>
      <c r="Y6" s="192"/>
      <c r="Z6" s="192"/>
      <c r="AA6" s="192"/>
      <c r="AB6" s="192"/>
      <c r="AC6" s="192"/>
      <c r="AD6" s="192"/>
      <c r="AE6" s="192"/>
      <c r="AF6" s="192"/>
      <c r="AG6" s="192"/>
      <c r="AH6" s="192"/>
      <c r="AI6" s="192"/>
      <c r="AJ6" s="192"/>
      <c r="AK6" s="192"/>
      <c r="AL6" s="192"/>
      <c r="AM6" s="192"/>
      <c r="AN6" s="192"/>
      <c r="AO6" s="192" t="s">
        <v>141</v>
      </c>
      <c r="AP6" s="192"/>
      <c r="AQ6" s="192"/>
      <c r="AR6" s="192"/>
      <c r="AS6" s="192" t="s">
        <v>37</v>
      </c>
      <c r="AT6" s="192"/>
      <c r="AU6" s="192"/>
      <c r="AV6" s="192" t="s">
        <v>38</v>
      </c>
      <c r="AW6" s="192"/>
      <c r="AX6" s="192"/>
      <c r="AY6" s="192"/>
      <c r="AZ6" s="192"/>
      <c r="BA6" s="192"/>
      <c r="BB6" s="192"/>
      <c r="BC6" s="196" t="s">
        <v>39</v>
      </c>
      <c r="BD6" s="197"/>
      <c r="BE6" s="198" t="s">
        <v>102</v>
      </c>
      <c r="BF6" s="199"/>
      <c r="BG6" s="199"/>
      <c r="BH6" s="199"/>
      <c r="BI6" s="199"/>
      <c r="BJ6" s="199"/>
      <c r="BK6" s="200"/>
      <c r="BL6" s="201" t="s">
        <v>103</v>
      </c>
      <c r="BM6" s="199"/>
      <c r="BN6" s="199"/>
      <c r="BO6" s="199"/>
      <c r="BP6" s="199"/>
      <c r="BQ6" s="199"/>
      <c r="BR6" s="199"/>
      <c r="BS6" s="199"/>
      <c r="BT6" s="199"/>
      <c r="BU6" s="199"/>
      <c r="BV6" s="199"/>
      <c r="BW6" s="199"/>
      <c r="BX6" s="199"/>
      <c r="BY6" s="199"/>
      <c r="BZ6" s="199"/>
      <c r="CA6" s="199"/>
      <c r="CB6" s="199"/>
      <c r="CC6" s="199"/>
      <c r="CD6" s="199"/>
      <c r="CE6" s="199"/>
      <c r="CF6" s="199"/>
      <c r="CG6" s="199"/>
      <c r="CH6" s="199"/>
      <c r="CI6" s="199"/>
      <c r="CJ6" s="199"/>
      <c r="CK6" s="199"/>
      <c r="CL6" s="199"/>
      <c r="CM6" s="199"/>
      <c r="CN6" s="199"/>
      <c r="CO6" s="199"/>
      <c r="CP6" s="199"/>
      <c r="CQ6" s="189" t="s">
        <v>40</v>
      </c>
      <c r="CR6" s="189"/>
      <c r="CS6" s="171" t="s">
        <v>41</v>
      </c>
      <c r="CT6" s="171" t="s">
        <v>42</v>
      </c>
      <c r="CU6" s="193" t="s">
        <v>43</v>
      </c>
    </row>
    <row r="7" spans="1:99" ht="15.75" thickBot="1">
      <c r="A7" s="173"/>
      <c r="B7" s="175"/>
      <c r="C7" s="175"/>
      <c r="E7" s="124"/>
      <c r="F7" s="123">
        <v>0.3</v>
      </c>
      <c r="H7" s="124"/>
      <c r="I7" s="124">
        <v>0.3</v>
      </c>
      <c r="J7" s="184"/>
      <c r="K7" s="184"/>
      <c r="L7" s="184"/>
      <c r="M7" s="184"/>
      <c r="N7" s="184"/>
      <c r="O7" s="184"/>
      <c r="P7" s="184"/>
      <c r="Q7" s="184"/>
      <c r="R7" s="184"/>
      <c r="S7" s="184"/>
      <c r="T7" s="185">
        <f>COUNT(J9,L9,N9,P9,R9,T9)</f>
        <v>1</v>
      </c>
      <c r="U7" s="185"/>
      <c r="V7" s="184"/>
      <c r="W7" s="184"/>
      <c r="X7" s="184"/>
      <c r="Y7" s="184"/>
      <c r="Z7" s="184"/>
      <c r="AA7" s="184"/>
      <c r="AB7" s="184"/>
      <c r="AC7" s="184"/>
      <c r="AD7" s="184"/>
      <c r="AE7" s="184"/>
      <c r="AF7" s="184"/>
      <c r="AG7" s="184"/>
      <c r="AH7" s="184"/>
      <c r="AI7" s="184"/>
      <c r="AJ7" s="184"/>
      <c r="AK7" s="184"/>
      <c r="AL7" s="184"/>
      <c r="AM7" s="184"/>
      <c r="AN7" s="97">
        <v>0.2</v>
      </c>
      <c r="AO7" s="184" t="s">
        <v>235</v>
      </c>
      <c r="AP7" s="184"/>
      <c r="AQ7" s="184"/>
      <c r="AR7" s="184"/>
      <c r="AS7" s="185">
        <f>COUNT(AO9,AQ9,AS9)</f>
        <v>1</v>
      </c>
      <c r="AT7" s="185"/>
      <c r="AU7" s="21">
        <v>0.1</v>
      </c>
      <c r="AV7" s="184" t="s">
        <v>236</v>
      </c>
      <c r="AW7" s="184"/>
      <c r="AX7" s="184"/>
      <c r="AY7" s="184"/>
      <c r="AZ7" s="185">
        <f>COUNT(AV9,AX9,AZ9)</f>
        <v>1</v>
      </c>
      <c r="BA7" s="185"/>
      <c r="BB7" s="22">
        <v>0.1</v>
      </c>
      <c r="BC7" s="196"/>
      <c r="BD7" s="197"/>
      <c r="BE7" s="184" t="s">
        <v>232</v>
      </c>
      <c r="BF7" s="184"/>
      <c r="BG7" s="184" t="s">
        <v>232</v>
      </c>
      <c r="BH7" s="184"/>
      <c r="BI7" s="185">
        <f>COUNT(BE9,BG9,BI9)</f>
        <v>1</v>
      </c>
      <c r="BJ7" s="185"/>
      <c r="BK7" s="105">
        <v>0.5</v>
      </c>
      <c r="BL7" s="184">
        <v>42980</v>
      </c>
      <c r="BM7" s="184"/>
      <c r="BN7" s="184">
        <v>42980</v>
      </c>
      <c r="BO7" s="184"/>
      <c r="BP7" s="184">
        <v>42980</v>
      </c>
      <c r="BQ7" s="184"/>
      <c r="BR7" s="184">
        <v>42987</v>
      </c>
      <c r="BS7" s="184"/>
      <c r="BT7" s="184">
        <v>43001</v>
      </c>
      <c r="BU7" s="184"/>
      <c r="BV7" s="184">
        <v>43038</v>
      </c>
      <c r="BW7" s="184"/>
      <c r="BX7" s="184">
        <v>43050</v>
      </c>
      <c r="BY7" s="184"/>
      <c r="BZ7" s="184">
        <v>43057</v>
      </c>
      <c r="CA7" s="184"/>
      <c r="CB7" s="184">
        <v>43064</v>
      </c>
      <c r="CC7" s="184"/>
      <c r="CD7" s="184">
        <v>43071</v>
      </c>
      <c r="CE7" s="184"/>
      <c r="CF7" s="184"/>
      <c r="CG7" s="184"/>
      <c r="CH7" s="184"/>
      <c r="CI7" s="184"/>
      <c r="CJ7" s="184"/>
      <c r="CK7" s="184"/>
      <c r="CL7" s="184"/>
      <c r="CM7" s="184"/>
      <c r="CN7" s="185">
        <f>COUNT(CN9,CL9,CJ9,CH9,CF9,CD9,CB9,BZ9,BX9,BV9,BT9,BR9,BP9,BN9,BL9)</f>
        <v>10</v>
      </c>
      <c r="CO7" s="185"/>
      <c r="CP7" s="106">
        <v>0.5</v>
      </c>
      <c r="CQ7" s="189"/>
      <c r="CR7" s="189"/>
      <c r="CS7" s="171"/>
      <c r="CT7" s="171"/>
      <c r="CU7" s="194"/>
    </row>
    <row r="8" spans="1:99" ht="15.75" thickBot="1">
      <c r="A8" s="173"/>
      <c r="B8" s="175"/>
      <c r="C8" s="175"/>
      <c r="D8" s="182" t="s">
        <v>157</v>
      </c>
      <c r="E8" s="182"/>
      <c r="F8" s="182"/>
      <c r="G8" s="182" t="s">
        <v>158</v>
      </c>
      <c r="H8" s="182"/>
      <c r="I8" s="182"/>
      <c r="J8" s="183" t="s">
        <v>48</v>
      </c>
      <c r="K8" s="183"/>
      <c r="L8" s="183" t="s">
        <v>49</v>
      </c>
      <c r="M8" s="183"/>
      <c r="N8" s="183" t="s">
        <v>50</v>
      </c>
      <c r="O8" s="183"/>
      <c r="P8" s="183" t="s">
        <v>51</v>
      </c>
      <c r="Q8" s="183"/>
      <c r="R8" s="183" t="s">
        <v>52</v>
      </c>
      <c r="S8" s="183"/>
      <c r="T8" s="183" t="s">
        <v>53</v>
      </c>
      <c r="U8" s="183"/>
      <c r="V8" s="183" t="s">
        <v>54</v>
      </c>
      <c r="W8" s="183"/>
      <c r="X8" s="183" t="s">
        <v>55</v>
      </c>
      <c r="Y8" s="183"/>
      <c r="Z8" s="183" t="s">
        <v>56</v>
      </c>
      <c r="AA8" s="183"/>
      <c r="AB8" s="183" t="s">
        <v>57</v>
      </c>
      <c r="AC8" s="183"/>
      <c r="AD8" s="183" t="s">
        <v>58</v>
      </c>
      <c r="AE8" s="183"/>
      <c r="AF8" s="183" t="s">
        <v>59</v>
      </c>
      <c r="AG8" s="183"/>
      <c r="AH8" s="183" t="s">
        <v>60</v>
      </c>
      <c r="AI8" s="183"/>
      <c r="AJ8" s="183" t="s">
        <v>61</v>
      </c>
      <c r="AK8" s="183"/>
      <c r="AL8" s="183" t="s">
        <v>62</v>
      </c>
      <c r="AM8" s="183"/>
      <c r="AN8" s="23" t="s">
        <v>63</v>
      </c>
      <c r="AO8" s="183" t="s">
        <v>64</v>
      </c>
      <c r="AP8" s="183"/>
      <c r="AQ8" s="183" t="s">
        <v>65</v>
      </c>
      <c r="AR8" s="183"/>
      <c r="AS8" s="183" t="s">
        <v>66</v>
      </c>
      <c r="AT8" s="183"/>
      <c r="AU8" s="24" t="s">
        <v>67</v>
      </c>
      <c r="AV8" s="183" t="s">
        <v>68</v>
      </c>
      <c r="AW8" s="183"/>
      <c r="AX8" s="183" t="s">
        <v>69</v>
      </c>
      <c r="AY8" s="183"/>
      <c r="AZ8" s="183" t="s">
        <v>70</v>
      </c>
      <c r="BA8" s="183"/>
      <c r="BB8" s="25" t="s">
        <v>71</v>
      </c>
      <c r="BC8" s="196"/>
      <c r="BD8" s="197"/>
      <c r="BE8" s="205" t="s">
        <v>44</v>
      </c>
      <c r="BF8" s="202"/>
      <c r="BG8" s="202" t="s">
        <v>45</v>
      </c>
      <c r="BH8" s="202"/>
      <c r="BI8" s="202" t="s">
        <v>46</v>
      </c>
      <c r="BJ8" s="202"/>
      <c r="BK8" s="26" t="s">
        <v>47</v>
      </c>
      <c r="BL8" s="203" t="s">
        <v>72</v>
      </c>
      <c r="BM8" s="204"/>
      <c r="BN8" s="203" t="s">
        <v>73</v>
      </c>
      <c r="BO8" s="204"/>
      <c r="BP8" s="203" t="s">
        <v>74</v>
      </c>
      <c r="BQ8" s="204"/>
      <c r="BR8" s="203" t="s">
        <v>75</v>
      </c>
      <c r="BS8" s="204"/>
      <c r="BT8" s="203" t="s">
        <v>76</v>
      </c>
      <c r="BU8" s="204"/>
      <c r="BV8" s="190" t="s">
        <v>77</v>
      </c>
      <c r="BW8" s="191"/>
      <c r="BX8" s="190" t="s">
        <v>78</v>
      </c>
      <c r="BY8" s="191"/>
      <c r="BZ8" s="190" t="s">
        <v>79</v>
      </c>
      <c r="CA8" s="191"/>
      <c r="CB8" s="190" t="s">
        <v>80</v>
      </c>
      <c r="CC8" s="191"/>
      <c r="CD8" s="190" t="s">
        <v>81</v>
      </c>
      <c r="CE8" s="191"/>
      <c r="CF8" s="190" t="s">
        <v>82</v>
      </c>
      <c r="CG8" s="191"/>
      <c r="CH8" s="190" t="s">
        <v>83</v>
      </c>
      <c r="CI8" s="191"/>
      <c r="CJ8" s="190" t="s">
        <v>84</v>
      </c>
      <c r="CK8" s="191"/>
      <c r="CL8" s="190" t="s">
        <v>85</v>
      </c>
      <c r="CM8" s="191"/>
      <c r="CN8" s="190" t="s">
        <v>86</v>
      </c>
      <c r="CO8" s="191"/>
      <c r="CP8" s="26" t="s">
        <v>105</v>
      </c>
      <c r="CQ8" s="189"/>
      <c r="CR8" s="189"/>
      <c r="CS8" s="171"/>
      <c r="CT8" s="171"/>
      <c r="CU8" s="194"/>
    </row>
    <row r="9" spans="1:99" ht="15.75" thickBot="1">
      <c r="A9" s="174"/>
      <c r="B9" s="175"/>
      <c r="C9" s="175"/>
      <c r="D9" s="27">
        <v>55</v>
      </c>
      <c r="E9" s="91"/>
      <c r="F9" s="28" t="s">
        <v>87</v>
      </c>
      <c r="G9" s="27">
        <v>100</v>
      </c>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v>100</v>
      </c>
      <c r="AP9" s="32"/>
      <c r="AQ9" s="27"/>
      <c r="AR9" s="32"/>
      <c r="AS9" s="27"/>
      <c r="AT9" s="32"/>
      <c r="AU9" s="33" t="s">
        <v>88</v>
      </c>
      <c r="AV9" s="34">
        <v>100</v>
      </c>
      <c r="AW9" s="35"/>
      <c r="AX9" s="34"/>
      <c r="AY9" s="35"/>
      <c r="AZ9" s="34"/>
      <c r="BA9" s="36"/>
      <c r="BB9" s="37" t="s">
        <v>88</v>
      </c>
      <c r="BC9" s="38" t="s">
        <v>41</v>
      </c>
      <c r="BD9" s="39" t="s">
        <v>42</v>
      </c>
      <c r="BE9" s="27">
        <v>100</v>
      </c>
      <c r="BF9" s="30" t="s">
        <v>87</v>
      </c>
      <c r="BG9" s="27"/>
      <c r="BH9" s="30" t="s">
        <v>87</v>
      </c>
      <c r="BI9" s="27"/>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71"/>
      <c r="CT9" s="171"/>
      <c r="CU9" s="195"/>
    </row>
    <row r="10" spans="1:99">
      <c r="A10" s="42">
        <f>REGISTRATION!A11</f>
        <v>1</v>
      </c>
      <c r="B10" s="42" t="str">
        <f>REGISTRATION!B11</f>
        <v>2015-01-916</v>
      </c>
      <c r="C10" s="42" t="str">
        <f>CONCATENATE(REGISTRATION!C11," ",REGISTRATION!D11," ",REGISTRATION!E11)</f>
        <v>Adriano Jomari A.</v>
      </c>
      <c r="D10" s="107"/>
      <c r="E10" s="92">
        <f>(D10/$D$9)*100</f>
        <v>0</v>
      </c>
      <c r="F10" s="95">
        <f t="shared" ref="F10:F41" si="0">IFERROR((E10*$F$7), " ")</f>
        <v>0</v>
      </c>
      <c r="G10" s="107"/>
      <c r="H10" s="92">
        <f>(G10/$G$9)*100</f>
        <v>0</v>
      </c>
      <c r="I10" s="95">
        <f t="shared" ref="I10:I41" si="1">IFERROR((H10*$I$7), "")</f>
        <v>0</v>
      </c>
      <c r="J10" s="107"/>
      <c r="K10" s="92">
        <f>IFERROR(((J10/$J$9)*100), "")</f>
        <v>0</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0</v>
      </c>
      <c r="AO10" s="107"/>
      <c r="AP10" s="92">
        <f>IFERROR(((AO10/$AO$9)*100),"")</f>
        <v>0</v>
      </c>
      <c r="AQ10" s="107"/>
      <c r="AR10" s="92" t="str">
        <f>IFERROR(((AQ10/$AQ$9)*100),"")</f>
        <v/>
      </c>
      <c r="AS10" s="107"/>
      <c r="AT10" s="92" t="str">
        <f>IFERROR(((AS10/$AS$9)*100),"")</f>
        <v/>
      </c>
      <c r="AU10" s="95">
        <f>IFERROR(((SUM(AP10,AR10,AT10)/$AS$7)*$AU$7),"")</f>
        <v>0</v>
      </c>
      <c r="AV10" s="107"/>
      <c r="AW10" s="92">
        <f>IFERROR(((AV10/$AV$9)*100),"")</f>
        <v>0</v>
      </c>
      <c r="AX10" s="107"/>
      <c r="AY10" s="92" t="str">
        <f>IFERROR(((AX10/$AX$9)*100),"")</f>
        <v/>
      </c>
      <c r="AZ10" s="107"/>
      <c r="BA10" s="92" t="str">
        <f>IFERROR(((AZ10/$AZ$9)*100),"")</f>
        <v/>
      </c>
      <c r="BB10" s="95">
        <f>IFERROR(((SUM(AW10,AY10,BA10)/$AZ$7)*$BB$7),"")</f>
        <v>0</v>
      </c>
      <c r="BC10" s="98">
        <f>IFERROR(SUM(BB10,AU10,AN10,I10,F10),"")</f>
        <v>0</v>
      </c>
      <c r="BD10" s="98">
        <f>IFERROR(ROUND(BC10,2),"")</f>
        <v>0</v>
      </c>
      <c r="BE10" s="107"/>
      <c r="BF10" s="92">
        <f>IFERROR(((BE10/$BE$9)*100),"")</f>
        <v>0</v>
      </c>
      <c r="BG10" s="107"/>
      <c r="BH10" s="92" t="str">
        <f>IFERROR(((BG10/$BG$9)*100),"")</f>
        <v/>
      </c>
      <c r="BI10" s="107"/>
      <c r="BJ10" s="92" t="str">
        <f>IFERROR(((finalExamLab/$BI$9)*100),"")</f>
        <v/>
      </c>
      <c r="BK10" s="103">
        <f>IFERROR(((SUM(BF10,BH10,BJ10)/$BI$7)*$BK$7),"")</f>
        <v>0</v>
      </c>
      <c r="BL10" s="107">
        <v>100</v>
      </c>
      <c r="BM10" s="92">
        <f>IFERROR(((BL10/$BL$9)*100),"")</f>
        <v>100</v>
      </c>
      <c r="BN10" s="107">
        <v>100</v>
      </c>
      <c r="BO10" s="92">
        <f>IFERROR(((BN10/$BN$9)*100),"")</f>
        <v>100</v>
      </c>
      <c r="BP10" s="107">
        <v>100</v>
      </c>
      <c r="BQ10" s="92">
        <f>IFERROR(((BP10/$BP$9)*100),"")</f>
        <v>100</v>
      </c>
      <c r="BR10" s="107">
        <v>100</v>
      </c>
      <c r="BS10" s="92">
        <f>IFERROR(((BR10/$BR$9)*100),"")</f>
        <v>100</v>
      </c>
      <c r="BT10" s="107">
        <v>100</v>
      </c>
      <c r="BU10" s="92">
        <f>IFERROR(((BT10/$BT$9)*100),"")</f>
        <v>100</v>
      </c>
      <c r="BV10" s="107">
        <v>100</v>
      </c>
      <c r="BW10" s="92">
        <f>IFERROR(((BV10/$BV$9)*100),"")</f>
        <v>100</v>
      </c>
      <c r="BX10" s="107">
        <v>100</v>
      </c>
      <c r="BY10" s="92">
        <f>IFERROR(((BX10/$BX$9)*100),"")</f>
        <v>100</v>
      </c>
      <c r="BZ10" s="107">
        <v>100</v>
      </c>
      <c r="CA10" s="92">
        <f>IFERROR(((BZ10/$BZ$9)*100),"")</f>
        <v>100</v>
      </c>
      <c r="CB10" s="107">
        <v>65</v>
      </c>
      <c r="CC10" s="92">
        <f>IFERROR(((CB10/$CB$9)*100),"")</f>
        <v>65</v>
      </c>
      <c r="CD10" s="107">
        <v>95</v>
      </c>
      <c r="CE10" s="92">
        <f>IFERROR(((CD10/$CD$9)*100),"")</f>
        <v>95</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48</v>
      </c>
      <c r="CQ10" s="99">
        <f>IFERROR(SUM(CP10,BK10),"")</f>
        <v>48</v>
      </c>
      <c r="CR10" s="99">
        <f>IFERROR(ROUND(CQ10,2),"")</f>
        <v>48</v>
      </c>
      <c r="CS10" s="104">
        <f>IFERROR(((CR10*0.6)+(BD10*0.4)),"")</f>
        <v>28.799999999999997</v>
      </c>
      <c r="CT10" s="104">
        <f>IFERROR(VLOOKUP(CS10,REGISTRATION!$P$22:$Q$32,2),"")</f>
        <v>5</v>
      </c>
      <c r="CU10" s="93" t="str">
        <f>IF(CT10&lt;=3,"PASSED","FAILED")</f>
        <v>FAILED</v>
      </c>
    </row>
    <row r="11" spans="1:99">
      <c r="A11" s="41">
        <f>REGISTRATION!A12</f>
        <v>2</v>
      </c>
      <c r="B11" s="41" t="str">
        <f>REGISTRATION!B12</f>
        <v>2015-02-184</v>
      </c>
      <c r="C11" s="41" t="str">
        <f>CONCATENATE(REGISTRATION!C12," ",REGISTRATION!D12," ",REGISTRATION!E12)</f>
        <v>Araña Leonil John C.</v>
      </c>
      <c r="D11" s="108"/>
      <c r="E11" s="92">
        <f>(D11/$D$9)*100</f>
        <v>0</v>
      </c>
      <c r="F11" s="95">
        <f t="shared" si="0"/>
        <v>0</v>
      </c>
      <c r="G11" s="108"/>
      <c r="H11" s="92">
        <f t="shared" ref="H11:H70" si="2">(G11/$G$9)*100</f>
        <v>0</v>
      </c>
      <c r="I11" s="95">
        <f t="shared" si="1"/>
        <v>0</v>
      </c>
      <c r="J11" s="108"/>
      <c r="K11" s="92">
        <f t="shared" ref="K11:K70" si="3">IFERROR(((J11/$J$9)*100), "")</f>
        <v>0</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0</v>
      </c>
      <c r="AO11" s="108"/>
      <c r="AP11" s="92">
        <f t="shared" ref="AP11:AP70" si="10">IFERROR(((AO11/$AO$9)*100),"")</f>
        <v>0</v>
      </c>
      <c r="AQ11" s="108"/>
      <c r="AR11" s="92" t="str">
        <f t="shared" ref="AR11:AR70" si="11">IFERROR(((AQ11/$AQ$9)*100),"")</f>
        <v/>
      </c>
      <c r="AS11" s="108"/>
      <c r="AT11" s="92" t="str">
        <f t="shared" ref="AT11:AT70" si="12">IFERROR(((AS11/$AS$9)*100),"")</f>
        <v/>
      </c>
      <c r="AU11" s="95">
        <f t="shared" ref="AU11:AU70" si="13">IFERROR(((SUM(AP11,AR11,AT11)/$AS$7)*$AU$7),"")</f>
        <v>0</v>
      </c>
      <c r="AV11" s="108"/>
      <c r="AW11" s="92">
        <f t="shared" ref="AW11:AW70" si="14">IFERROR(((AV11/$AV$9)*100),"")</f>
        <v>0</v>
      </c>
      <c r="AX11" s="108"/>
      <c r="AY11" s="92" t="str">
        <f t="shared" ref="AY11:AY70" si="15">IFERROR(((AX11/$AX$9)*100),"")</f>
        <v/>
      </c>
      <c r="AZ11" s="108"/>
      <c r="BA11" s="92" t="str">
        <f t="shared" ref="BA11:BA70" si="16">IFERROR(((AZ11/$AZ$9)*100),"")</f>
        <v/>
      </c>
      <c r="BB11" s="95">
        <f t="shared" ref="BB11:BB70" si="17">IFERROR(((SUM(AW11,AY11,BA11)/$AZ$7)*$BB$7),"")</f>
        <v>0</v>
      </c>
      <c r="BC11" s="98">
        <f t="shared" ref="BC11:BC70" si="18">IFERROR(SUM(BB11,AU11,AN11,I11,F11),"")</f>
        <v>0</v>
      </c>
      <c r="BD11" s="98">
        <f t="shared" ref="BD11:BD70" si="19">IFERROR(ROUND(BC11,2),"")</f>
        <v>0</v>
      </c>
      <c r="BE11" s="108"/>
      <c r="BF11" s="92">
        <f t="shared" ref="BF11:BF70" si="20">IFERROR(((BE11/$BE$9)*100),"")</f>
        <v>0</v>
      </c>
      <c r="BG11" s="108"/>
      <c r="BH11" s="92" t="str">
        <f t="shared" ref="BH11:BH70" si="21">IFERROR(((BG11/$BG$9)*100),"")</f>
        <v/>
      </c>
      <c r="BI11" s="108"/>
      <c r="BJ11" s="92" t="str">
        <f>IFERROR(((BI11/$BI$9)*100),"")</f>
        <v/>
      </c>
      <c r="BK11" s="103">
        <f t="shared" ref="BK11:BK70" si="22">IFERROR(((SUM(BF11,BH11,BJ11)/$BI$7)*$BK$7),"")</f>
        <v>0</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100</v>
      </c>
      <c r="BU11" s="92">
        <f t="shared" ref="BU11:BU70" si="27">IFERROR(((BT11/$BT$9)*100),"")</f>
        <v>100</v>
      </c>
      <c r="BV11" s="107">
        <v>100</v>
      </c>
      <c r="BW11" s="92">
        <f t="shared" ref="BW11:BW70" si="28">IFERROR(((BV11/$BV$9)*100),"")</f>
        <v>100</v>
      </c>
      <c r="BX11" s="107">
        <v>100</v>
      </c>
      <c r="BY11" s="92">
        <f t="shared" ref="BY11:BY70" si="29">IFERROR(((BX11/$BX$9)*100),"")</f>
        <v>100</v>
      </c>
      <c r="BZ11" s="107">
        <v>100</v>
      </c>
      <c r="CA11" s="92">
        <f t="shared" ref="CA11:CA70" si="30">IFERROR(((BZ11/$BZ$9)*100),"")</f>
        <v>100</v>
      </c>
      <c r="CB11" s="107">
        <v>95</v>
      </c>
      <c r="CC11" s="92">
        <f t="shared" ref="CC11:CC70" si="31">IFERROR(((CB11/$CB$9)*100),"")</f>
        <v>95</v>
      </c>
      <c r="CD11" s="107">
        <v>100</v>
      </c>
      <c r="CE11" s="92">
        <f t="shared" ref="CE11:CE70" si="32">IFERROR(((CD11/$CD$9)*100),"")</f>
        <v>100</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49.75</v>
      </c>
      <c r="CQ11" s="99">
        <f t="shared" ref="CQ11:CQ70" si="39">IFERROR(SUM(CP11,BK11),"")</f>
        <v>49.75</v>
      </c>
      <c r="CR11" s="99">
        <f t="shared" ref="CR11:CR70" si="40">IFERROR(ROUND(CQ11,2),"")</f>
        <v>49.75</v>
      </c>
      <c r="CS11" s="104">
        <f t="shared" ref="CS11:CS22" si="41">IFERROR(((CR11*0.6)+(BD11*0.4)),"")</f>
        <v>29.849999999999998</v>
      </c>
      <c r="CT11" s="104">
        <f>IFERROR(VLOOKUP(CS11,REGISTRATION!$P$22:$Q$32,2),"")</f>
        <v>5</v>
      </c>
      <c r="CU11" s="93" t="str">
        <f t="shared" ref="CU11:CU70" si="42">IF(CT11&lt;=3,"PASSED","FAILED")</f>
        <v>FAILED</v>
      </c>
    </row>
    <row r="12" spans="1:99">
      <c r="A12" s="41">
        <f>REGISTRATION!A13</f>
        <v>3</v>
      </c>
      <c r="B12" s="41" t="str">
        <f>REGISTRATION!B13</f>
        <v>2015-01-701</v>
      </c>
      <c r="C12" s="41" t="str">
        <f>CONCATENATE(REGISTRATION!C13," ",REGISTRATION!D13," ",REGISTRATION!E13)</f>
        <v>Atienza Mhel Vince  V.</v>
      </c>
      <c r="D12" s="108"/>
      <c r="E12" s="92">
        <f t="shared" ref="E12:E70" si="43">(D12/$D$9)*100</f>
        <v>0</v>
      </c>
      <c r="F12" s="95">
        <f t="shared" si="0"/>
        <v>0</v>
      </c>
      <c r="G12" s="108"/>
      <c r="H12" s="92">
        <f t="shared" si="2"/>
        <v>0</v>
      </c>
      <c r="I12" s="95">
        <f t="shared" si="1"/>
        <v>0</v>
      </c>
      <c r="J12" s="108"/>
      <c r="K12" s="92">
        <f t="shared" si="3"/>
        <v>0</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0</v>
      </c>
      <c r="AO12" s="108"/>
      <c r="AP12" s="92">
        <f t="shared" si="10"/>
        <v>0</v>
      </c>
      <c r="AQ12" s="108"/>
      <c r="AR12" s="92" t="str">
        <f t="shared" si="11"/>
        <v/>
      </c>
      <c r="AS12" s="108"/>
      <c r="AT12" s="92" t="str">
        <f t="shared" si="12"/>
        <v/>
      </c>
      <c r="AU12" s="95">
        <f t="shared" si="13"/>
        <v>0</v>
      </c>
      <c r="AV12" s="108"/>
      <c r="AW12" s="92">
        <f t="shared" si="14"/>
        <v>0</v>
      </c>
      <c r="AX12" s="108"/>
      <c r="AY12" s="92" t="str">
        <f t="shared" si="15"/>
        <v/>
      </c>
      <c r="AZ12" s="108"/>
      <c r="BA12" s="92" t="str">
        <f t="shared" si="16"/>
        <v/>
      </c>
      <c r="BB12" s="95">
        <f t="shared" si="17"/>
        <v>0</v>
      </c>
      <c r="BC12" s="98">
        <f t="shared" si="18"/>
        <v>0</v>
      </c>
      <c r="BD12" s="98">
        <f t="shared" si="19"/>
        <v>0</v>
      </c>
      <c r="BE12" s="108"/>
      <c r="BF12" s="92">
        <f t="shared" si="20"/>
        <v>0</v>
      </c>
      <c r="BG12" s="108"/>
      <c r="BH12" s="92" t="str">
        <f t="shared" si="21"/>
        <v/>
      </c>
      <c r="BI12" s="108"/>
      <c r="BJ12" s="92" t="str">
        <f t="shared" ref="BJ12:BJ70" si="44">IFERROR(((BI12/$BI$9)*100),"")</f>
        <v/>
      </c>
      <c r="BK12" s="103">
        <f t="shared" si="22"/>
        <v>0</v>
      </c>
      <c r="BL12" s="108">
        <v>100</v>
      </c>
      <c r="BM12" s="92">
        <f t="shared" si="23"/>
        <v>100</v>
      </c>
      <c r="BN12" s="108">
        <v>100</v>
      </c>
      <c r="BO12" s="92">
        <f t="shared" si="24"/>
        <v>100</v>
      </c>
      <c r="BP12" s="108">
        <v>100</v>
      </c>
      <c r="BQ12" s="92">
        <f t="shared" si="25"/>
        <v>100</v>
      </c>
      <c r="BR12" s="108">
        <v>100</v>
      </c>
      <c r="BS12" s="92">
        <f t="shared" si="26"/>
        <v>100</v>
      </c>
      <c r="BT12" s="108">
        <v>100</v>
      </c>
      <c r="BU12" s="92">
        <f t="shared" si="27"/>
        <v>100</v>
      </c>
      <c r="BV12" s="107">
        <v>100</v>
      </c>
      <c r="BW12" s="92">
        <f t="shared" si="28"/>
        <v>100</v>
      </c>
      <c r="BX12" s="107">
        <v>100</v>
      </c>
      <c r="BY12" s="92">
        <f t="shared" si="29"/>
        <v>100</v>
      </c>
      <c r="BZ12" s="107">
        <v>100</v>
      </c>
      <c r="CA12" s="92">
        <f t="shared" si="30"/>
        <v>100</v>
      </c>
      <c r="CB12" s="107">
        <v>65</v>
      </c>
      <c r="CC12" s="92">
        <f t="shared" si="31"/>
        <v>65</v>
      </c>
      <c r="CD12" s="107">
        <v>95</v>
      </c>
      <c r="CE12" s="92">
        <f t="shared" si="32"/>
        <v>95</v>
      </c>
      <c r="CF12" s="107"/>
      <c r="CG12" s="92" t="str">
        <f t="shared" si="33"/>
        <v/>
      </c>
      <c r="CH12" s="107"/>
      <c r="CI12" s="92" t="str">
        <f t="shared" si="34"/>
        <v/>
      </c>
      <c r="CJ12" s="107"/>
      <c r="CK12" s="92" t="str">
        <f t="shared" si="35"/>
        <v/>
      </c>
      <c r="CL12" s="107"/>
      <c r="CM12" s="92" t="str">
        <f t="shared" si="36"/>
        <v/>
      </c>
      <c r="CN12" s="107"/>
      <c r="CO12" s="92" t="str">
        <f t="shared" si="37"/>
        <v/>
      </c>
      <c r="CP12" s="103">
        <f t="shared" si="38"/>
        <v>48</v>
      </c>
      <c r="CQ12" s="99">
        <f t="shared" si="39"/>
        <v>48</v>
      </c>
      <c r="CR12" s="99">
        <f t="shared" si="40"/>
        <v>48</v>
      </c>
      <c r="CS12" s="104">
        <f t="shared" si="41"/>
        <v>28.799999999999997</v>
      </c>
      <c r="CT12" s="104">
        <f>IFERROR(VLOOKUP(CS12,REGISTRATION!$P$22:$Q$32,2),"")</f>
        <v>5</v>
      </c>
      <c r="CU12" s="93" t="str">
        <f t="shared" si="42"/>
        <v>FAILED</v>
      </c>
    </row>
    <row r="13" spans="1:99">
      <c r="A13" s="41">
        <f>REGISTRATION!A14</f>
        <v>4</v>
      </c>
      <c r="B13" s="41" t="str">
        <f>REGISTRATION!B14</f>
        <v>2015-01-1143</v>
      </c>
      <c r="C13" s="41" t="str">
        <f>CONCATENATE(REGISTRATION!C14," ",REGISTRATION!D14," ",REGISTRATION!E14)</f>
        <v>Balallo Evander Jon Q.</v>
      </c>
      <c r="D13" s="108"/>
      <c r="E13" s="92">
        <f t="shared" si="43"/>
        <v>0</v>
      </c>
      <c r="F13" s="95">
        <f t="shared" si="0"/>
        <v>0</v>
      </c>
      <c r="G13" s="108"/>
      <c r="H13" s="92">
        <f t="shared" si="2"/>
        <v>0</v>
      </c>
      <c r="I13" s="95">
        <f t="shared" si="1"/>
        <v>0</v>
      </c>
      <c r="J13" s="108"/>
      <c r="K13" s="92">
        <f t="shared" si="3"/>
        <v>0</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0</v>
      </c>
      <c r="AO13" s="108"/>
      <c r="AP13" s="92">
        <f t="shared" si="10"/>
        <v>0</v>
      </c>
      <c r="AQ13" s="108"/>
      <c r="AR13" s="92" t="str">
        <f t="shared" si="11"/>
        <v/>
      </c>
      <c r="AS13" s="108"/>
      <c r="AT13" s="92" t="str">
        <f t="shared" si="12"/>
        <v/>
      </c>
      <c r="AU13" s="95">
        <f t="shared" si="13"/>
        <v>0</v>
      </c>
      <c r="AV13" s="108"/>
      <c r="AW13" s="92">
        <f t="shared" si="14"/>
        <v>0</v>
      </c>
      <c r="AX13" s="108"/>
      <c r="AY13" s="92" t="str">
        <f t="shared" si="15"/>
        <v/>
      </c>
      <c r="AZ13" s="108"/>
      <c r="BA13" s="92" t="str">
        <f t="shared" si="16"/>
        <v/>
      </c>
      <c r="BB13" s="95">
        <f t="shared" si="17"/>
        <v>0</v>
      </c>
      <c r="BC13" s="98">
        <f t="shared" si="18"/>
        <v>0</v>
      </c>
      <c r="BD13" s="98">
        <f t="shared" si="19"/>
        <v>0</v>
      </c>
      <c r="BE13" s="108"/>
      <c r="BF13" s="92">
        <f t="shared" si="20"/>
        <v>0</v>
      </c>
      <c r="BG13" s="108"/>
      <c r="BH13" s="92" t="str">
        <f t="shared" si="21"/>
        <v/>
      </c>
      <c r="BI13" s="108"/>
      <c r="BJ13" s="92" t="str">
        <f t="shared" si="44"/>
        <v/>
      </c>
      <c r="BK13" s="103">
        <f t="shared" si="22"/>
        <v>0</v>
      </c>
      <c r="BL13" s="108">
        <v>100</v>
      </c>
      <c r="BM13" s="92">
        <f t="shared" si="23"/>
        <v>100</v>
      </c>
      <c r="BN13" s="108">
        <v>100</v>
      </c>
      <c r="BO13" s="92">
        <f t="shared" si="24"/>
        <v>100</v>
      </c>
      <c r="BP13" s="108">
        <v>100</v>
      </c>
      <c r="BQ13" s="92">
        <f t="shared" si="25"/>
        <v>100</v>
      </c>
      <c r="BR13" s="108">
        <v>100</v>
      </c>
      <c r="BS13" s="92">
        <f t="shared" si="26"/>
        <v>100</v>
      </c>
      <c r="BT13" s="108">
        <v>100</v>
      </c>
      <c r="BU13" s="92">
        <f t="shared" si="27"/>
        <v>100</v>
      </c>
      <c r="BV13" s="107">
        <v>100</v>
      </c>
      <c r="BW13" s="92">
        <f t="shared" si="28"/>
        <v>100</v>
      </c>
      <c r="BX13" s="107">
        <v>70</v>
      </c>
      <c r="BY13" s="92">
        <f t="shared" si="29"/>
        <v>70</v>
      </c>
      <c r="BZ13" s="107">
        <v>100</v>
      </c>
      <c r="CA13" s="92">
        <f t="shared" si="30"/>
        <v>100</v>
      </c>
      <c r="CB13" s="107">
        <v>95</v>
      </c>
      <c r="CC13" s="92">
        <f t="shared" si="31"/>
        <v>95</v>
      </c>
      <c r="CD13" s="107">
        <v>100</v>
      </c>
      <c r="CE13" s="92">
        <f t="shared" si="32"/>
        <v>100</v>
      </c>
      <c r="CF13" s="107"/>
      <c r="CG13" s="92" t="str">
        <f t="shared" si="33"/>
        <v/>
      </c>
      <c r="CH13" s="107"/>
      <c r="CI13" s="92" t="str">
        <f t="shared" si="34"/>
        <v/>
      </c>
      <c r="CJ13" s="107"/>
      <c r="CK13" s="92" t="str">
        <f t="shared" si="35"/>
        <v/>
      </c>
      <c r="CL13" s="107"/>
      <c r="CM13" s="92" t="str">
        <f t="shared" si="36"/>
        <v/>
      </c>
      <c r="CN13" s="107"/>
      <c r="CO13" s="92" t="str">
        <f t="shared" si="37"/>
        <v/>
      </c>
      <c r="CP13" s="103">
        <f t="shared" si="38"/>
        <v>48.25</v>
      </c>
      <c r="CQ13" s="99">
        <f t="shared" si="39"/>
        <v>48.25</v>
      </c>
      <c r="CR13" s="99">
        <f t="shared" si="40"/>
        <v>48.25</v>
      </c>
      <c r="CS13" s="104">
        <f t="shared" si="41"/>
        <v>28.95</v>
      </c>
      <c r="CT13" s="104">
        <f>IFERROR(VLOOKUP(CS13,REGISTRATION!$P$22:$Q$32,2),"")</f>
        <v>5</v>
      </c>
      <c r="CU13" s="93" t="str">
        <f t="shared" si="42"/>
        <v>FAILED</v>
      </c>
    </row>
    <row r="14" spans="1:99">
      <c r="A14" s="41">
        <f>REGISTRATION!A15</f>
        <v>5</v>
      </c>
      <c r="B14" s="41" t="str">
        <f>REGISTRATION!B15</f>
        <v>2017-01-769</v>
      </c>
      <c r="C14" s="41" t="str">
        <f>CONCATENATE(REGISTRATION!C15," ",REGISTRATION!D15," ",REGISTRATION!E15)</f>
        <v>Cabuntucan Sweet Zerlyn Z.</v>
      </c>
      <c r="D14" s="108"/>
      <c r="E14" s="92">
        <f t="shared" si="43"/>
        <v>0</v>
      </c>
      <c r="F14" s="95">
        <f t="shared" si="0"/>
        <v>0</v>
      </c>
      <c r="G14" s="108"/>
      <c r="H14" s="92">
        <f t="shared" si="2"/>
        <v>0</v>
      </c>
      <c r="I14" s="95">
        <f t="shared" si="1"/>
        <v>0</v>
      </c>
      <c r="J14" s="108"/>
      <c r="K14" s="92">
        <f t="shared" si="3"/>
        <v>0</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0</v>
      </c>
      <c r="AO14" s="108"/>
      <c r="AP14" s="92">
        <f t="shared" si="10"/>
        <v>0</v>
      </c>
      <c r="AQ14" s="108"/>
      <c r="AR14" s="92" t="str">
        <f t="shared" si="11"/>
        <v/>
      </c>
      <c r="AS14" s="108"/>
      <c r="AT14" s="92" t="str">
        <f t="shared" si="12"/>
        <v/>
      </c>
      <c r="AU14" s="95">
        <f t="shared" si="13"/>
        <v>0</v>
      </c>
      <c r="AV14" s="108"/>
      <c r="AW14" s="92">
        <f t="shared" si="14"/>
        <v>0</v>
      </c>
      <c r="AX14" s="108"/>
      <c r="AY14" s="92" t="str">
        <f t="shared" si="15"/>
        <v/>
      </c>
      <c r="AZ14" s="108"/>
      <c r="BA14" s="92" t="str">
        <f t="shared" si="16"/>
        <v/>
      </c>
      <c r="BB14" s="95">
        <f t="shared" si="17"/>
        <v>0</v>
      </c>
      <c r="BC14" s="98">
        <f t="shared" si="18"/>
        <v>0</v>
      </c>
      <c r="BD14" s="98">
        <f t="shared" si="19"/>
        <v>0</v>
      </c>
      <c r="BE14" s="108"/>
      <c r="BF14" s="92">
        <f t="shared" si="20"/>
        <v>0</v>
      </c>
      <c r="BG14" s="108"/>
      <c r="BH14" s="92" t="str">
        <f t="shared" si="21"/>
        <v/>
      </c>
      <c r="BI14" s="108"/>
      <c r="BJ14" s="92" t="str">
        <f t="shared" si="44"/>
        <v/>
      </c>
      <c r="BK14" s="103">
        <f t="shared" si="22"/>
        <v>0</v>
      </c>
      <c r="BL14" s="108">
        <v>100</v>
      </c>
      <c r="BM14" s="92">
        <f t="shared" si="23"/>
        <v>100</v>
      </c>
      <c r="BN14" s="108">
        <v>100</v>
      </c>
      <c r="BO14" s="92">
        <f t="shared" si="24"/>
        <v>100</v>
      </c>
      <c r="BP14" s="108">
        <v>100</v>
      </c>
      <c r="BQ14" s="92">
        <f t="shared" si="25"/>
        <v>100</v>
      </c>
      <c r="BR14" s="108">
        <v>100</v>
      </c>
      <c r="BS14" s="92">
        <f t="shared" si="26"/>
        <v>100</v>
      </c>
      <c r="BT14" s="108">
        <v>100</v>
      </c>
      <c r="BU14" s="92">
        <f t="shared" si="27"/>
        <v>100</v>
      </c>
      <c r="BV14" s="107">
        <v>100</v>
      </c>
      <c r="BW14" s="92">
        <f t="shared" si="28"/>
        <v>100</v>
      </c>
      <c r="BX14" s="107">
        <v>100</v>
      </c>
      <c r="BY14" s="92">
        <f t="shared" si="29"/>
        <v>100</v>
      </c>
      <c r="BZ14" s="107">
        <v>100</v>
      </c>
      <c r="CA14" s="92">
        <f t="shared" si="30"/>
        <v>100</v>
      </c>
      <c r="CB14" s="107">
        <v>95</v>
      </c>
      <c r="CC14" s="92">
        <f t="shared" si="31"/>
        <v>95</v>
      </c>
      <c r="CD14" s="107">
        <v>100</v>
      </c>
      <c r="CE14" s="92">
        <f t="shared" si="32"/>
        <v>100</v>
      </c>
      <c r="CF14" s="107"/>
      <c r="CG14" s="92" t="str">
        <f t="shared" si="33"/>
        <v/>
      </c>
      <c r="CH14" s="107"/>
      <c r="CI14" s="92" t="str">
        <f t="shared" si="34"/>
        <v/>
      </c>
      <c r="CJ14" s="107"/>
      <c r="CK14" s="92" t="str">
        <f t="shared" si="35"/>
        <v/>
      </c>
      <c r="CL14" s="107"/>
      <c r="CM14" s="92" t="str">
        <f t="shared" si="36"/>
        <v/>
      </c>
      <c r="CN14" s="107"/>
      <c r="CO14" s="92" t="str">
        <f t="shared" si="37"/>
        <v/>
      </c>
      <c r="CP14" s="103">
        <f t="shared" si="38"/>
        <v>49.75</v>
      </c>
      <c r="CQ14" s="99">
        <f t="shared" si="39"/>
        <v>49.75</v>
      </c>
      <c r="CR14" s="99">
        <f t="shared" si="40"/>
        <v>49.75</v>
      </c>
      <c r="CS14" s="104">
        <f t="shared" si="41"/>
        <v>29.849999999999998</v>
      </c>
      <c r="CT14" s="104">
        <f>IFERROR(VLOOKUP(CS14,REGISTRATION!$P$22:$Q$32,2),"")</f>
        <v>5</v>
      </c>
      <c r="CU14" s="93" t="str">
        <f t="shared" si="42"/>
        <v>FAILED</v>
      </c>
    </row>
    <row r="15" spans="1:99">
      <c r="A15" s="41">
        <f>REGISTRATION!A16</f>
        <v>6</v>
      </c>
      <c r="B15" s="41" t="str">
        <f>REGISTRATION!B16</f>
        <v>2014-02-026</v>
      </c>
      <c r="C15" s="41" t="str">
        <f>CONCATENATE(REGISTRATION!C16," ",REGISTRATION!D16," ",REGISTRATION!E16)</f>
        <v xml:space="preserve">Calanza John Sammuel </v>
      </c>
      <c r="D15" s="108"/>
      <c r="E15" s="92">
        <f t="shared" si="43"/>
        <v>0</v>
      </c>
      <c r="F15" s="95">
        <f t="shared" si="0"/>
        <v>0</v>
      </c>
      <c r="G15" s="108"/>
      <c r="H15" s="92">
        <f t="shared" si="2"/>
        <v>0</v>
      </c>
      <c r="I15" s="95">
        <f t="shared" si="1"/>
        <v>0</v>
      </c>
      <c r="J15" s="108"/>
      <c r="K15" s="92">
        <f t="shared" si="3"/>
        <v>0</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0</v>
      </c>
      <c r="AO15" s="108"/>
      <c r="AP15" s="92">
        <f t="shared" si="10"/>
        <v>0</v>
      </c>
      <c r="AQ15" s="108"/>
      <c r="AR15" s="92" t="str">
        <f t="shared" si="11"/>
        <v/>
      </c>
      <c r="AS15" s="108"/>
      <c r="AT15" s="92" t="str">
        <f t="shared" si="12"/>
        <v/>
      </c>
      <c r="AU15" s="95">
        <f t="shared" si="13"/>
        <v>0</v>
      </c>
      <c r="AV15" s="108"/>
      <c r="AW15" s="92">
        <f t="shared" si="14"/>
        <v>0</v>
      </c>
      <c r="AX15" s="108"/>
      <c r="AY15" s="92" t="str">
        <f t="shared" si="15"/>
        <v/>
      </c>
      <c r="AZ15" s="108"/>
      <c r="BA15" s="92" t="str">
        <f t="shared" si="16"/>
        <v/>
      </c>
      <c r="BB15" s="95">
        <f t="shared" si="17"/>
        <v>0</v>
      </c>
      <c r="BC15" s="98">
        <f t="shared" si="18"/>
        <v>0</v>
      </c>
      <c r="BD15" s="98">
        <f t="shared" si="19"/>
        <v>0</v>
      </c>
      <c r="BE15" s="108"/>
      <c r="BF15" s="92">
        <f t="shared" si="20"/>
        <v>0</v>
      </c>
      <c r="BG15" s="108"/>
      <c r="BH15" s="92" t="str">
        <f t="shared" si="21"/>
        <v/>
      </c>
      <c r="BI15" s="108"/>
      <c r="BJ15" s="92" t="str">
        <f t="shared" si="44"/>
        <v/>
      </c>
      <c r="BK15" s="103">
        <f t="shared" si="22"/>
        <v>0</v>
      </c>
      <c r="BL15" s="108">
        <v>100</v>
      </c>
      <c r="BM15" s="92">
        <f t="shared" si="23"/>
        <v>100</v>
      </c>
      <c r="BN15" s="108">
        <v>100</v>
      </c>
      <c r="BO15" s="92">
        <f t="shared" si="24"/>
        <v>100</v>
      </c>
      <c r="BP15" s="108">
        <v>80</v>
      </c>
      <c r="BQ15" s="92">
        <f t="shared" si="25"/>
        <v>80</v>
      </c>
      <c r="BR15" s="108">
        <v>80</v>
      </c>
      <c r="BS15" s="92">
        <f t="shared" si="26"/>
        <v>80</v>
      </c>
      <c r="BT15" s="108">
        <v>90</v>
      </c>
      <c r="BU15" s="92">
        <f t="shared" si="27"/>
        <v>90</v>
      </c>
      <c r="BV15" s="107">
        <v>100</v>
      </c>
      <c r="BW15" s="92">
        <f t="shared" si="28"/>
        <v>100</v>
      </c>
      <c r="BX15" s="107">
        <v>65</v>
      </c>
      <c r="BY15" s="92">
        <f t="shared" si="29"/>
        <v>65</v>
      </c>
      <c r="BZ15" s="107">
        <v>100</v>
      </c>
      <c r="CA15" s="92">
        <f t="shared" si="30"/>
        <v>100</v>
      </c>
      <c r="CB15" s="107">
        <v>95</v>
      </c>
      <c r="CC15" s="92">
        <f t="shared" si="31"/>
        <v>95</v>
      </c>
      <c r="CD15" s="107">
        <v>65</v>
      </c>
      <c r="CE15" s="92">
        <f t="shared" si="32"/>
        <v>65</v>
      </c>
      <c r="CF15" s="107"/>
      <c r="CG15" s="92" t="str">
        <f t="shared" si="33"/>
        <v/>
      </c>
      <c r="CH15" s="107"/>
      <c r="CI15" s="92" t="str">
        <f t="shared" si="34"/>
        <v/>
      </c>
      <c r="CJ15" s="107"/>
      <c r="CK15" s="92" t="str">
        <f t="shared" si="35"/>
        <v/>
      </c>
      <c r="CL15" s="107"/>
      <c r="CM15" s="92" t="str">
        <f t="shared" si="36"/>
        <v/>
      </c>
      <c r="CN15" s="107"/>
      <c r="CO15" s="92" t="str">
        <f t="shared" si="37"/>
        <v/>
      </c>
      <c r="CP15" s="103">
        <f t="shared" si="38"/>
        <v>43.75</v>
      </c>
      <c r="CQ15" s="99">
        <f t="shared" si="39"/>
        <v>43.75</v>
      </c>
      <c r="CR15" s="99">
        <f t="shared" si="40"/>
        <v>43.75</v>
      </c>
      <c r="CS15" s="104">
        <f t="shared" si="41"/>
        <v>26.25</v>
      </c>
      <c r="CT15" s="104">
        <f>IFERROR(VLOOKUP(CS15,REGISTRATION!$P$22:$Q$32,2),"")</f>
        <v>5</v>
      </c>
      <c r="CU15" s="93" t="str">
        <f t="shared" si="42"/>
        <v>FAILED</v>
      </c>
    </row>
    <row r="16" spans="1:99">
      <c r="A16" s="41">
        <f>REGISTRATION!A17</f>
        <v>7</v>
      </c>
      <c r="B16" s="41" t="str">
        <f>REGISTRATION!B17</f>
        <v>2015-01-636</v>
      </c>
      <c r="C16" s="41" t="str">
        <f>CONCATENATE(REGISTRATION!C17," ",REGISTRATION!D17," ",REGISTRATION!E17)</f>
        <v>Caridad Jethro C.</v>
      </c>
      <c r="D16" s="108"/>
      <c r="E16" s="92">
        <f t="shared" si="43"/>
        <v>0</v>
      </c>
      <c r="F16" s="95">
        <f t="shared" si="0"/>
        <v>0</v>
      </c>
      <c r="G16" s="108"/>
      <c r="H16" s="92">
        <f t="shared" si="2"/>
        <v>0</v>
      </c>
      <c r="I16" s="95">
        <f t="shared" si="1"/>
        <v>0</v>
      </c>
      <c r="J16" s="108"/>
      <c r="K16" s="92">
        <f t="shared" si="3"/>
        <v>0</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0</v>
      </c>
      <c r="AO16" s="108"/>
      <c r="AP16" s="92">
        <f t="shared" si="10"/>
        <v>0</v>
      </c>
      <c r="AQ16" s="108"/>
      <c r="AR16" s="92" t="str">
        <f t="shared" si="11"/>
        <v/>
      </c>
      <c r="AS16" s="108"/>
      <c r="AT16" s="92" t="str">
        <f t="shared" si="12"/>
        <v/>
      </c>
      <c r="AU16" s="95">
        <f t="shared" si="13"/>
        <v>0</v>
      </c>
      <c r="AV16" s="108"/>
      <c r="AW16" s="92">
        <f t="shared" si="14"/>
        <v>0</v>
      </c>
      <c r="AX16" s="108"/>
      <c r="AY16" s="92" t="str">
        <f t="shared" si="15"/>
        <v/>
      </c>
      <c r="AZ16" s="108"/>
      <c r="BA16" s="92" t="str">
        <f t="shared" si="16"/>
        <v/>
      </c>
      <c r="BB16" s="95">
        <f t="shared" si="17"/>
        <v>0</v>
      </c>
      <c r="BC16" s="98">
        <f t="shared" si="18"/>
        <v>0</v>
      </c>
      <c r="BD16" s="98">
        <f t="shared" si="19"/>
        <v>0</v>
      </c>
      <c r="BE16" s="108"/>
      <c r="BF16" s="92">
        <f t="shared" si="20"/>
        <v>0</v>
      </c>
      <c r="BG16" s="108"/>
      <c r="BH16" s="92" t="str">
        <f t="shared" si="21"/>
        <v/>
      </c>
      <c r="BI16" s="108"/>
      <c r="BJ16" s="92" t="str">
        <f t="shared" si="44"/>
        <v/>
      </c>
      <c r="BK16" s="103">
        <f t="shared" si="22"/>
        <v>0</v>
      </c>
      <c r="BL16" s="108">
        <v>100</v>
      </c>
      <c r="BM16" s="92">
        <f t="shared" si="23"/>
        <v>100</v>
      </c>
      <c r="BN16" s="108">
        <v>100</v>
      </c>
      <c r="BO16" s="92">
        <f t="shared" si="24"/>
        <v>100</v>
      </c>
      <c r="BP16" s="108">
        <v>100</v>
      </c>
      <c r="BQ16" s="92">
        <f t="shared" si="25"/>
        <v>100</v>
      </c>
      <c r="BR16" s="108">
        <v>100</v>
      </c>
      <c r="BS16" s="92">
        <f t="shared" si="26"/>
        <v>100</v>
      </c>
      <c r="BT16" s="108">
        <v>100</v>
      </c>
      <c r="BU16" s="92">
        <f t="shared" si="27"/>
        <v>100</v>
      </c>
      <c r="BV16" s="107">
        <v>100</v>
      </c>
      <c r="BW16" s="92">
        <f t="shared" si="28"/>
        <v>100</v>
      </c>
      <c r="BX16" s="107">
        <v>100</v>
      </c>
      <c r="BY16" s="92">
        <f t="shared" si="29"/>
        <v>100</v>
      </c>
      <c r="BZ16" s="107">
        <v>100</v>
      </c>
      <c r="CA16" s="92">
        <f t="shared" si="30"/>
        <v>100</v>
      </c>
      <c r="CB16" s="107">
        <v>95</v>
      </c>
      <c r="CC16" s="92">
        <f t="shared" si="31"/>
        <v>95</v>
      </c>
      <c r="CD16" s="107">
        <v>65</v>
      </c>
      <c r="CE16" s="92">
        <f t="shared" si="32"/>
        <v>65</v>
      </c>
      <c r="CF16" s="107"/>
      <c r="CG16" s="92" t="str">
        <f t="shared" si="33"/>
        <v/>
      </c>
      <c r="CH16" s="107"/>
      <c r="CI16" s="92" t="str">
        <f t="shared" si="34"/>
        <v/>
      </c>
      <c r="CJ16" s="107"/>
      <c r="CK16" s="92" t="str">
        <f t="shared" si="35"/>
        <v/>
      </c>
      <c r="CL16" s="107"/>
      <c r="CM16" s="92" t="str">
        <f t="shared" si="36"/>
        <v/>
      </c>
      <c r="CN16" s="107"/>
      <c r="CO16" s="92" t="str">
        <f t="shared" si="37"/>
        <v/>
      </c>
      <c r="CP16" s="103">
        <f t="shared" si="38"/>
        <v>48</v>
      </c>
      <c r="CQ16" s="99">
        <f t="shared" si="39"/>
        <v>48</v>
      </c>
      <c r="CR16" s="99">
        <f t="shared" si="40"/>
        <v>48</v>
      </c>
      <c r="CS16" s="104">
        <f t="shared" si="41"/>
        <v>28.799999999999997</v>
      </c>
      <c r="CT16" s="104">
        <f>IFERROR(VLOOKUP(CS16,REGISTRATION!$P$22:$Q$32,2),"")</f>
        <v>5</v>
      </c>
      <c r="CU16" s="93" t="str">
        <f t="shared" si="42"/>
        <v>FAILED</v>
      </c>
    </row>
    <row r="17" spans="1:99">
      <c r="A17" s="41">
        <f>REGISTRATION!A18</f>
        <v>8</v>
      </c>
      <c r="B17" s="41" t="str">
        <f>REGISTRATION!B18</f>
        <v>2015-01-980</v>
      </c>
      <c r="C17" s="41" t="str">
        <f>CONCATENATE(REGISTRATION!C18," ",REGISTRATION!D18," ",REGISTRATION!E18)</f>
        <v>Dabu Fherlyn  N.</v>
      </c>
      <c r="D17" s="108"/>
      <c r="E17" s="92">
        <f t="shared" si="43"/>
        <v>0</v>
      </c>
      <c r="F17" s="95">
        <f t="shared" si="0"/>
        <v>0</v>
      </c>
      <c r="G17" s="108"/>
      <c r="H17" s="92">
        <f t="shared" si="2"/>
        <v>0</v>
      </c>
      <c r="I17" s="95">
        <f t="shared" si="1"/>
        <v>0</v>
      </c>
      <c r="J17" s="108"/>
      <c r="K17" s="92">
        <f t="shared" si="3"/>
        <v>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0</v>
      </c>
      <c r="AO17" s="108"/>
      <c r="AP17" s="92">
        <f t="shared" si="10"/>
        <v>0</v>
      </c>
      <c r="AQ17" s="108"/>
      <c r="AR17" s="92" t="str">
        <f t="shared" si="11"/>
        <v/>
      </c>
      <c r="AS17" s="108"/>
      <c r="AT17" s="92" t="str">
        <f t="shared" si="12"/>
        <v/>
      </c>
      <c r="AU17" s="95">
        <f t="shared" si="13"/>
        <v>0</v>
      </c>
      <c r="AV17" s="108"/>
      <c r="AW17" s="92">
        <f t="shared" si="14"/>
        <v>0</v>
      </c>
      <c r="AX17" s="108"/>
      <c r="AY17" s="92" t="str">
        <f t="shared" si="15"/>
        <v/>
      </c>
      <c r="AZ17" s="108"/>
      <c r="BA17" s="92" t="str">
        <f t="shared" si="16"/>
        <v/>
      </c>
      <c r="BB17" s="95">
        <f t="shared" si="17"/>
        <v>0</v>
      </c>
      <c r="BC17" s="98">
        <f t="shared" si="18"/>
        <v>0</v>
      </c>
      <c r="BD17" s="98">
        <f t="shared" si="19"/>
        <v>0</v>
      </c>
      <c r="BE17" s="108"/>
      <c r="BF17" s="92">
        <f t="shared" si="20"/>
        <v>0</v>
      </c>
      <c r="BG17" s="108"/>
      <c r="BH17" s="92" t="str">
        <f t="shared" si="21"/>
        <v/>
      </c>
      <c r="BI17" s="108"/>
      <c r="BJ17" s="92" t="str">
        <f t="shared" si="44"/>
        <v/>
      </c>
      <c r="BK17" s="103">
        <f t="shared" si="22"/>
        <v>0</v>
      </c>
      <c r="BL17" s="108">
        <v>100</v>
      </c>
      <c r="BM17" s="92">
        <f t="shared" si="23"/>
        <v>100</v>
      </c>
      <c r="BN17" s="108">
        <v>100</v>
      </c>
      <c r="BO17" s="92">
        <f t="shared" si="24"/>
        <v>100</v>
      </c>
      <c r="BP17" s="108">
        <v>100</v>
      </c>
      <c r="BQ17" s="92">
        <f t="shared" si="25"/>
        <v>100</v>
      </c>
      <c r="BR17" s="108">
        <v>100</v>
      </c>
      <c r="BS17" s="92">
        <f t="shared" si="26"/>
        <v>100</v>
      </c>
      <c r="BT17" s="108">
        <v>100</v>
      </c>
      <c r="BU17" s="92">
        <f t="shared" si="27"/>
        <v>100</v>
      </c>
      <c r="BV17" s="107">
        <v>100</v>
      </c>
      <c r="BW17" s="92">
        <f t="shared" si="28"/>
        <v>100</v>
      </c>
      <c r="BX17" s="107">
        <v>100</v>
      </c>
      <c r="BY17" s="92">
        <f t="shared" si="29"/>
        <v>100</v>
      </c>
      <c r="BZ17" s="107">
        <v>100</v>
      </c>
      <c r="CA17" s="92">
        <f t="shared" si="30"/>
        <v>100</v>
      </c>
      <c r="CB17" s="107">
        <v>95</v>
      </c>
      <c r="CC17" s="92">
        <f t="shared" si="31"/>
        <v>95</v>
      </c>
      <c r="CD17" s="107">
        <v>100</v>
      </c>
      <c r="CE17" s="92">
        <f t="shared" si="32"/>
        <v>100</v>
      </c>
      <c r="CF17" s="107"/>
      <c r="CG17" s="92" t="str">
        <f t="shared" si="33"/>
        <v/>
      </c>
      <c r="CH17" s="107"/>
      <c r="CI17" s="92" t="str">
        <f t="shared" si="34"/>
        <v/>
      </c>
      <c r="CJ17" s="107"/>
      <c r="CK17" s="92" t="str">
        <f t="shared" si="35"/>
        <v/>
      </c>
      <c r="CL17" s="107"/>
      <c r="CM17" s="92" t="str">
        <f t="shared" si="36"/>
        <v/>
      </c>
      <c r="CN17" s="107"/>
      <c r="CO17" s="92" t="str">
        <f t="shared" si="37"/>
        <v/>
      </c>
      <c r="CP17" s="103">
        <f t="shared" si="38"/>
        <v>49.75</v>
      </c>
      <c r="CQ17" s="99">
        <f t="shared" si="39"/>
        <v>49.75</v>
      </c>
      <c r="CR17" s="99">
        <f t="shared" si="40"/>
        <v>49.75</v>
      </c>
      <c r="CS17" s="104">
        <f t="shared" si="41"/>
        <v>29.849999999999998</v>
      </c>
      <c r="CT17" s="104">
        <f>IFERROR(VLOOKUP(CS17,REGISTRATION!$P$22:$Q$32,2),"")</f>
        <v>5</v>
      </c>
      <c r="CU17" s="93" t="str">
        <f t="shared" si="42"/>
        <v>FAILED</v>
      </c>
    </row>
    <row r="18" spans="1:99">
      <c r="A18" s="41">
        <f>REGISTRATION!A19</f>
        <v>9</v>
      </c>
      <c r="B18" s="41" t="str">
        <f>REGISTRATION!B19</f>
        <v>2015-01-1541</v>
      </c>
      <c r="C18" s="41" t="str">
        <f>CONCATENATE(REGISTRATION!C19," ",REGISTRATION!D19," ",REGISTRATION!E19)</f>
        <v>Eroa Mark Vincent M.</v>
      </c>
      <c r="D18" s="108"/>
      <c r="E18" s="92">
        <f t="shared" si="43"/>
        <v>0</v>
      </c>
      <c r="F18" s="95">
        <f t="shared" si="0"/>
        <v>0</v>
      </c>
      <c r="G18" s="108"/>
      <c r="H18" s="92">
        <f t="shared" si="2"/>
        <v>0</v>
      </c>
      <c r="I18" s="95">
        <f t="shared" si="1"/>
        <v>0</v>
      </c>
      <c r="J18" s="108"/>
      <c r="K18" s="92">
        <f t="shared" si="3"/>
        <v>0</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0</v>
      </c>
      <c r="AO18" s="108"/>
      <c r="AP18" s="92">
        <f t="shared" si="10"/>
        <v>0</v>
      </c>
      <c r="AQ18" s="108"/>
      <c r="AR18" s="92" t="str">
        <f t="shared" si="11"/>
        <v/>
      </c>
      <c r="AS18" s="108"/>
      <c r="AT18" s="92" t="str">
        <f t="shared" si="12"/>
        <v/>
      </c>
      <c r="AU18" s="95">
        <f t="shared" si="13"/>
        <v>0</v>
      </c>
      <c r="AV18" s="108"/>
      <c r="AW18" s="92">
        <f t="shared" si="14"/>
        <v>0</v>
      </c>
      <c r="AX18" s="108"/>
      <c r="AY18" s="92" t="str">
        <f t="shared" si="15"/>
        <v/>
      </c>
      <c r="AZ18" s="108"/>
      <c r="BA18" s="92" t="str">
        <f t="shared" si="16"/>
        <v/>
      </c>
      <c r="BB18" s="95">
        <f t="shared" si="17"/>
        <v>0</v>
      </c>
      <c r="BC18" s="98">
        <f t="shared" si="18"/>
        <v>0</v>
      </c>
      <c r="BD18" s="98">
        <f t="shared" si="19"/>
        <v>0</v>
      </c>
      <c r="BE18" s="108"/>
      <c r="BF18" s="92">
        <f t="shared" si="20"/>
        <v>0</v>
      </c>
      <c r="BG18" s="108"/>
      <c r="BH18" s="92" t="str">
        <f t="shared" si="21"/>
        <v/>
      </c>
      <c r="BI18" s="108"/>
      <c r="BJ18" s="92" t="str">
        <f t="shared" si="44"/>
        <v/>
      </c>
      <c r="BK18" s="103">
        <f t="shared" si="22"/>
        <v>0</v>
      </c>
      <c r="BL18" s="108">
        <v>100</v>
      </c>
      <c r="BM18" s="92">
        <f t="shared" si="23"/>
        <v>100</v>
      </c>
      <c r="BN18" s="108">
        <v>100</v>
      </c>
      <c r="BO18" s="92">
        <f t="shared" si="24"/>
        <v>100</v>
      </c>
      <c r="BP18" s="108">
        <v>100</v>
      </c>
      <c r="BQ18" s="92">
        <f t="shared" si="25"/>
        <v>100</v>
      </c>
      <c r="BR18" s="108">
        <v>100</v>
      </c>
      <c r="BS18" s="92">
        <f t="shared" si="26"/>
        <v>100</v>
      </c>
      <c r="BT18" s="108">
        <v>90</v>
      </c>
      <c r="BU18" s="92">
        <f t="shared" si="27"/>
        <v>90</v>
      </c>
      <c r="BV18" s="107">
        <v>100</v>
      </c>
      <c r="BW18" s="92">
        <f t="shared" si="28"/>
        <v>100</v>
      </c>
      <c r="BX18" s="107">
        <v>100</v>
      </c>
      <c r="BY18" s="92">
        <f t="shared" si="29"/>
        <v>100</v>
      </c>
      <c r="BZ18" s="107">
        <v>100</v>
      </c>
      <c r="CA18" s="92">
        <f t="shared" si="30"/>
        <v>100</v>
      </c>
      <c r="CB18" s="107">
        <v>65</v>
      </c>
      <c r="CC18" s="92">
        <f t="shared" si="31"/>
        <v>65</v>
      </c>
      <c r="CD18" s="107">
        <v>100</v>
      </c>
      <c r="CE18" s="92">
        <f t="shared" si="32"/>
        <v>100</v>
      </c>
      <c r="CF18" s="107"/>
      <c r="CG18" s="92" t="str">
        <f t="shared" si="33"/>
        <v/>
      </c>
      <c r="CH18" s="107"/>
      <c r="CI18" s="92" t="str">
        <f t="shared" si="34"/>
        <v/>
      </c>
      <c r="CJ18" s="107"/>
      <c r="CK18" s="92" t="str">
        <f t="shared" si="35"/>
        <v/>
      </c>
      <c r="CL18" s="107"/>
      <c r="CM18" s="92" t="str">
        <f t="shared" si="36"/>
        <v/>
      </c>
      <c r="CN18" s="107"/>
      <c r="CO18" s="92" t="str">
        <f t="shared" si="37"/>
        <v/>
      </c>
      <c r="CP18" s="103">
        <f t="shared" si="38"/>
        <v>47.75</v>
      </c>
      <c r="CQ18" s="99">
        <f t="shared" si="39"/>
        <v>47.75</v>
      </c>
      <c r="CR18" s="99">
        <f t="shared" si="40"/>
        <v>47.75</v>
      </c>
      <c r="CS18" s="104">
        <f t="shared" si="41"/>
        <v>28.65</v>
      </c>
      <c r="CT18" s="104">
        <f>IFERROR(VLOOKUP(CS18,REGISTRATION!$P$22:$Q$32,2),"")</f>
        <v>5</v>
      </c>
      <c r="CU18" s="93" t="str">
        <f t="shared" si="42"/>
        <v>FAILED</v>
      </c>
    </row>
    <row r="19" spans="1:99">
      <c r="A19" s="41">
        <f>REGISTRATION!A20</f>
        <v>10</v>
      </c>
      <c r="B19" s="41" t="str">
        <f>REGISTRATION!B20</f>
        <v>2015-01-1163</v>
      </c>
      <c r="C19" s="41" t="str">
        <f>CONCATENATE(REGISTRATION!C20," ",REGISTRATION!D20," ",REGISTRATION!E20)</f>
        <v>Gallaza Gillejoy C.</v>
      </c>
      <c r="D19" s="108"/>
      <c r="E19" s="92">
        <f t="shared" si="43"/>
        <v>0</v>
      </c>
      <c r="F19" s="95">
        <f t="shared" si="0"/>
        <v>0</v>
      </c>
      <c r="G19" s="108"/>
      <c r="H19" s="92">
        <f t="shared" si="2"/>
        <v>0</v>
      </c>
      <c r="I19" s="95">
        <f t="shared" si="1"/>
        <v>0</v>
      </c>
      <c r="J19" s="108"/>
      <c r="K19" s="92">
        <f t="shared" si="3"/>
        <v>0</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0</v>
      </c>
      <c r="AO19" s="108"/>
      <c r="AP19" s="92">
        <f t="shared" si="10"/>
        <v>0</v>
      </c>
      <c r="AQ19" s="108"/>
      <c r="AR19" s="92" t="str">
        <f t="shared" si="11"/>
        <v/>
      </c>
      <c r="AS19" s="108"/>
      <c r="AT19" s="92" t="str">
        <f t="shared" si="12"/>
        <v/>
      </c>
      <c r="AU19" s="95">
        <f t="shared" si="13"/>
        <v>0</v>
      </c>
      <c r="AV19" s="108"/>
      <c r="AW19" s="92">
        <f t="shared" si="14"/>
        <v>0</v>
      </c>
      <c r="AX19" s="108"/>
      <c r="AY19" s="92" t="str">
        <f t="shared" si="15"/>
        <v/>
      </c>
      <c r="AZ19" s="108"/>
      <c r="BA19" s="92" t="str">
        <f t="shared" si="16"/>
        <v/>
      </c>
      <c r="BB19" s="95">
        <f t="shared" si="17"/>
        <v>0</v>
      </c>
      <c r="BC19" s="98">
        <f t="shared" si="18"/>
        <v>0</v>
      </c>
      <c r="BD19" s="98">
        <f t="shared" si="19"/>
        <v>0</v>
      </c>
      <c r="BE19" s="108"/>
      <c r="BF19" s="92">
        <f t="shared" si="20"/>
        <v>0</v>
      </c>
      <c r="BG19" s="108"/>
      <c r="BH19" s="92" t="str">
        <f t="shared" si="21"/>
        <v/>
      </c>
      <c r="BI19" s="108"/>
      <c r="BJ19" s="92" t="str">
        <f t="shared" si="44"/>
        <v/>
      </c>
      <c r="BK19" s="103">
        <f t="shared" si="22"/>
        <v>0</v>
      </c>
      <c r="BL19" s="108">
        <v>100</v>
      </c>
      <c r="BM19" s="92">
        <f t="shared" si="23"/>
        <v>100</v>
      </c>
      <c r="BN19" s="108">
        <v>100</v>
      </c>
      <c r="BO19" s="92">
        <f t="shared" si="24"/>
        <v>100</v>
      </c>
      <c r="BP19" s="108">
        <v>100</v>
      </c>
      <c r="BQ19" s="92">
        <f t="shared" si="25"/>
        <v>100</v>
      </c>
      <c r="BR19" s="108">
        <v>100</v>
      </c>
      <c r="BS19" s="92">
        <f t="shared" si="26"/>
        <v>100</v>
      </c>
      <c r="BT19" s="108">
        <v>100</v>
      </c>
      <c r="BU19" s="92">
        <f t="shared" si="27"/>
        <v>100</v>
      </c>
      <c r="BV19" s="107">
        <v>100</v>
      </c>
      <c r="BW19" s="92">
        <f t="shared" si="28"/>
        <v>100</v>
      </c>
      <c r="BX19" s="107">
        <v>100</v>
      </c>
      <c r="BY19" s="92">
        <f t="shared" si="29"/>
        <v>100</v>
      </c>
      <c r="BZ19" s="107">
        <v>100</v>
      </c>
      <c r="CA19" s="92">
        <f t="shared" si="30"/>
        <v>100</v>
      </c>
      <c r="CB19" s="107">
        <v>95</v>
      </c>
      <c r="CC19" s="92">
        <f t="shared" si="31"/>
        <v>95</v>
      </c>
      <c r="CD19" s="107">
        <v>100</v>
      </c>
      <c r="CE19" s="92">
        <f t="shared" si="32"/>
        <v>100</v>
      </c>
      <c r="CF19" s="107"/>
      <c r="CG19" s="92" t="str">
        <f t="shared" si="33"/>
        <v/>
      </c>
      <c r="CH19" s="107"/>
      <c r="CI19" s="92" t="str">
        <f t="shared" si="34"/>
        <v/>
      </c>
      <c r="CJ19" s="107"/>
      <c r="CK19" s="92" t="str">
        <f t="shared" si="35"/>
        <v/>
      </c>
      <c r="CL19" s="107"/>
      <c r="CM19" s="92" t="str">
        <f t="shared" si="36"/>
        <v/>
      </c>
      <c r="CN19" s="107"/>
      <c r="CO19" s="92" t="str">
        <f t="shared" si="37"/>
        <v/>
      </c>
      <c r="CP19" s="103">
        <f t="shared" si="38"/>
        <v>49.75</v>
      </c>
      <c r="CQ19" s="99">
        <f t="shared" si="39"/>
        <v>49.75</v>
      </c>
      <c r="CR19" s="99">
        <f t="shared" si="40"/>
        <v>49.75</v>
      </c>
      <c r="CS19" s="104">
        <f t="shared" si="41"/>
        <v>29.849999999999998</v>
      </c>
      <c r="CT19" s="104">
        <f>IFERROR(VLOOKUP(CS19,REGISTRATION!$P$22:$Q$32,2),"")</f>
        <v>5</v>
      </c>
      <c r="CU19" s="93" t="str">
        <f t="shared" si="42"/>
        <v>FAILED</v>
      </c>
    </row>
    <row r="20" spans="1:99">
      <c r="A20" s="41">
        <f>REGISTRATION!A21</f>
        <v>11</v>
      </c>
      <c r="B20" s="41" t="str">
        <f>REGISTRATION!B21</f>
        <v>2015-01-687</v>
      </c>
      <c r="C20" s="41" t="str">
        <f>CONCATENATE(REGISTRATION!C21," ",REGISTRATION!D21," ",REGISTRATION!E21)</f>
        <v>Gicos  Mark Jovan N.</v>
      </c>
      <c r="D20" s="108"/>
      <c r="E20" s="92">
        <f t="shared" si="43"/>
        <v>0</v>
      </c>
      <c r="F20" s="95">
        <f t="shared" si="0"/>
        <v>0</v>
      </c>
      <c r="G20" s="108"/>
      <c r="H20" s="92">
        <f t="shared" si="2"/>
        <v>0</v>
      </c>
      <c r="I20" s="95">
        <f t="shared" si="1"/>
        <v>0</v>
      </c>
      <c r="J20" s="108"/>
      <c r="K20" s="92">
        <f t="shared" si="3"/>
        <v>0</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0</v>
      </c>
      <c r="AO20" s="108"/>
      <c r="AP20" s="92">
        <f t="shared" si="10"/>
        <v>0</v>
      </c>
      <c r="AQ20" s="108"/>
      <c r="AR20" s="92" t="str">
        <f t="shared" si="11"/>
        <v/>
      </c>
      <c r="AS20" s="108"/>
      <c r="AT20" s="92" t="str">
        <f t="shared" si="12"/>
        <v/>
      </c>
      <c r="AU20" s="95">
        <f t="shared" si="13"/>
        <v>0</v>
      </c>
      <c r="AV20" s="108"/>
      <c r="AW20" s="92">
        <f t="shared" si="14"/>
        <v>0</v>
      </c>
      <c r="AX20" s="108"/>
      <c r="AY20" s="92" t="str">
        <f t="shared" si="15"/>
        <v/>
      </c>
      <c r="AZ20" s="108"/>
      <c r="BA20" s="92" t="str">
        <f t="shared" si="16"/>
        <v/>
      </c>
      <c r="BB20" s="95">
        <f t="shared" si="17"/>
        <v>0</v>
      </c>
      <c r="BC20" s="98">
        <f t="shared" si="18"/>
        <v>0</v>
      </c>
      <c r="BD20" s="98">
        <f t="shared" si="19"/>
        <v>0</v>
      </c>
      <c r="BE20" s="108"/>
      <c r="BF20" s="92">
        <f t="shared" si="20"/>
        <v>0</v>
      </c>
      <c r="BG20" s="108"/>
      <c r="BH20" s="92" t="str">
        <f t="shared" si="21"/>
        <v/>
      </c>
      <c r="BI20" s="108"/>
      <c r="BJ20" s="92" t="str">
        <f t="shared" si="44"/>
        <v/>
      </c>
      <c r="BK20" s="103">
        <f t="shared" si="22"/>
        <v>0</v>
      </c>
      <c r="BL20" s="108">
        <v>100</v>
      </c>
      <c r="BM20" s="92">
        <f t="shared" si="23"/>
        <v>100</v>
      </c>
      <c r="BN20" s="108">
        <v>100</v>
      </c>
      <c r="BO20" s="92">
        <f t="shared" si="24"/>
        <v>100</v>
      </c>
      <c r="BP20" s="108">
        <v>100</v>
      </c>
      <c r="BQ20" s="92">
        <f t="shared" si="25"/>
        <v>100</v>
      </c>
      <c r="BR20" s="108">
        <v>100</v>
      </c>
      <c r="BS20" s="92">
        <f t="shared" si="26"/>
        <v>100</v>
      </c>
      <c r="BT20" s="108">
        <v>85</v>
      </c>
      <c r="BU20" s="92">
        <f t="shared" si="27"/>
        <v>85</v>
      </c>
      <c r="BV20" s="107">
        <v>100</v>
      </c>
      <c r="BW20" s="92">
        <f t="shared" si="28"/>
        <v>100</v>
      </c>
      <c r="BX20" s="107">
        <v>100</v>
      </c>
      <c r="BY20" s="92">
        <f t="shared" si="29"/>
        <v>100</v>
      </c>
      <c r="BZ20" s="107">
        <v>100</v>
      </c>
      <c r="CA20" s="92">
        <f t="shared" si="30"/>
        <v>100</v>
      </c>
      <c r="CB20" s="107">
        <v>65</v>
      </c>
      <c r="CC20" s="92">
        <f t="shared" si="31"/>
        <v>65</v>
      </c>
      <c r="CD20" s="107">
        <v>100</v>
      </c>
      <c r="CE20" s="92">
        <f t="shared" si="32"/>
        <v>100</v>
      </c>
      <c r="CF20" s="107"/>
      <c r="CG20" s="92" t="str">
        <f t="shared" si="33"/>
        <v/>
      </c>
      <c r="CH20" s="107"/>
      <c r="CI20" s="92" t="str">
        <f t="shared" si="34"/>
        <v/>
      </c>
      <c r="CJ20" s="107"/>
      <c r="CK20" s="92" t="str">
        <f t="shared" si="35"/>
        <v/>
      </c>
      <c r="CL20" s="107"/>
      <c r="CM20" s="92" t="str">
        <f t="shared" si="36"/>
        <v/>
      </c>
      <c r="CN20" s="107"/>
      <c r="CO20" s="92" t="str">
        <f t="shared" si="37"/>
        <v/>
      </c>
      <c r="CP20" s="103">
        <f t="shared" si="38"/>
        <v>47.5</v>
      </c>
      <c r="CQ20" s="99">
        <f t="shared" si="39"/>
        <v>47.5</v>
      </c>
      <c r="CR20" s="99">
        <f t="shared" si="40"/>
        <v>47.5</v>
      </c>
      <c r="CS20" s="104">
        <f t="shared" si="41"/>
        <v>28.5</v>
      </c>
      <c r="CT20" s="104">
        <f>IFERROR(VLOOKUP(CS20,REGISTRATION!$P$22:$Q$32,2),"")</f>
        <v>5</v>
      </c>
      <c r="CU20" s="93" t="str">
        <f t="shared" si="42"/>
        <v>FAILED</v>
      </c>
    </row>
    <row r="21" spans="1:99">
      <c r="A21" s="41">
        <f>REGISTRATION!A22</f>
        <v>12</v>
      </c>
      <c r="B21" s="41" t="str">
        <f>REGISTRATION!B22</f>
        <v>2015-01-752</v>
      </c>
      <c r="C21" s="41" t="str">
        <f>CONCATENATE(REGISTRATION!C22," ",REGISTRATION!D22," ",REGISTRATION!E22)</f>
        <v>Mata Vince M.</v>
      </c>
      <c r="D21" s="108"/>
      <c r="E21" s="92">
        <f t="shared" si="43"/>
        <v>0</v>
      </c>
      <c r="F21" s="95">
        <f t="shared" si="0"/>
        <v>0</v>
      </c>
      <c r="G21" s="108"/>
      <c r="H21" s="92">
        <f t="shared" si="2"/>
        <v>0</v>
      </c>
      <c r="I21" s="95">
        <f t="shared" si="1"/>
        <v>0</v>
      </c>
      <c r="J21" s="108"/>
      <c r="K21" s="92">
        <f t="shared" si="3"/>
        <v>0</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0</v>
      </c>
      <c r="AO21" s="108"/>
      <c r="AP21" s="92">
        <f t="shared" si="10"/>
        <v>0</v>
      </c>
      <c r="AQ21" s="108"/>
      <c r="AR21" s="92" t="str">
        <f t="shared" si="11"/>
        <v/>
      </c>
      <c r="AS21" s="108"/>
      <c r="AT21" s="92" t="str">
        <f t="shared" si="12"/>
        <v/>
      </c>
      <c r="AU21" s="95">
        <f t="shared" si="13"/>
        <v>0</v>
      </c>
      <c r="AV21" s="108"/>
      <c r="AW21" s="92">
        <f t="shared" si="14"/>
        <v>0</v>
      </c>
      <c r="AX21" s="108"/>
      <c r="AY21" s="92" t="str">
        <f t="shared" si="15"/>
        <v/>
      </c>
      <c r="AZ21" s="108"/>
      <c r="BA21" s="92" t="str">
        <f t="shared" si="16"/>
        <v/>
      </c>
      <c r="BB21" s="95">
        <f t="shared" si="17"/>
        <v>0</v>
      </c>
      <c r="BC21" s="98">
        <f t="shared" si="18"/>
        <v>0</v>
      </c>
      <c r="BD21" s="98">
        <f t="shared" si="19"/>
        <v>0</v>
      </c>
      <c r="BE21" s="108"/>
      <c r="BF21" s="92">
        <f t="shared" si="20"/>
        <v>0</v>
      </c>
      <c r="BG21" s="108"/>
      <c r="BH21" s="92" t="str">
        <f t="shared" si="21"/>
        <v/>
      </c>
      <c r="BI21" s="108"/>
      <c r="BJ21" s="92" t="str">
        <f t="shared" si="44"/>
        <v/>
      </c>
      <c r="BK21" s="103">
        <f t="shared" si="22"/>
        <v>0</v>
      </c>
      <c r="BL21" s="108">
        <v>100</v>
      </c>
      <c r="BM21" s="92">
        <f t="shared" si="23"/>
        <v>100</v>
      </c>
      <c r="BN21" s="108">
        <v>100</v>
      </c>
      <c r="BO21" s="92">
        <f t="shared" si="24"/>
        <v>100</v>
      </c>
      <c r="BP21" s="108">
        <v>100</v>
      </c>
      <c r="BQ21" s="92">
        <f t="shared" si="25"/>
        <v>100</v>
      </c>
      <c r="BR21" s="108">
        <v>100</v>
      </c>
      <c r="BS21" s="92">
        <f t="shared" si="26"/>
        <v>100</v>
      </c>
      <c r="BT21" s="108">
        <v>100</v>
      </c>
      <c r="BU21" s="92">
        <f t="shared" si="27"/>
        <v>100</v>
      </c>
      <c r="BV21" s="107">
        <v>100</v>
      </c>
      <c r="BW21" s="92">
        <f t="shared" si="28"/>
        <v>100</v>
      </c>
      <c r="BX21" s="107">
        <v>100</v>
      </c>
      <c r="BY21" s="92">
        <f t="shared" si="29"/>
        <v>100</v>
      </c>
      <c r="BZ21" s="107">
        <v>100</v>
      </c>
      <c r="CA21" s="92">
        <f t="shared" si="30"/>
        <v>100</v>
      </c>
      <c r="CB21" s="107">
        <v>65</v>
      </c>
      <c r="CC21" s="92">
        <f t="shared" si="31"/>
        <v>65</v>
      </c>
      <c r="CD21" s="107">
        <v>95</v>
      </c>
      <c r="CE21" s="92">
        <f t="shared" si="32"/>
        <v>95</v>
      </c>
      <c r="CF21" s="107"/>
      <c r="CG21" s="92" t="str">
        <f t="shared" si="33"/>
        <v/>
      </c>
      <c r="CH21" s="107"/>
      <c r="CI21" s="92" t="str">
        <f t="shared" si="34"/>
        <v/>
      </c>
      <c r="CJ21" s="107"/>
      <c r="CK21" s="92" t="str">
        <f t="shared" si="35"/>
        <v/>
      </c>
      <c r="CL21" s="107"/>
      <c r="CM21" s="92" t="str">
        <f t="shared" si="36"/>
        <v/>
      </c>
      <c r="CN21" s="107"/>
      <c r="CO21" s="92" t="str">
        <f t="shared" si="37"/>
        <v/>
      </c>
      <c r="CP21" s="103">
        <f t="shared" si="38"/>
        <v>48</v>
      </c>
      <c r="CQ21" s="99">
        <f t="shared" si="39"/>
        <v>48</v>
      </c>
      <c r="CR21" s="99">
        <f t="shared" si="40"/>
        <v>48</v>
      </c>
      <c r="CS21" s="104">
        <f t="shared" si="41"/>
        <v>28.799999999999997</v>
      </c>
      <c r="CT21" s="104">
        <f>IFERROR(VLOOKUP(CS21,REGISTRATION!$P$22:$Q$32,2),"")</f>
        <v>5</v>
      </c>
      <c r="CU21" s="93" t="str">
        <f t="shared" si="42"/>
        <v>FAILED</v>
      </c>
    </row>
    <row r="22" spans="1:99">
      <c r="A22" s="41">
        <f>REGISTRATION!A23</f>
        <v>13</v>
      </c>
      <c r="B22" s="41" t="str">
        <f>REGISTRATION!B23</f>
        <v>2015-01-358</v>
      </c>
      <c r="C22" s="41" t="str">
        <f>CONCATENATE(REGISTRATION!C23," ",REGISTRATION!D23," ",REGISTRATION!E23)</f>
        <v>Mendoza Lheyl Princess E.</v>
      </c>
      <c r="D22" s="108"/>
      <c r="E22" s="92">
        <f t="shared" si="43"/>
        <v>0</v>
      </c>
      <c r="F22" s="95">
        <f t="shared" si="0"/>
        <v>0</v>
      </c>
      <c r="G22" s="108"/>
      <c r="H22" s="92">
        <f t="shared" si="2"/>
        <v>0</v>
      </c>
      <c r="I22" s="95">
        <f t="shared" si="1"/>
        <v>0</v>
      </c>
      <c r="J22" s="108"/>
      <c r="K22" s="92">
        <f t="shared" si="3"/>
        <v>0</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0</v>
      </c>
      <c r="AO22" s="108"/>
      <c r="AP22" s="92">
        <f t="shared" si="10"/>
        <v>0</v>
      </c>
      <c r="AQ22" s="108"/>
      <c r="AR22" s="92" t="str">
        <f t="shared" si="11"/>
        <v/>
      </c>
      <c r="AS22" s="108"/>
      <c r="AT22" s="92" t="str">
        <f t="shared" si="12"/>
        <v/>
      </c>
      <c r="AU22" s="95">
        <f t="shared" si="13"/>
        <v>0</v>
      </c>
      <c r="AV22" s="108"/>
      <c r="AW22" s="92">
        <f t="shared" si="14"/>
        <v>0</v>
      </c>
      <c r="AX22" s="108"/>
      <c r="AY22" s="92" t="str">
        <f t="shared" si="15"/>
        <v/>
      </c>
      <c r="AZ22" s="108"/>
      <c r="BA22" s="92" t="str">
        <f t="shared" si="16"/>
        <v/>
      </c>
      <c r="BB22" s="95">
        <f t="shared" si="17"/>
        <v>0</v>
      </c>
      <c r="BC22" s="98">
        <f t="shared" si="18"/>
        <v>0</v>
      </c>
      <c r="BD22" s="98">
        <f t="shared" si="19"/>
        <v>0</v>
      </c>
      <c r="BE22" s="108"/>
      <c r="BF22" s="92">
        <f t="shared" si="20"/>
        <v>0</v>
      </c>
      <c r="BG22" s="108"/>
      <c r="BH22" s="92" t="str">
        <f t="shared" si="21"/>
        <v/>
      </c>
      <c r="BI22" s="108"/>
      <c r="BJ22" s="92" t="str">
        <f t="shared" si="44"/>
        <v/>
      </c>
      <c r="BK22" s="103">
        <f t="shared" si="22"/>
        <v>0</v>
      </c>
      <c r="BL22" s="108">
        <v>100</v>
      </c>
      <c r="BM22" s="92">
        <f t="shared" si="23"/>
        <v>100</v>
      </c>
      <c r="BN22" s="108">
        <v>100</v>
      </c>
      <c r="BO22" s="92">
        <f t="shared" si="24"/>
        <v>100</v>
      </c>
      <c r="BP22" s="108">
        <v>100</v>
      </c>
      <c r="BQ22" s="92">
        <f t="shared" si="25"/>
        <v>100</v>
      </c>
      <c r="BR22" s="108">
        <v>95</v>
      </c>
      <c r="BS22" s="92">
        <f t="shared" si="26"/>
        <v>95</v>
      </c>
      <c r="BT22" s="108">
        <v>85</v>
      </c>
      <c r="BU22" s="92">
        <f t="shared" si="27"/>
        <v>85</v>
      </c>
      <c r="BV22" s="107">
        <v>100</v>
      </c>
      <c r="BW22" s="92">
        <f t="shared" si="28"/>
        <v>100</v>
      </c>
      <c r="BX22" s="107">
        <v>70</v>
      </c>
      <c r="BY22" s="92">
        <f t="shared" si="29"/>
        <v>70</v>
      </c>
      <c r="BZ22" s="107">
        <v>100</v>
      </c>
      <c r="CA22" s="92">
        <f t="shared" si="30"/>
        <v>100</v>
      </c>
      <c r="CB22" s="107">
        <v>95</v>
      </c>
      <c r="CC22" s="92">
        <f t="shared" si="31"/>
        <v>95</v>
      </c>
      <c r="CD22" s="107">
        <v>65</v>
      </c>
      <c r="CE22" s="92">
        <f t="shared" si="32"/>
        <v>65</v>
      </c>
      <c r="CF22" s="107"/>
      <c r="CG22" s="92" t="str">
        <f t="shared" si="33"/>
        <v/>
      </c>
      <c r="CH22" s="107"/>
      <c r="CI22" s="92" t="str">
        <f t="shared" si="34"/>
        <v/>
      </c>
      <c r="CJ22" s="107"/>
      <c r="CK22" s="92" t="str">
        <f t="shared" si="35"/>
        <v/>
      </c>
      <c r="CL22" s="107"/>
      <c r="CM22" s="92" t="str">
        <f t="shared" si="36"/>
        <v/>
      </c>
      <c r="CN22" s="107"/>
      <c r="CO22" s="92" t="str">
        <f t="shared" si="37"/>
        <v/>
      </c>
      <c r="CP22" s="103">
        <f t="shared" si="38"/>
        <v>45.5</v>
      </c>
      <c r="CQ22" s="99">
        <f t="shared" si="39"/>
        <v>45.5</v>
      </c>
      <c r="CR22" s="99">
        <f t="shared" si="40"/>
        <v>45.5</v>
      </c>
      <c r="CS22" s="104">
        <f t="shared" si="41"/>
        <v>27.3</v>
      </c>
      <c r="CT22" s="104">
        <f>IFERROR(VLOOKUP(CS22,REGISTRATION!$P$22:$Q$32,2),"")</f>
        <v>5</v>
      </c>
      <c r="CU22" s="93" t="str">
        <f t="shared" si="42"/>
        <v>FAILED</v>
      </c>
    </row>
    <row r="23" spans="1:99">
      <c r="A23" s="41">
        <f>REGISTRATION!A24</f>
        <v>14</v>
      </c>
      <c r="B23" s="41" t="str">
        <f>REGISTRATION!B24</f>
        <v>2015-01-1405</v>
      </c>
      <c r="C23" s="41" t="str">
        <f>CONCATENATE(REGISTRATION!C24," ",REGISTRATION!D24," ",REGISTRATION!E24)</f>
        <v>Nepomuceno John Michael V.</v>
      </c>
      <c r="D23" s="108"/>
      <c r="E23" s="92">
        <f t="shared" si="43"/>
        <v>0</v>
      </c>
      <c r="F23" s="95">
        <f t="shared" si="0"/>
        <v>0</v>
      </c>
      <c r="G23" s="108"/>
      <c r="H23" s="92">
        <f t="shared" si="2"/>
        <v>0</v>
      </c>
      <c r="I23" s="95">
        <f t="shared" si="1"/>
        <v>0</v>
      </c>
      <c r="J23" s="108"/>
      <c r="K23" s="92">
        <f t="shared" si="3"/>
        <v>0</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0</v>
      </c>
      <c r="AO23" s="108"/>
      <c r="AP23" s="92">
        <f t="shared" si="10"/>
        <v>0</v>
      </c>
      <c r="AQ23" s="108"/>
      <c r="AR23" s="92" t="str">
        <f t="shared" si="11"/>
        <v/>
      </c>
      <c r="AS23" s="108"/>
      <c r="AT23" s="92" t="str">
        <f t="shared" si="12"/>
        <v/>
      </c>
      <c r="AU23" s="95">
        <f t="shared" si="13"/>
        <v>0</v>
      </c>
      <c r="AV23" s="108"/>
      <c r="AW23" s="92">
        <f t="shared" si="14"/>
        <v>0</v>
      </c>
      <c r="AX23" s="108"/>
      <c r="AY23" s="92" t="str">
        <f t="shared" si="15"/>
        <v/>
      </c>
      <c r="AZ23" s="108"/>
      <c r="BA23" s="92" t="str">
        <f t="shared" si="16"/>
        <v/>
      </c>
      <c r="BB23" s="95">
        <f t="shared" si="17"/>
        <v>0</v>
      </c>
      <c r="BC23" s="98">
        <f t="shared" si="18"/>
        <v>0</v>
      </c>
      <c r="BD23" s="98">
        <f t="shared" si="19"/>
        <v>0</v>
      </c>
      <c r="BE23" s="108"/>
      <c r="BF23" s="92">
        <f t="shared" si="20"/>
        <v>0</v>
      </c>
      <c r="BG23" s="108"/>
      <c r="BH23" s="92" t="str">
        <f t="shared" si="21"/>
        <v/>
      </c>
      <c r="BI23" s="108"/>
      <c r="BJ23" s="92" t="str">
        <f t="shared" si="44"/>
        <v/>
      </c>
      <c r="BK23" s="103">
        <f t="shared" si="22"/>
        <v>0</v>
      </c>
      <c r="BL23" s="108">
        <v>100</v>
      </c>
      <c r="BM23" s="92">
        <f t="shared" si="23"/>
        <v>100</v>
      </c>
      <c r="BN23" s="108">
        <v>100</v>
      </c>
      <c r="BO23" s="92">
        <f t="shared" si="24"/>
        <v>100</v>
      </c>
      <c r="BP23" s="108">
        <v>100</v>
      </c>
      <c r="BQ23" s="92">
        <f t="shared" si="25"/>
        <v>100</v>
      </c>
      <c r="BR23" s="108">
        <v>100</v>
      </c>
      <c r="BS23" s="92">
        <f t="shared" si="26"/>
        <v>100</v>
      </c>
      <c r="BT23" s="108">
        <v>70</v>
      </c>
      <c r="BU23" s="92">
        <f t="shared" si="27"/>
        <v>70</v>
      </c>
      <c r="BV23" s="107">
        <v>100</v>
      </c>
      <c r="BW23" s="92">
        <f t="shared" si="28"/>
        <v>100</v>
      </c>
      <c r="BX23" s="107">
        <v>100</v>
      </c>
      <c r="BY23" s="92">
        <f t="shared" si="29"/>
        <v>100</v>
      </c>
      <c r="BZ23" s="107">
        <v>100</v>
      </c>
      <c r="CA23" s="92">
        <f t="shared" si="30"/>
        <v>100</v>
      </c>
      <c r="CB23" s="107">
        <v>95</v>
      </c>
      <c r="CC23" s="92">
        <f t="shared" si="31"/>
        <v>95</v>
      </c>
      <c r="CD23" s="107">
        <v>65</v>
      </c>
      <c r="CE23" s="92">
        <f t="shared" si="32"/>
        <v>65</v>
      </c>
      <c r="CF23" s="107"/>
      <c r="CG23" s="92" t="str">
        <f t="shared" si="33"/>
        <v/>
      </c>
      <c r="CH23" s="107"/>
      <c r="CI23" s="92" t="str">
        <f t="shared" si="34"/>
        <v/>
      </c>
      <c r="CJ23" s="107"/>
      <c r="CK23" s="92" t="str">
        <f t="shared" si="35"/>
        <v/>
      </c>
      <c r="CL23" s="107"/>
      <c r="CM23" s="92" t="str">
        <f t="shared" si="36"/>
        <v/>
      </c>
      <c r="CN23" s="107"/>
      <c r="CO23" s="92" t="str">
        <f t="shared" si="37"/>
        <v/>
      </c>
      <c r="CP23" s="103">
        <f t="shared" si="38"/>
        <v>46.5</v>
      </c>
      <c r="CQ23" s="99">
        <f t="shared" si="39"/>
        <v>46.5</v>
      </c>
      <c r="CR23" s="99">
        <f t="shared" si="40"/>
        <v>46.5</v>
      </c>
      <c r="CS23" s="104">
        <f t="shared" ref="CS23:CS70" si="45">IFERROR(((CR23*0.6)+(BD23*0.4)),"")</f>
        <v>27.9</v>
      </c>
      <c r="CT23" s="104">
        <f>IFERROR(VLOOKUP(CS23,REGISTRATION!$P$22:$Q$32,2),"")</f>
        <v>5</v>
      </c>
      <c r="CU23" s="93" t="str">
        <f t="shared" si="42"/>
        <v>FAILED</v>
      </c>
    </row>
    <row r="24" spans="1:99">
      <c r="A24" s="41">
        <f>REGISTRATION!A25</f>
        <v>15</v>
      </c>
      <c r="B24" s="41" t="str">
        <f>REGISTRATION!B25</f>
        <v>2015-01-221</v>
      </c>
      <c r="C24" s="41" t="str">
        <f>CONCATENATE(REGISTRATION!C25," ",REGISTRATION!D25," ",REGISTRATION!E25)</f>
        <v>Pacantara Hazel Joy M.</v>
      </c>
      <c r="D24" s="108"/>
      <c r="E24" s="92">
        <f t="shared" si="43"/>
        <v>0</v>
      </c>
      <c r="F24" s="95">
        <f t="shared" si="0"/>
        <v>0</v>
      </c>
      <c r="G24" s="108"/>
      <c r="H24" s="92">
        <f t="shared" si="2"/>
        <v>0</v>
      </c>
      <c r="I24" s="95">
        <f t="shared" si="1"/>
        <v>0</v>
      </c>
      <c r="J24" s="108"/>
      <c r="K24" s="92">
        <f t="shared" si="3"/>
        <v>0</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0</v>
      </c>
      <c r="AO24" s="108"/>
      <c r="AP24" s="92">
        <f t="shared" si="10"/>
        <v>0</v>
      </c>
      <c r="AQ24" s="108"/>
      <c r="AR24" s="92" t="str">
        <f t="shared" si="11"/>
        <v/>
      </c>
      <c r="AS24" s="108"/>
      <c r="AT24" s="92" t="str">
        <f t="shared" si="12"/>
        <v/>
      </c>
      <c r="AU24" s="95">
        <f t="shared" si="13"/>
        <v>0</v>
      </c>
      <c r="AV24" s="108"/>
      <c r="AW24" s="92">
        <f t="shared" si="14"/>
        <v>0</v>
      </c>
      <c r="AX24" s="108"/>
      <c r="AY24" s="92" t="str">
        <f t="shared" si="15"/>
        <v/>
      </c>
      <c r="AZ24" s="108"/>
      <c r="BA24" s="92" t="str">
        <f t="shared" si="16"/>
        <v/>
      </c>
      <c r="BB24" s="95">
        <f t="shared" si="17"/>
        <v>0</v>
      </c>
      <c r="BC24" s="98">
        <f t="shared" si="18"/>
        <v>0</v>
      </c>
      <c r="BD24" s="98">
        <f t="shared" si="19"/>
        <v>0</v>
      </c>
      <c r="BE24" s="108"/>
      <c r="BF24" s="92">
        <f t="shared" si="20"/>
        <v>0</v>
      </c>
      <c r="BG24" s="108"/>
      <c r="BH24" s="92" t="str">
        <f t="shared" si="21"/>
        <v/>
      </c>
      <c r="BI24" s="108"/>
      <c r="BJ24" s="92" t="str">
        <f t="shared" si="44"/>
        <v/>
      </c>
      <c r="BK24" s="103">
        <f t="shared" si="22"/>
        <v>0</v>
      </c>
      <c r="BL24" s="108">
        <v>100</v>
      </c>
      <c r="BM24" s="92">
        <f t="shared" si="23"/>
        <v>100</v>
      </c>
      <c r="BN24" s="108">
        <v>100</v>
      </c>
      <c r="BO24" s="92">
        <f t="shared" si="24"/>
        <v>100</v>
      </c>
      <c r="BP24" s="108">
        <v>100</v>
      </c>
      <c r="BQ24" s="92">
        <f t="shared" si="25"/>
        <v>100</v>
      </c>
      <c r="BR24" s="108">
        <v>100</v>
      </c>
      <c r="BS24" s="92">
        <f t="shared" si="26"/>
        <v>100</v>
      </c>
      <c r="BT24" s="108">
        <v>80</v>
      </c>
      <c r="BU24" s="92">
        <f t="shared" si="27"/>
        <v>80</v>
      </c>
      <c r="BV24" s="107">
        <v>100</v>
      </c>
      <c r="BW24" s="92">
        <f t="shared" si="28"/>
        <v>100</v>
      </c>
      <c r="BX24" s="107">
        <v>100</v>
      </c>
      <c r="BY24" s="92">
        <f t="shared" si="29"/>
        <v>100</v>
      </c>
      <c r="BZ24" s="107">
        <v>100</v>
      </c>
      <c r="CA24" s="92">
        <f t="shared" si="30"/>
        <v>100</v>
      </c>
      <c r="CB24" s="107">
        <v>65</v>
      </c>
      <c r="CC24" s="92">
        <f t="shared" si="31"/>
        <v>65</v>
      </c>
      <c r="CD24" s="107">
        <v>100</v>
      </c>
      <c r="CE24" s="92">
        <f t="shared" si="32"/>
        <v>100</v>
      </c>
      <c r="CF24" s="107"/>
      <c r="CG24" s="92" t="str">
        <f t="shared" si="33"/>
        <v/>
      </c>
      <c r="CH24" s="107"/>
      <c r="CI24" s="92" t="str">
        <f t="shared" si="34"/>
        <v/>
      </c>
      <c r="CJ24" s="107"/>
      <c r="CK24" s="92" t="str">
        <f t="shared" si="35"/>
        <v/>
      </c>
      <c r="CL24" s="107"/>
      <c r="CM24" s="92" t="str">
        <f t="shared" si="36"/>
        <v/>
      </c>
      <c r="CN24" s="107"/>
      <c r="CO24" s="92" t="str">
        <f t="shared" si="37"/>
        <v/>
      </c>
      <c r="CP24" s="103">
        <f t="shared" si="38"/>
        <v>47.25</v>
      </c>
      <c r="CQ24" s="99">
        <f t="shared" si="39"/>
        <v>47.25</v>
      </c>
      <c r="CR24" s="99">
        <f t="shared" si="40"/>
        <v>47.25</v>
      </c>
      <c r="CS24" s="104">
        <f t="shared" si="45"/>
        <v>28.349999999999998</v>
      </c>
      <c r="CT24" s="104">
        <f>IFERROR(VLOOKUP(CS24,REGISTRATION!$P$22:$Q$32,2),"")</f>
        <v>5</v>
      </c>
      <c r="CU24" s="93" t="str">
        <f t="shared" si="42"/>
        <v>FAILED</v>
      </c>
    </row>
    <row r="25" spans="1:99">
      <c r="A25" s="41">
        <f>REGISTRATION!A26</f>
        <v>16</v>
      </c>
      <c r="B25" s="41" t="str">
        <f>REGISTRATION!B26</f>
        <v>2015-01-928</v>
      </c>
      <c r="C25" s="41" t="str">
        <f>CONCATENATE(REGISTRATION!C26," ",REGISTRATION!D26," ",REGISTRATION!E26)</f>
        <v>Panes Princess Mae S.</v>
      </c>
      <c r="D25" s="108"/>
      <c r="E25" s="92">
        <f t="shared" si="43"/>
        <v>0</v>
      </c>
      <c r="F25" s="95">
        <f t="shared" si="0"/>
        <v>0</v>
      </c>
      <c r="G25" s="108"/>
      <c r="H25" s="92">
        <f t="shared" si="2"/>
        <v>0</v>
      </c>
      <c r="I25" s="95">
        <f t="shared" si="1"/>
        <v>0</v>
      </c>
      <c r="J25" s="108"/>
      <c r="K25" s="92">
        <f t="shared" si="3"/>
        <v>0</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0</v>
      </c>
      <c r="AO25" s="108"/>
      <c r="AP25" s="92">
        <f t="shared" si="10"/>
        <v>0</v>
      </c>
      <c r="AQ25" s="108"/>
      <c r="AR25" s="92" t="str">
        <f t="shared" si="11"/>
        <v/>
      </c>
      <c r="AS25" s="108"/>
      <c r="AT25" s="92" t="str">
        <f t="shared" si="12"/>
        <v/>
      </c>
      <c r="AU25" s="95">
        <f t="shared" si="13"/>
        <v>0</v>
      </c>
      <c r="AV25" s="108"/>
      <c r="AW25" s="92">
        <f t="shared" si="14"/>
        <v>0</v>
      </c>
      <c r="AX25" s="108"/>
      <c r="AY25" s="92" t="str">
        <f t="shared" si="15"/>
        <v/>
      </c>
      <c r="AZ25" s="108"/>
      <c r="BA25" s="92" t="str">
        <f t="shared" si="16"/>
        <v/>
      </c>
      <c r="BB25" s="95">
        <f t="shared" si="17"/>
        <v>0</v>
      </c>
      <c r="BC25" s="98">
        <f t="shared" si="18"/>
        <v>0</v>
      </c>
      <c r="BD25" s="98">
        <f t="shared" si="19"/>
        <v>0</v>
      </c>
      <c r="BE25" s="108"/>
      <c r="BF25" s="92">
        <f t="shared" si="20"/>
        <v>0</v>
      </c>
      <c r="BG25" s="108"/>
      <c r="BH25" s="92" t="str">
        <f t="shared" si="21"/>
        <v/>
      </c>
      <c r="BI25" s="108"/>
      <c r="BJ25" s="92" t="str">
        <f t="shared" si="44"/>
        <v/>
      </c>
      <c r="BK25" s="103">
        <f t="shared" si="22"/>
        <v>0</v>
      </c>
      <c r="BL25" s="108">
        <v>100</v>
      </c>
      <c r="BM25" s="92">
        <f t="shared" si="23"/>
        <v>100</v>
      </c>
      <c r="BN25" s="108">
        <v>100</v>
      </c>
      <c r="BO25" s="92">
        <f t="shared" si="24"/>
        <v>100</v>
      </c>
      <c r="BP25" s="108">
        <v>100</v>
      </c>
      <c r="BQ25" s="92">
        <f t="shared" si="25"/>
        <v>100</v>
      </c>
      <c r="BR25" s="108">
        <v>100</v>
      </c>
      <c r="BS25" s="92">
        <f t="shared" si="26"/>
        <v>100</v>
      </c>
      <c r="BT25" s="108">
        <v>90</v>
      </c>
      <c r="BU25" s="92">
        <f t="shared" si="27"/>
        <v>90</v>
      </c>
      <c r="BV25" s="107">
        <v>100</v>
      </c>
      <c r="BW25" s="92">
        <f t="shared" si="28"/>
        <v>100</v>
      </c>
      <c r="BX25" s="107">
        <v>100</v>
      </c>
      <c r="BY25" s="92">
        <f t="shared" si="29"/>
        <v>100</v>
      </c>
      <c r="BZ25" s="107">
        <v>100</v>
      </c>
      <c r="CA25" s="92">
        <f t="shared" si="30"/>
        <v>100</v>
      </c>
      <c r="CB25" s="107">
        <v>65</v>
      </c>
      <c r="CC25" s="92">
        <f t="shared" si="31"/>
        <v>65</v>
      </c>
      <c r="CD25" s="107">
        <v>100</v>
      </c>
      <c r="CE25" s="92">
        <f t="shared" si="32"/>
        <v>100</v>
      </c>
      <c r="CF25" s="107"/>
      <c r="CG25" s="92" t="str">
        <f t="shared" si="33"/>
        <v/>
      </c>
      <c r="CH25" s="107"/>
      <c r="CI25" s="92" t="str">
        <f t="shared" si="34"/>
        <v/>
      </c>
      <c r="CJ25" s="107"/>
      <c r="CK25" s="92" t="str">
        <f t="shared" si="35"/>
        <v/>
      </c>
      <c r="CL25" s="107"/>
      <c r="CM25" s="92" t="str">
        <f t="shared" si="36"/>
        <v/>
      </c>
      <c r="CN25" s="107"/>
      <c r="CO25" s="92" t="str">
        <f t="shared" si="37"/>
        <v/>
      </c>
      <c r="CP25" s="103">
        <f t="shared" si="38"/>
        <v>47.75</v>
      </c>
      <c r="CQ25" s="99">
        <f t="shared" si="39"/>
        <v>47.75</v>
      </c>
      <c r="CR25" s="99">
        <f t="shared" si="40"/>
        <v>47.75</v>
      </c>
      <c r="CS25" s="104">
        <f t="shared" si="45"/>
        <v>28.65</v>
      </c>
      <c r="CT25" s="104">
        <f>IFERROR(VLOOKUP(CS25,REGISTRATION!$P$22:$Q$32,2),"")</f>
        <v>5</v>
      </c>
      <c r="CU25" s="93" t="str">
        <f t="shared" si="42"/>
        <v>FAILED</v>
      </c>
    </row>
    <row r="26" spans="1:99">
      <c r="A26" s="41">
        <f>REGISTRATION!A27</f>
        <v>17</v>
      </c>
      <c r="B26" s="41" t="str">
        <f>REGISTRATION!B27</f>
        <v>2017-01-099</v>
      </c>
      <c r="C26" s="41" t="str">
        <f>CONCATENATE(REGISTRATION!C27," ",REGISTRATION!D27," ",REGISTRATION!E27)</f>
        <v>Petinglay Rex Jr. A.</v>
      </c>
      <c r="D26" s="108"/>
      <c r="E26" s="92">
        <f t="shared" si="43"/>
        <v>0</v>
      </c>
      <c r="F26" s="95">
        <f t="shared" si="0"/>
        <v>0</v>
      </c>
      <c r="G26" s="108"/>
      <c r="H26" s="92">
        <f t="shared" si="2"/>
        <v>0</v>
      </c>
      <c r="I26" s="95">
        <f t="shared" si="1"/>
        <v>0</v>
      </c>
      <c r="J26" s="108"/>
      <c r="K26" s="92">
        <f t="shared" si="3"/>
        <v>0</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0</v>
      </c>
      <c r="AO26" s="108"/>
      <c r="AP26" s="92">
        <f t="shared" si="10"/>
        <v>0</v>
      </c>
      <c r="AQ26" s="108"/>
      <c r="AR26" s="92" t="str">
        <f t="shared" si="11"/>
        <v/>
      </c>
      <c r="AS26" s="108"/>
      <c r="AT26" s="92" t="str">
        <f t="shared" si="12"/>
        <v/>
      </c>
      <c r="AU26" s="95">
        <f t="shared" si="13"/>
        <v>0</v>
      </c>
      <c r="AV26" s="108"/>
      <c r="AW26" s="92">
        <f t="shared" si="14"/>
        <v>0</v>
      </c>
      <c r="AX26" s="108"/>
      <c r="AY26" s="92" t="str">
        <f t="shared" si="15"/>
        <v/>
      </c>
      <c r="AZ26" s="108"/>
      <c r="BA26" s="92" t="str">
        <f t="shared" si="16"/>
        <v/>
      </c>
      <c r="BB26" s="95">
        <f t="shared" si="17"/>
        <v>0</v>
      </c>
      <c r="BC26" s="98">
        <f t="shared" si="18"/>
        <v>0</v>
      </c>
      <c r="BD26" s="98">
        <f t="shared" si="19"/>
        <v>0</v>
      </c>
      <c r="BE26" s="108"/>
      <c r="BF26" s="92">
        <f t="shared" si="20"/>
        <v>0</v>
      </c>
      <c r="BG26" s="108"/>
      <c r="BH26" s="92" t="str">
        <f t="shared" si="21"/>
        <v/>
      </c>
      <c r="BI26" s="108"/>
      <c r="BJ26" s="92" t="str">
        <f t="shared" si="44"/>
        <v/>
      </c>
      <c r="BK26" s="103">
        <f t="shared" si="22"/>
        <v>0</v>
      </c>
      <c r="BL26" s="108">
        <v>100</v>
      </c>
      <c r="BM26" s="92">
        <f t="shared" si="23"/>
        <v>100</v>
      </c>
      <c r="BN26" s="108">
        <v>100</v>
      </c>
      <c r="BO26" s="92">
        <f t="shared" si="24"/>
        <v>100</v>
      </c>
      <c r="BP26" s="108">
        <v>100</v>
      </c>
      <c r="BQ26" s="92">
        <f t="shared" si="25"/>
        <v>100</v>
      </c>
      <c r="BR26" s="108">
        <v>100</v>
      </c>
      <c r="BS26" s="92">
        <f t="shared" si="26"/>
        <v>100</v>
      </c>
      <c r="BT26" s="108">
        <v>100</v>
      </c>
      <c r="BU26" s="92">
        <f t="shared" si="27"/>
        <v>100</v>
      </c>
      <c r="BV26" s="107">
        <v>100</v>
      </c>
      <c r="BW26" s="92">
        <f t="shared" si="28"/>
        <v>100</v>
      </c>
      <c r="BX26" s="107">
        <v>100</v>
      </c>
      <c r="BY26" s="92">
        <f t="shared" si="29"/>
        <v>100</v>
      </c>
      <c r="BZ26" s="107">
        <v>100</v>
      </c>
      <c r="CA26" s="92">
        <f t="shared" si="30"/>
        <v>100</v>
      </c>
      <c r="CB26" s="107">
        <v>65</v>
      </c>
      <c r="CC26" s="92">
        <f t="shared" si="31"/>
        <v>65</v>
      </c>
      <c r="CD26" s="107">
        <v>100</v>
      </c>
      <c r="CE26" s="92">
        <f t="shared" si="32"/>
        <v>100</v>
      </c>
      <c r="CF26" s="107"/>
      <c r="CG26" s="92" t="str">
        <f t="shared" si="33"/>
        <v/>
      </c>
      <c r="CH26" s="107"/>
      <c r="CI26" s="92" t="str">
        <f t="shared" si="34"/>
        <v/>
      </c>
      <c r="CJ26" s="107"/>
      <c r="CK26" s="92" t="str">
        <f t="shared" si="35"/>
        <v/>
      </c>
      <c r="CL26" s="107"/>
      <c r="CM26" s="92" t="str">
        <f t="shared" si="36"/>
        <v/>
      </c>
      <c r="CN26" s="107"/>
      <c r="CO26" s="92" t="str">
        <f t="shared" si="37"/>
        <v/>
      </c>
      <c r="CP26" s="103">
        <f t="shared" si="38"/>
        <v>48.25</v>
      </c>
      <c r="CQ26" s="99">
        <f t="shared" si="39"/>
        <v>48.25</v>
      </c>
      <c r="CR26" s="99">
        <f t="shared" si="40"/>
        <v>48.25</v>
      </c>
      <c r="CS26" s="104">
        <f t="shared" si="45"/>
        <v>28.95</v>
      </c>
      <c r="CT26" s="104">
        <f>IFERROR(VLOOKUP(CS26,REGISTRATION!$P$22:$Q$32,2),"")</f>
        <v>5</v>
      </c>
      <c r="CU26" s="93" t="str">
        <f t="shared" si="42"/>
        <v>FAILED</v>
      </c>
    </row>
    <row r="27" spans="1:99">
      <c r="A27" s="41">
        <f>REGISTRATION!A28</f>
        <v>18</v>
      </c>
      <c r="B27" s="41" t="str">
        <f>REGISTRATION!B28</f>
        <v>2015-01-749</v>
      </c>
      <c r="C27" s="41" t="str">
        <f>CONCATENATE(REGISTRATION!C28," ",REGISTRATION!D28," ",REGISTRATION!E28)</f>
        <v>Vergara Mark Jason L.</v>
      </c>
      <c r="D27" s="108"/>
      <c r="E27" s="92">
        <f t="shared" si="43"/>
        <v>0</v>
      </c>
      <c r="F27" s="95">
        <f t="shared" si="0"/>
        <v>0</v>
      </c>
      <c r="G27" s="108"/>
      <c r="H27" s="92">
        <f t="shared" si="2"/>
        <v>0</v>
      </c>
      <c r="I27" s="95">
        <f t="shared" si="1"/>
        <v>0</v>
      </c>
      <c r="J27" s="108"/>
      <c r="K27" s="92">
        <f t="shared" si="3"/>
        <v>0</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0</v>
      </c>
      <c r="AO27" s="108"/>
      <c r="AP27" s="92">
        <f t="shared" si="10"/>
        <v>0</v>
      </c>
      <c r="AQ27" s="108"/>
      <c r="AR27" s="92" t="str">
        <f t="shared" si="11"/>
        <v/>
      </c>
      <c r="AS27" s="108"/>
      <c r="AT27" s="92" t="str">
        <f t="shared" si="12"/>
        <v/>
      </c>
      <c r="AU27" s="95">
        <f t="shared" si="13"/>
        <v>0</v>
      </c>
      <c r="AV27" s="108"/>
      <c r="AW27" s="92">
        <f t="shared" si="14"/>
        <v>0</v>
      </c>
      <c r="AX27" s="108"/>
      <c r="AY27" s="92" t="str">
        <f t="shared" si="15"/>
        <v/>
      </c>
      <c r="AZ27" s="108"/>
      <c r="BA27" s="92" t="str">
        <f t="shared" si="16"/>
        <v/>
      </c>
      <c r="BB27" s="95">
        <f t="shared" si="17"/>
        <v>0</v>
      </c>
      <c r="BC27" s="98">
        <f t="shared" si="18"/>
        <v>0</v>
      </c>
      <c r="BD27" s="98">
        <f t="shared" si="19"/>
        <v>0</v>
      </c>
      <c r="BE27" s="108"/>
      <c r="BF27" s="92">
        <f t="shared" si="20"/>
        <v>0</v>
      </c>
      <c r="BG27" s="108"/>
      <c r="BH27" s="92" t="str">
        <f t="shared" si="21"/>
        <v/>
      </c>
      <c r="BI27" s="108"/>
      <c r="BJ27" s="92" t="str">
        <f t="shared" si="44"/>
        <v/>
      </c>
      <c r="BK27" s="103">
        <f t="shared" si="22"/>
        <v>0</v>
      </c>
      <c r="BL27" s="108">
        <v>100</v>
      </c>
      <c r="BM27" s="92">
        <f t="shared" si="23"/>
        <v>100</v>
      </c>
      <c r="BN27" s="108">
        <v>100</v>
      </c>
      <c r="BO27" s="92">
        <f t="shared" si="24"/>
        <v>100</v>
      </c>
      <c r="BP27" s="108">
        <v>100</v>
      </c>
      <c r="BQ27" s="92">
        <f t="shared" si="25"/>
        <v>100</v>
      </c>
      <c r="BR27" s="108">
        <v>100</v>
      </c>
      <c r="BS27" s="92">
        <f t="shared" si="26"/>
        <v>100</v>
      </c>
      <c r="BT27" s="108">
        <v>100</v>
      </c>
      <c r="BU27" s="92">
        <f t="shared" si="27"/>
        <v>100</v>
      </c>
      <c r="BV27" s="107">
        <v>100</v>
      </c>
      <c r="BW27" s="92">
        <f t="shared" si="28"/>
        <v>100</v>
      </c>
      <c r="BX27" s="107">
        <v>100</v>
      </c>
      <c r="BY27" s="92">
        <f t="shared" si="29"/>
        <v>100</v>
      </c>
      <c r="BZ27" s="107">
        <v>100</v>
      </c>
      <c r="CA27" s="92">
        <f t="shared" si="30"/>
        <v>100</v>
      </c>
      <c r="CB27" s="107">
        <v>65</v>
      </c>
      <c r="CC27" s="92">
        <f t="shared" si="31"/>
        <v>65</v>
      </c>
      <c r="CD27" s="107">
        <v>95</v>
      </c>
      <c r="CE27" s="92">
        <f t="shared" si="32"/>
        <v>95</v>
      </c>
      <c r="CF27" s="107"/>
      <c r="CG27" s="92" t="str">
        <f t="shared" si="33"/>
        <v/>
      </c>
      <c r="CH27" s="107"/>
      <c r="CI27" s="92" t="str">
        <f t="shared" si="34"/>
        <v/>
      </c>
      <c r="CJ27" s="107"/>
      <c r="CK27" s="92" t="str">
        <f t="shared" si="35"/>
        <v/>
      </c>
      <c r="CL27" s="107"/>
      <c r="CM27" s="92" t="str">
        <f t="shared" si="36"/>
        <v/>
      </c>
      <c r="CN27" s="107"/>
      <c r="CO27" s="92" t="str">
        <f t="shared" si="37"/>
        <v/>
      </c>
      <c r="CP27" s="103">
        <f t="shared" si="38"/>
        <v>48</v>
      </c>
      <c r="CQ27" s="99">
        <f t="shared" si="39"/>
        <v>48</v>
      </c>
      <c r="CR27" s="99">
        <f t="shared" si="40"/>
        <v>48</v>
      </c>
      <c r="CS27" s="104">
        <f t="shared" si="45"/>
        <v>28.799999999999997</v>
      </c>
      <c r="CT27" s="104">
        <f>IFERROR(VLOOKUP(CS27,REGISTRATION!$P$22:$Q$32,2),"")</f>
        <v>5</v>
      </c>
      <c r="CU27" s="93" t="str">
        <f t="shared" si="42"/>
        <v>FAILED</v>
      </c>
    </row>
    <row r="28" spans="1:99">
      <c r="A28" s="41">
        <f>REGISTRATION!A29</f>
        <v>19</v>
      </c>
      <c r="B28" s="41">
        <f>REGISTRATION!B29</f>
        <v>0</v>
      </c>
      <c r="C28" s="41" t="str">
        <f>CONCATENATE(REGISTRATION!C29," ",REGISTRATION!D29," ",REGISTRATION!E29)</f>
        <v/>
      </c>
      <c r="D28" s="108"/>
      <c r="E28" s="92">
        <f t="shared" si="43"/>
        <v>0</v>
      </c>
      <c r="F28" s="95">
        <f t="shared" si="0"/>
        <v>0</v>
      </c>
      <c r="G28" s="108"/>
      <c r="H28" s="92">
        <f t="shared" si="2"/>
        <v>0</v>
      </c>
      <c r="I28" s="95">
        <f t="shared" si="1"/>
        <v>0</v>
      </c>
      <c r="J28" s="108"/>
      <c r="K28" s="92">
        <f t="shared" si="3"/>
        <v>0</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0</v>
      </c>
      <c r="AO28" s="108"/>
      <c r="AP28" s="92">
        <f t="shared" si="10"/>
        <v>0</v>
      </c>
      <c r="AQ28" s="108"/>
      <c r="AR28" s="92" t="str">
        <f t="shared" si="11"/>
        <v/>
      </c>
      <c r="AS28" s="108"/>
      <c r="AT28" s="92" t="str">
        <f t="shared" si="12"/>
        <v/>
      </c>
      <c r="AU28" s="95">
        <f t="shared" si="13"/>
        <v>0</v>
      </c>
      <c r="AV28" s="108"/>
      <c r="AW28" s="92">
        <f t="shared" si="14"/>
        <v>0</v>
      </c>
      <c r="AX28" s="108"/>
      <c r="AY28" s="92" t="str">
        <f t="shared" si="15"/>
        <v/>
      </c>
      <c r="AZ28" s="108"/>
      <c r="BA28" s="92" t="str">
        <f t="shared" si="16"/>
        <v/>
      </c>
      <c r="BB28" s="95">
        <f t="shared" si="17"/>
        <v>0</v>
      </c>
      <c r="BC28" s="98">
        <f t="shared" si="18"/>
        <v>0</v>
      </c>
      <c r="BD28" s="98">
        <f t="shared" si="19"/>
        <v>0</v>
      </c>
      <c r="BE28" s="108"/>
      <c r="BF28" s="92">
        <f t="shared" si="20"/>
        <v>0</v>
      </c>
      <c r="BG28" s="108"/>
      <c r="BH28" s="92" t="str">
        <f t="shared" si="21"/>
        <v/>
      </c>
      <c r="BI28" s="108"/>
      <c r="BJ28" s="92" t="str">
        <f t="shared" si="44"/>
        <v/>
      </c>
      <c r="BK28" s="103">
        <f t="shared" si="22"/>
        <v>0</v>
      </c>
      <c r="BL28" s="108"/>
      <c r="BM28" s="92">
        <f t="shared" si="23"/>
        <v>0</v>
      </c>
      <c r="BN28" s="108"/>
      <c r="BO28" s="92">
        <f t="shared" si="24"/>
        <v>0</v>
      </c>
      <c r="BP28" s="108"/>
      <c r="BQ28" s="92">
        <f t="shared" si="25"/>
        <v>0</v>
      </c>
      <c r="BR28" s="108"/>
      <c r="BS28" s="92">
        <f t="shared" si="26"/>
        <v>0</v>
      </c>
      <c r="BT28" s="108"/>
      <c r="BU28" s="92">
        <f t="shared" si="27"/>
        <v>0</v>
      </c>
      <c r="BV28" s="107"/>
      <c r="BW28" s="92">
        <f t="shared" si="28"/>
        <v>0</v>
      </c>
      <c r="BX28" s="107"/>
      <c r="BY28" s="92">
        <f t="shared" si="29"/>
        <v>0</v>
      </c>
      <c r="BZ28" s="107"/>
      <c r="CA28" s="92">
        <f t="shared" si="30"/>
        <v>0</v>
      </c>
      <c r="CB28" s="107"/>
      <c r="CC28" s="92">
        <f t="shared" si="31"/>
        <v>0</v>
      </c>
      <c r="CD28" s="107"/>
      <c r="CE28" s="92">
        <f t="shared" si="32"/>
        <v>0</v>
      </c>
      <c r="CF28" s="107"/>
      <c r="CG28" s="92" t="str">
        <f t="shared" si="33"/>
        <v/>
      </c>
      <c r="CH28" s="107"/>
      <c r="CI28" s="92" t="str">
        <f t="shared" si="34"/>
        <v/>
      </c>
      <c r="CJ28" s="107"/>
      <c r="CK28" s="92" t="str">
        <f t="shared" si="35"/>
        <v/>
      </c>
      <c r="CL28" s="107"/>
      <c r="CM28" s="92" t="str">
        <f t="shared" si="36"/>
        <v/>
      </c>
      <c r="CN28" s="107"/>
      <c r="CO28" s="92" t="str">
        <f t="shared" si="37"/>
        <v/>
      </c>
      <c r="CP28" s="103">
        <f t="shared" si="38"/>
        <v>0</v>
      </c>
      <c r="CQ28" s="99">
        <f t="shared" si="39"/>
        <v>0</v>
      </c>
      <c r="CR28" s="99">
        <f t="shared" si="40"/>
        <v>0</v>
      </c>
      <c r="CS28" s="104">
        <f t="shared" si="45"/>
        <v>0</v>
      </c>
      <c r="CT28" s="104">
        <f>IFERROR(VLOOKUP(CS28,REGISTRATION!$P$22:$Q$32,2),"")</f>
        <v>5</v>
      </c>
      <c r="CU28" s="93" t="str">
        <f t="shared" si="42"/>
        <v>FAILED</v>
      </c>
    </row>
    <row r="29" spans="1:99">
      <c r="A29" s="41">
        <f>REGISTRATION!A30</f>
        <v>20</v>
      </c>
      <c r="B29" s="41">
        <f>REGISTRATION!B30</f>
        <v>0</v>
      </c>
      <c r="C29" s="41" t="str">
        <f>CONCATENATE(REGISTRATION!C30," ",REGISTRATION!D30," ",REGISTRATION!E30)</f>
        <v/>
      </c>
      <c r="D29" s="108"/>
      <c r="E29" s="92">
        <f t="shared" si="43"/>
        <v>0</v>
      </c>
      <c r="F29" s="95">
        <f t="shared" si="0"/>
        <v>0</v>
      </c>
      <c r="G29" s="108"/>
      <c r="H29" s="92">
        <f t="shared" si="2"/>
        <v>0</v>
      </c>
      <c r="I29" s="95">
        <f t="shared" si="1"/>
        <v>0</v>
      </c>
      <c r="J29" s="108"/>
      <c r="K29" s="92">
        <f t="shared" si="3"/>
        <v>0</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0</v>
      </c>
      <c r="AO29" s="108"/>
      <c r="AP29" s="92">
        <f t="shared" si="10"/>
        <v>0</v>
      </c>
      <c r="AQ29" s="108"/>
      <c r="AR29" s="92" t="str">
        <f t="shared" si="11"/>
        <v/>
      </c>
      <c r="AS29" s="108"/>
      <c r="AT29" s="92" t="str">
        <f t="shared" si="12"/>
        <v/>
      </c>
      <c r="AU29" s="95">
        <f t="shared" si="13"/>
        <v>0</v>
      </c>
      <c r="AV29" s="108"/>
      <c r="AW29" s="92">
        <f t="shared" si="14"/>
        <v>0</v>
      </c>
      <c r="AX29" s="108"/>
      <c r="AY29" s="92" t="str">
        <f t="shared" si="15"/>
        <v/>
      </c>
      <c r="AZ29" s="108"/>
      <c r="BA29" s="92" t="str">
        <f t="shared" si="16"/>
        <v/>
      </c>
      <c r="BB29" s="95">
        <f t="shared" si="17"/>
        <v>0</v>
      </c>
      <c r="BC29" s="98">
        <f t="shared" si="18"/>
        <v>0</v>
      </c>
      <c r="BD29" s="98">
        <f t="shared" si="19"/>
        <v>0</v>
      </c>
      <c r="BE29" s="108"/>
      <c r="BF29" s="92">
        <f t="shared" si="20"/>
        <v>0</v>
      </c>
      <c r="BG29" s="108"/>
      <c r="BH29" s="92" t="str">
        <f t="shared" si="21"/>
        <v/>
      </c>
      <c r="BI29" s="108"/>
      <c r="BJ29" s="92" t="str">
        <f t="shared" si="44"/>
        <v/>
      </c>
      <c r="BK29" s="103">
        <f t="shared" si="22"/>
        <v>0</v>
      </c>
      <c r="BL29" s="108"/>
      <c r="BM29" s="92">
        <f t="shared" si="23"/>
        <v>0</v>
      </c>
      <c r="BN29" s="108"/>
      <c r="BO29" s="92">
        <f t="shared" si="24"/>
        <v>0</v>
      </c>
      <c r="BP29" s="108"/>
      <c r="BQ29" s="92">
        <f t="shared" si="25"/>
        <v>0</v>
      </c>
      <c r="BR29" s="108"/>
      <c r="BS29" s="92">
        <f t="shared" si="26"/>
        <v>0</v>
      </c>
      <c r="BT29" s="108"/>
      <c r="BU29" s="92">
        <f t="shared" si="27"/>
        <v>0</v>
      </c>
      <c r="BV29" s="107"/>
      <c r="BW29" s="92">
        <f t="shared" si="28"/>
        <v>0</v>
      </c>
      <c r="BX29" s="107"/>
      <c r="BY29" s="92">
        <f t="shared" si="29"/>
        <v>0</v>
      </c>
      <c r="BZ29" s="107"/>
      <c r="CA29" s="92">
        <f t="shared" si="30"/>
        <v>0</v>
      </c>
      <c r="CB29" s="107"/>
      <c r="CC29" s="92">
        <f t="shared" si="31"/>
        <v>0</v>
      </c>
      <c r="CD29" s="107"/>
      <c r="CE29" s="92">
        <f t="shared" si="32"/>
        <v>0</v>
      </c>
      <c r="CF29" s="107"/>
      <c r="CG29" s="92" t="str">
        <f t="shared" si="33"/>
        <v/>
      </c>
      <c r="CH29" s="107"/>
      <c r="CI29" s="92" t="str">
        <f t="shared" si="34"/>
        <v/>
      </c>
      <c r="CJ29" s="107"/>
      <c r="CK29" s="92" t="str">
        <f t="shared" si="35"/>
        <v/>
      </c>
      <c r="CL29" s="107"/>
      <c r="CM29" s="92" t="str">
        <f t="shared" si="36"/>
        <v/>
      </c>
      <c r="CN29" s="107"/>
      <c r="CO29" s="92" t="str">
        <f t="shared" si="37"/>
        <v/>
      </c>
      <c r="CP29" s="103">
        <f t="shared" si="38"/>
        <v>0</v>
      </c>
      <c r="CQ29" s="99">
        <f t="shared" si="39"/>
        <v>0</v>
      </c>
      <c r="CR29" s="99">
        <f t="shared" si="40"/>
        <v>0</v>
      </c>
      <c r="CS29" s="104">
        <f t="shared" si="45"/>
        <v>0</v>
      </c>
      <c r="CT29" s="104">
        <f>IFERROR(VLOOKUP(CS29,REGISTRATION!$P$22:$Q$32,2),"")</f>
        <v>5</v>
      </c>
      <c r="CU29" s="93" t="str">
        <f t="shared" si="42"/>
        <v>FAILED</v>
      </c>
    </row>
    <row r="30" spans="1:99">
      <c r="A30" s="41">
        <f>REGISTRATION!A31</f>
        <v>21</v>
      </c>
      <c r="B30" s="41">
        <f>REGISTRATION!B31</f>
        <v>0</v>
      </c>
      <c r="C30" s="41" t="str">
        <f>CONCATENATE(REGISTRATION!C31," ",REGISTRATION!D31," ",REGISTRATION!E31)</f>
        <v/>
      </c>
      <c r="D30" s="108"/>
      <c r="E30" s="92">
        <f t="shared" si="43"/>
        <v>0</v>
      </c>
      <c r="F30" s="95">
        <f t="shared" si="0"/>
        <v>0</v>
      </c>
      <c r="G30" s="108"/>
      <c r="H30" s="92">
        <f t="shared" si="2"/>
        <v>0</v>
      </c>
      <c r="I30" s="95">
        <f t="shared" si="1"/>
        <v>0</v>
      </c>
      <c r="J30" s="108"/>
      <c r="K30" s="92">
        <f t="shared" si="3"/>
        <v>0</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0</v>
      </c>
      <c r="AO30" s="108"/>
      <c r="AP30" s="92">
        <f t="shared" si="10"/>
        <v>0</v>
      </c>
      <c r="AQ30" s="108"/>
      <c r="AR30" s="92" t="str">
        <f t="shared" si="11"/>
        <v/>
      </c>
      <c r="AS30" s="108"/>
      <c r="AT30" s="92" t="str">
        <f t="shared" si="12"/>
        <v/>
      </c>
      <c r="AU30" s="95">
        <f t="shared" si="13"/>
        <v>0</v>
      </c>
      <c r="AV30" s="108"/>
      <c r="AW30" s="92">
        <f t="shared" si="14"/>
        <v>0</v>
      </c>
      <c r="AX30" s="108"/>
      <c r="AY30" s="92" t="str">
        <f t="shared" si="15"/>
        <v/>
      </c>
      <c r="AZ30" s="108"/>
      <c r="BA30" s="92" t="str">
        <f t="shared" si="16"/>
        <v/>
      </c>
      <c r="BB30" s="95">
        <f t="shared" si="17"/>
        <v>0</v>
      </c>
      <c r="BC30" s="98">
        <f t="shared" si="18"/>
        <v>0</v>
      </c>
      <c r="BD30" s="98">
        <f t="shared" si="19"/>
        <v>0</v>
      </c>
      <c r="BE30" s="108"/>
      <c r="BF30" s="92">
        <f t="shared" si="20"/>
        <v>0</v>
      </c>
      <c r="BG30" s="108"/>
      <c r="BH30" s="92" t="str">
        <f t="shared" si="21"/>
        <v/>
      </c>
      <c r="BI30" s="108"/>
      <c r="BJ30" s="92" t="str">
        <f t="shared" si="44"/>
        <v/>
      </c>
      <c r="BK30" s="103">
        <f t="shared" si="22"/>
        <v>0</v>
      </c>
      <c r="BL30" s="108"/>
      <c r="BM30" s="92">
        <f t="shared" si="23"/>
        <v>0</v>
      </c>
      <c r="BN30" s="108"/>
      <c r="BO30" s="92">
        <f t="shared" si="24"/>
        <v>0</v>
      </c>
      <c r="BP30" s="108"/>
      <c r="BQ30" s="92">
        <f t="shared" si="25"/>
        <v>0</v>
      </c>
      <c r="BR30" s="108"/>
      <c r="BS30" s="92">
        <f t="shared" si="26"/>
        <v>0</v>
      </c>
      <c r="BT30" s="108"/>
      <c r="BU30" s="92">
        <f t="shared" si="27"/>
        <v>0</v>
      </c>
      <c r="BV30" s="107"/>
      <c r="BW30" s="92">
        <f t="shared" si="28"/>
        <v>0</v>
      </c>
      <c r="BX30" s="107"/>
      <c r="BY30" s="92">
        <f t="shared" si="29"/>
        <v>0</v>
      </c>
      <c r="BZ30" s="107"/>
      <c r="CA30" s="92">
        <f t="shared" si="30"/>
        <v>0</v>
      </c>
      <c r="CB30" s="107"/>
      <c r="CC30" s="92">
        <f t="shared" si="31"/>
        <v>0</v>
      </c>
      <c r="CD30" s="107"/>
      <c r="CE30" s="92">
        <f t="shared" si="32"/>
        <v>0</v>
      </c>
      <c r="CF30" s="107"/>
      <c r="CG30" s="92" t="str">
        <f t="shared" si="33"/>
        <v/>
      </c>
      <c r="CH30" s="107"/>
      <c r="CI30" s="92" t="str">
        <f t="shared" si="34"/>
        <v/>
      </c>
      <c r="CJ30" s="107"/>
      <c r="CK30" s="92" t="str">
        <f t="shared" si="35"/>
        <v/>
      </c>
      <c r="CL30" s="107"/>
      <c r="CM30" s="92" t="str">
        <f t="shared" si="36"/>
        <v/>
      </c>
      <c r="CN30" s="107"/>
      <c r="CO30" s="92" t="str">
        <f t="shared" si="37"/>
        <v/>
      </c>
      <c r="CP30" s="103">
        <f t="shared" si="38"/>
        <v>0</v>
      </c>
      <c r="CQ30" s="99">
        <f t="shared" si="39"/>
        <v>0</v>
      </c>
      <c r="CR30" s="99">
        <f t="shared" si="40"/>
        <v>0</v>
      </c>
      <c r="CS30" s="104">
        <f t="shared" si="45"/>
        <v>0</v>
      </c>
      <c r="CT30" s="104">
        <f>IFERROR(VLOOKUP(CS30,REGISTRATION!$P$22:$Q$32,2),"")</f>
        <v>5</v>
      </c>
      <c r="CU30" s="93" t="str">
        <f t="shared" si="42"/>
        <v>FAILED</v>
      </c>
    </row>
    <row r="31" spans="1:99">
      <c r="A31" s="41">
        <f>REGISTRATION!A32</f>
        <v>22</v>
      </c>
      <c r="B31" s="41">
        <f>REGISTRATION!B32</f>
        <v>0</v>
      </c>
      <c r="C31" s="41" t="str">
        <f>CONCATENATE(REGISTRATION!C32," ",REGISTRATION!D32," ",REGISTRATION!E32)</f>
        <v/>
      </c>
      <c r="D31" s="108"/>
      <c r="E31" s="92">
        <f t="shared" si="43"/>
        <v>0</v>
      </c>
      <c r="F31" s="95">
        <f t="shared" si="0"/>
        <v>0</v>
      </c>
      <c r="G31" s="108"/>
      <c r="H31" s="92">
        <f t="shared" si="2"/>
        <v>0</v>
      </c>
      <c r="I31" s="95">
        <f t="shared" si="1"/>
        <v>0</v>
      </c>
      <c r="J31" s="108"/>
      <c r="K31" s="92">
        <f t="shared" si="3"/>
        <v>0</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0</v>
      </c>
      <c r="AO31" s="108"/>
      <c r="AP31" s="92">
        <f t="shared" si="10"/>
        <v>0</v>
      </c>
      <c r="AQ31" s="108"/>
      <c r="AR31" s="92" t="str">
        <f t="shared" si="11"/>
        <v/>
      </c>
      <c r="AS31" s="108"/>
      <c r="AT31" s="92" t="str">
        <f t="shared" si="12"/>
        <v/>
      </c>
      <c r="AU31" s="95">
        <f t="shared" si="13"/>
        <v>0</v>
      </c>
      <c r="AV31" s="108"/>
      <c r="AW31" s="92">
        <f t="shared" si="14"/>
        <v>0</v>
      </c>
      <c r="AX31" s="108"/>
      <c r="AY31" s="92" t="str">
        <f t="shared" si="15"/>
        <v/>
      </c>
      <c r="AZ31" s="108"/>
      <c r="BA31" s="92" t="str">
        <f t="shared" si="16"/>
        <v/>
      </c>
      <c r="BB31" s="95">
        <f t="shared" si="17"/>
        <v>0</v>
      </c>
      <c r="BC31" s="98">
        <f t="shared" si="18"/>
        <v>0</v>
      </c>
      <c r="BD31" s="98">
        <f t="shared" si="19"/>
        <v>0</v>
      </c>
      <c r="BE31" s="108"/>
      <c r="BF31" s="92">
        <f t="shared" si="20"/>
        <v>0</v>
      </c>
      <c r="BG31" s="108"/>
      <c r="BH31" s="92" t="str">
        <f t="shared" si="21"/>
        <v/>
      </c>
      <c r="BI31" s="108"/>
      <c r="BJ31" s="92" t="str">
        <f t="shared" si="44"/>
        <v/>
      </c>
      <c r="BK31" s="103">
        <f t="shared" si="22"/>
        <v>0</v>
      </c>
      <c r="BL31" s="108"/>
      <c r="BM31" s="92">
        <f t="shared" si="23"/>
        <v>0</v>
      </c>
      <c r="BN31" s="108"/>
      <c r="BO31" s="92">
        <f t="shared" si="24"/>
        <v>0</v>
      </c>
      <c r="BP31" s="108"/>
      <c r="BQ31" s="92">
        <f t="shared" si="25"/>
        <v>0</v>
      </c>
      <c r="BR31" s="108"/>
      <c r="BS31" s="92">
        <f t="shared" si="26"/>
        <v>0</v>
      </c>
      <c r="BT31" s="108"/>
      <c r="BU31" s="92">
        <f t="shared" si="27"/>
        <v>0</v>
      </c>
      <c r="BV31" s="107"/>
      <c r="BW31" s="92">
        <f t="shared" si="28"/>
        <v>0</v>
      </c>
      <c r="BX31" s="107"/>
      <c r="BY31" s="92">
        <f t="shared" si="29"/>
        <v>0</v>
      </c>
      <c r="BZ31" s="107"/>
      <c r="CA31" s="92">
        <f t="shared" si="30"/>
        <v>0</v>
      </c>
      <c r="CB31" s="107"/>
      <c r="CC31" s="92">
        <f t="shared" si="31"/>
        <v>0</v>
      </c>
      <c r="CD31" s="107"/>
      <c r="CE31" s="92">
        <f t="shared" si="32"/>
        <v>0</v>
      </c>
      <c r="CF31" s="107"/>
      <c r="CG31" s="92" t="str">
        <f t="shared" si="33"/>
        <v/>
      </c>
      <c r="CH31" s="107"/>
      <c r="CI31" s="92" t="str">
        <f t="shared" si="34"/>
        <v/>
      </c>
      <c r="CJ31" s="107"/>
      <c r="CK31" s="92" t="str">
        <f t="shared" si="35"/>
        <v/>
      </c>
      <c r="CL31" s="107"/>
      <c r="CM31" s="92" t="str">
        <f t="shared" si="36"/>
        <v/>
      </c>
      <c r="CN31" s="107"/>
      <c r="CO31" s="92" t="str">
        <f t="shared" si="37"/>
        <v/>
      </c>
      <c r="CP31" s="103">
        <f t="shared" si="38"/>
        <v>0</v>
      </c>
      <c r="CQ31" s="99">
        <f t="shared" si="39"/>
        <v>0</v>
      </c>
      <c r="CR31" s="99">
        <f t="shared" si="40"/>
        <v>0</v>
      </c>
      <c r="CS31" s="104">
        <f t="shared" si="45"/>
        <v>0</v>
      </c>
      <c r="CT31" s="104">
        <f>IFERROR(VLOOKUP(CS31,REGISTRATION!$P$22:$Q$32,2),"")</f>
        <v>5</v>
      </c>
      <c r="CU31" s="93" t="str">
        <f t="shared" si="42"/>
        <v>FAILED</v>
      </c>
    </row>
    <row r="32" spans="1:99">
      <c r="A32" s="41">
        <f>REGISTRATION!A33</f>
        <v>23</v>
      </c>
      <c r="B32" s="41">
        <f>REGISTRATION!B33</f>
        <v>0</v>
      </c>
      <c r="C32" s="41" t="str">
        <f>CONCATENATE(REGISTRATION!C33," ",REGISTRATION!D33," ",REGISTRATION!E33)</f>
        <v/>
      </c>
      <c r="D32" s="108"/>
      <c r="E32" s="92">
        <f t="shared" si="43"/>
        <v>0</v>
      </c>
      <c r="F32" s="95">
        <f t="shared" si="0"/>
        <v>0</v>
      </c>
      <c r="G32" s="108"/>
      <c r="H32" s="92">
        <f t="shared" si="2"/>
        <v>0</v>
      </c>
      <c r="I32" s="95">
        <f t="shared" si="1"/>
        <v>0</v>
      </c>
      <c r="J32" s="108"/>
      <c r="K32" s="92">
        <f t="shared" si="3"/>
        <v>0</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0</v>
      </c>
      <c r="AO32" s="108"/>
      <c r="AP32" s="92">
        <f t="shared" si="10"/>
        <v>0</v>
      </c>
      <c r="AQ32" s="108"/>
      <c r="AR32" s="92" t="str">
        <f t="shared" si="11"/>
        <v/>
      </c>
      <c r="AS32" s="108"/>
      <c r="AT32" s="92" t="str">
        <f t="shared" si="12"/>
        <v/>
      </c>
      <c r="AU32" s="95">
        <f t="shared" si="13"/>
        <v>0</v>
      </c>
      <c r="AV32" s="108"/>
      <c r="AW32" s="92">
        <f t="shared" si="14"/>
        <v>0</v>
      </c>
      <c r="AX32" s="108"/>
      <c r="AY32" s="92" t="str">
        <f t="shared" si="15"/>
        <v/>
      </c>
      <c r="AZ32" s="108"/>
      <c r="BA32" s="92" t="str">
        <f t="shared" si="16"/>
        <v/>
      </c>
      <c r="BB32" s="95">
        <f t="shared" si="17"/>
        <v>0</v>
      </c>
      <c r="BC32" s="98">
        <f t="shared" si="18"/>
        <v>0</v>
      </c>
      <c r="BD32" s="98">
        <f t="shared" si="19"/>
        <v>0</v>
      </c>
      <c r="BE32" s="108"/>
      <c r="BF32" s="92">
        <f t="shared" si="20"/>
        <v>0</v>
      </c>
      <c r="BG32" s="108"/>
      <c r="BH32" s="92" t="str">
        <f t="shared" si="21"/>
        <v/>
      </c>
      <c r="BI32" s="108"/>
      <c r="BJ32" s="92" t="str">
        <f t="shared" si="44"/>
        <v/>
      </c>
      <c r="BK32" s="103">
        <f t="shared" si="22"/>
        <v>0</v>
      </c>
      <c r="BL32" s="108"/>
      <c r="BM32" s="92">
        <f t="shared" si="23"/>
        <v>0</v>
      </c>
      <c r="BN32" s="108"/>
      <c r="BO32" s="92">
        <f t="shared" si="24"/>
        <v>0</v>
      </c>
      <c r="BP32" s="108"/>
      <c r="BQ32" s="92">
        <f t="shared" si="25"/>
        <v>0</v>
      </c>
      <c r="BR32" s="108"/>
      <c r="BS32" s="92">
        <f t="shared" si="26"/>
        <v>0</v>
      </c>
      <c r="BT32" s="108"/>
      <c r="BU32" s="92">
        <f t="shared" si="27"/>
        <v>0</v>
      </c>
      <c r="BV32" s="107"/>
      <c r="BW32" s="92">
        <f t="shared" si="28"/>
        <v>0</v>
      </c>
      <c r="BX32" s="107"/>
      <c r="BY32" s="92">
        <f t="shared" si="29"/>
        <v>0</v>
      </c>
      <c r="BZ32" s="107"/>
      <c r="CA32" s="92">
        <f t="shared" si="30"/>
        <v>0</v>
      </c>
      <c r="CB32" s="107"/>
      <c r="CC32" s="92">
        <f t="shared" si="31"/>
        <v>0</v>
      </c>
      <c r="CD32" s="107"/>
      <c r="CE32" s="92">
        <f t="shared" si="32"/>
        <v>0</v>
      </c>
      <c r="CF32" s="107"/>
      <c r="CG32" s="92" t="str">
        <f t="shared" si="33"/>
        <v/>
      </c>
      <c r="CH32" s="107"/>
      <c r="CI32" s="92" t="str">
        <f t="shared" si="34"/>
        <v/>
      </c>
      <c r="CJ32" s="107"/>
      <c r="CK32" s="92" t="str">
        <f t="shared" si="35"/>
        <v/>
      </c>
      <c r="CL32" s="107"/>
      <c r="CM32" s="92" t="str">
        <f t="shared" si="36"/>
        <v/>
      </c>
      <c r="CN32" s="107"/>
      <c r="CO32" s="92" t="str">
        <f t="shared" si="37"/>
        <v/>
      </c>
      <c r="CP32" s="103">
        <f t="shared" si="38"/>
        <v>0</v>
      </c>
      <c r="CQ32" s="99">
        <f t="shared" si="39"/>
        <v>0</v>
      </c>
      <c r="CR32" s="99">
        <f t="shared" si="40"/>
        <v>0</v>
      </c>
      <c r="CS32" s="104">
        <f t="shared" si="45"/>
        <v>0</v>
      </c>
      <c r="CT32" s="104">
        <f>IFERROR(VLOOKUP(CS32,REGISTRATION!$P$22:$Q$32,2),"")</f>
        <v>5</v>
      </c>
      <c r="CU32" s="93" t="str">
        <f t="shared" si="42"/>
        <v>FAILED</v>
      </c>
    </row>
    <row r="33" spans="1:99">
      <c r="A33" s="41">
        <f>REGISTRATION!A34</f>
        <v>24</v>
      </c>
      <c r="B33" s="41">
        <f>REGISTRATION!B34</f>
        <v>0</v>
      </c>
      <c r="C33" s="41" t="str">
        <f>CONCATENATE(REGISTRATION!C34," ",REGISTRATION!D34," ",REGISTRATION!E34)</f>
        <v/>
      </c>
      <c r="D33" s="108"/>
      <c r="E33" s="92">
        <f t="shared" si="43"/>
        <v>0</v>
      </c>
      <c r="F33" s="95">
        <f t="shared" si="0"/>
        <v>0</v>
      </c>
      <c r="G33" s="108"/>
      <c r="H33" s="92">
        <f t="shared" si="2"/>
        <v>0</v>
      </c>
      <c r="I33" s="95">
        <f t="shared" si="1"/>
        <v>0</v>
      </c>
      <c r="J33" s="108"/>
      <c r="K33" s="92">
        <f t="shared" si="3"/>
        <v>0</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0</v>
      </c>
      <c r="AO33" s="108"/>
      <c r="AP33" s="92">
        <f t="shared" si="10"/>
        <v>0</v>
      </c>
      <c r="AQ33" s="108"/>
      <c r="AR33" s="92" t="str">
        <f t="shared" si="11"/>
        <v/>
      </c>
      <c r="AS33" s="108"/>
      <c r="AT33" s="92" t="str">
        <f t="shared" si="12"/>
        <v/>
      </c>
      <c r="AU33" s="95">
        <f t="shared" si="13"/>
        <v>0</v>
      </c>
      <c r="AV33" s="108"/>
      <c r="AW33" s="92">
        <f t="shared" si="14"/>
        <v>0</v>
      </c>
      <c r="AX33" s="108"/>
      <c r="AY33" s="92" t="str">
        <f t="shared" si="15"/>
        <v/>
      </c>
      <c r="AZ33" s="108"/>
      <c r="BA33" s="92" t="str">
        <f t="shared" si="16"/>
        <v/>
      </c>
      <c r="BB33" s="95">
        <f t="shared" si="17"/>
        <v>0</v>
      </c>
      <c r="BC33" s="98">
        <f t="shared" si="18"/>
        <v>0</v>
      </c>
      <c r="BD33" s="98">
        <f t="shared" si="19"/>
        <v>0</v>
      </c>
      <c r="BE33" s="108"/>
      <c r="BF33" s="92">
        <f t="shared" si="20"/>
        <v>0</v>
      </c>
      <c r="BG33" s="108"/>
      <c r="BH33" s="92" t="str">
        <f t="shared" si="21"/>
        <v/>
      </c>
      <c r="BI33" s="108"/>
      <c r="BJ33" s="92" t="str">
        <f t="shared" si="44"/>
        <v/>
      </c>
      <c r="BK33" s="103">
        <f t="shared" si="22"/>
        <v>0</v>
      </c>
      <c r="BL33" s="108"/>
      <c r="BM33" s="92">
        <f t="shared" si="23"/>
        <v>0</v>
      </c>
      <c r="BN33" s="108"/>
      <c r="BO33" s="92">
        <f t="shared" si="24"/>
        <v>0</v>
      </c>
      <c r="BP33" s="108"/>
      <c r="BQ33" s="92">
        <f t="shared" si="25"/>
        <v>0</v>
      </c>
      <c r="BR33" s="108"/>
      <c r="BS33" s="92">
        <f t="shared" si="26"/>
        <v>0</v>
      </c>
      <c r="BT33" s="108"/>
      <c r="BU33" s="92">
        <f t="shared" si="27"/>
        <v>0</v>
      </c>
      <c r="BV33" s="107"/>
      <c r="BW33" s="92">
        <f t="shared" si="28"/>
        <v>0</v>
      </c>
      <c r="BX33" s="107"/>
      <c r="BY33" s="92">
        <f t="shared" si="29"/>
        <v>0</v>
      </c>
      <c r="BZ33" s="107"/>
      <c r="CA33" s="92">
        <f t="shared" si="30"/>
        <v>0</v>
      </c>
      <c r="CB33" s="107"/>
      <c r="CC33" s="92">
        <f t="shared" si="31"/>
        <v>0</v>
      </c>
      <c r="CD33" s="107"/>
      <c r="CE33" s="92">
        <f t="shared" si="32"/>
        <v>0</v>
      </c>
      <c r="CF33" s="107"/>
      <c r="CG33" s="92" t="str">
        <f t="shared" si="33"/>
        <v/>
      </c>
      <c r="CH33" s="107"/>
      <c r="CI33" s="92" t="str">
        <f t="shared" si="34"/>
        <v/>
      </c>
      <c r="CJ33" s="107"/>
      <c r="CK33" s="92" t="str">
        <f t="shared" si="35"/>
        <v/>
      </c>
      <c r="CL33" s="107"/>
      <c r="CM33" s="92" t="str">
        <f t="shared" si="36"/>
        <v/>
      </c>
      <c r="CN33" s="107"/>
      <c r="CO33" s="92" t="str">
        <f t="shared" si="37"/>
        <v/>
      </c>
      <c r="CP33" s="103">
        <f t="shared" si="38"/>
        <v>0</v>
      </c>
      <c r="CQ33" s="99">
        <f t="shared" si="39"/>
        <v>0</v>
      </c>
      <c r="CR33" s="99">
        <f t="shared" si="40"/>
        <v>0</v>
      </c>
      <c r="CS33" s="104">
        <f t="shared" si="45"/>
        <v>0</v>
      </c>
      <c r="CT33" s="104">
        <f>IFERROR(VLOOKUP(CS33,REGISTRATION!$P$22:$Q$32,2),"")</f>
        <v>5</v>
      </c>
      <c r="CU33" s="93" t="str">
        <f t="shared" si="42"/>
        <v>FAILED</v>
      </c>
    </row>
    <row r="34" spans="1:99">
      <c r="A34" s="41">
        <f>REGISTRATION!A35</f>
        <v>25</v>
      </c>
      <c r="B34" s="41">
        <f>REGISTRATION!B35</f>
        <v>0</v>
      </c>
      <c r="C34" s="41" t="str">
        <f>CONCATENATE(REGISTRATION!C35," ",REGISTRATION!D35," ",REGISTRATION!E35)</f>
        <v/>
      </c>
      <c r="D34" s="108"/>
      <c r="E34" s="92">
        <f t="shared" si="43"/>
        <v>0</v>
      </c>
      <c r="F34" s="95">
        <f t="shared" si="0"/>
        <v>0</v>
      </c>
      <c r="G34" s="108"/>
      <c r="H34" s="92">
        <f t="shared" si="2"/>
        <v>0</v>
      </c>
      <c r="I34" s="95">
        <f t="shared" si="1"/>
        <v>0</v>
      </c>
      <c r="J34" s="108"/>
      <c r="K34" s="92">
        <f t="shared" si="3"/>
        <v>0</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0</v>
      </c>
      <c r="AO34" s="108"/>
      <c r="AP34" s="92">
        <f t="shared" si="10"/>
        <v>0</v>
      </c>
      <c r="AQ34" s="108"/>
      <c r="AR34" s="92" t="str">
        <f t="shared" si="11"/>
        <v/>
      </c>
      <c r="AS34" s="108"/>
      <c r="AT34" s="92" t="str">
        <f t="shared" si="12"/>
        <v/>
      </c>
      <c r="AU34" s="95">
        <f t="shared" si="13"/>
        <v>0</v>
      </c>
      <c r="AV34" s="108"/>
      <c r="AW34" s="92">
        <f t="shared" si="14"/>
        <v>0</v>
      </c>
      <c r="AX34" s="108"/>
      <c r="AY34" s="92" t="str">
        <f t="shared" si="15"/>
        <v/>
      </c>
      <c r="AZ34" s="108"/>
      <c r="BA34" s="92" t="str">
        <f t="shared" si="16"/>
        <v/>
      </c>
      <c r="BB34" s="95">
        <f t="shared" si="17"/>
        <v>0</v>
      </c>
      <c r="BC34" s="98">
        <f t="shared" si="18"/>
        <v>0</v>
      </c>
      <c r="BD34" s="98">
        <f t="shared" si="19"/>
        <v>0</v>
      </c>
      <c r="BE34" s="108"/>
      <c r="BF34" s="92">
        <f t="shared" si="20"/>
        <v>0</v>
      </c>
      <c r="BG34" s="108"/>
      <c r="BH34" s="92" t="str">
        <f t="shared" si="21"/>
        <v/>
      </c>
      <c r="BI34" s="108"/>
      <c r="BJ34" s="92" t="str">
        <f t="shared" si="44"/>
        <v/>
      </c>
      <c r="BK34" s="103">
        <f t="shared" si="22"/>
        <v>0</v>
      </c>
      <c r="BL34" s="108"/>
      <c r="BM34" s="92">
        <f t="shared" si="23"/>
        <v>0</v>
      </c>
      <c r="BN34" s="108"/>
      <c r="BO34" s="92">
        <f t="shared" si="24"/>
        <v>0</v>
      </c>
      <c r="BP34" s="108"/>
      <c r="BQ34" s="92">
        <f t="shared" si="25"/>
        <v>0</v>
      </c>
      <c r="BR34" s="108"/>
      <c r="BS34" s="92">
        <f t="shared" si="26"/>
        <v>0</v>
      </c>
      <c r="BT34" s="108"/>
      <c r="BU34" s="92">
        <f t="shared" si="27"/>
        <v>0</v>
      </c>
      <c r="BV34" s="107"/>
      <c r="BW34" s="92">
        <f t="shared" si="28"/>
        <v>0</v>
      </c>
      <c r="BX34" s="107"/>
      <c r="BY34" s="92">
        <f t="shared" si="29"/>
        <v>0</v>
      </c>
      <c r="BZ34" s="107"/>
      <c r="CA34" s="92">
        <f t="shared" si="30"/>
        <v>0</v>
      </c>
      <c r="CB34" s="107"/>
      <c r="CC34" s="92">
        <f t="shared" si="31"/>
        <v>0</v>
      </c>
      <c r="CD34" s="107"/>
      <c r="CE34" s="92">
        <f t="shared" si="32"/>
        <v>0</v>
      </c>
      <c r="CF34" s="107"/>
      <c r="CG34" s="92" t="str">
        <f t="shared" si="33"/>
        <v/>
      </c>
      <c r="CH34" s="107"/>
      <c r="CI34" s="92" t="str">
        <f t="shared" si="34"/>
        <v/>
      </c>
      <c r="CJ34" s="107"/>
      <c r="CK34" s="92" t="str">
        <f t="shared" si="35"/>
        <v/>
      </c>
      <c r="CL34" s="107"/>
      <c r="CM34" s="92" t="str">
        <f t="shared" si="36"/>
        <v/>
      </c>
      <c r="CN34" s="107"/>
      <c r="CO34" s="92" t="str">
        <f t="shared" si="37"/>
        <v/>
      </c>
      <c r="CP34" s="103">
        <f t="shared" si="38"/>
        <v>0</v>
      </c>
      <c r="CQ34" s="99">
        <f t="shared" si="39"/>
        <v>0</v>
      </c>
      <c r="CR34" s="99">
        <f t="shared" si="40"/>
        <v>0</v>
      </c>
      <c r="CS34" s="104">
        <f t="shared" si="45"/>
        <v>0</v>
      </c>
      <c r="CT34" s="104">
        <f>IFERROR(VLOOKUP(CS34,REGISTRATION!$P$22:$Q$32,2),"")</f>
        <v>5</v>
      </c>
      <c r="CU34" s="93" t="str">
        <f t="shared" si="42"/>
        <v>FAILED</v>
      </c>
    </row>
    <row r="35" spans="1:99">
      <c r="A35" s="41">
        <f>REGISTRATION!A36</f>
        <v>26</v>
      </c>
      <c r="B35" s="41">
        <f>REGISTRATION!B36</f>
        <v>0</v>
      </c>
      <c r="C35" s="41" t="str">
        <f>CONCATENATE(REGISTRATION!C36," ",REGISTRATION!D36," ",REGISTRATION!E36)</f>
        <v/>
      </c>
      <c r="D35" s="108"/>
      <c r="E35" s="92">
        <f t="shared" si="43"/>
        <v>0</v>
      </c>
      <c r="F35" s="95">
        <f t="shared" si="0"/>
        <v>0</v>
      </c>
      <c r="G35" s="108"/>
      <c r="H35" s="92">
        <f t="shared" si="2"/>
        <v>0</v>
      </c>
      <c r="I35" s="95">
        <f t="shared" si="1"/>
        <v>0</v>
      </c>
      <c r="J35" s="108"/>
      <c r="K35" s="92">
        <f t="shared" si="3"/>
        <v>0</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f t="shared" si="10"/>
        <v>0</v>
      </c>
      <c r="AQ35" s="108"/>
      <c r="AR35" s="92" t="str">
        <f t="shared" si="11"/>
        <v/>
      </c>
      <c r="AS35" s="108"/>
      <c r="AT35" s="92" t="str">
        <f t="shared" si="12"/>
        <v/>
      </c>
      <c r="AU35" s="95">
        <f t="shared" si="13"/>
        <v>0</v>
      </c>
      <c r="AV35" s="108"/>
      <c r="AW35" s="92">
        <f t="shared" si="14"/>
        <v>0</v>
      </c>
      <c r="AX35" s="108"/>
      <c r="AY35" s="92" t="str">
        <f t="shared" si="15"/>
        <v/>
      </c>
      <c r="AZ35" s="108"/>
      <c r="BA35" s="92" t="str">
        <f t="shared" si="16"/>
        <v/>
      </c>
      <c r="BB35" s="95">
        <f t="shared" si="17"/>
        <v>0</v>
      </c>
      <c r="BC35" s="98">
        <f t="shared" si="18"/>
        <v>0</v>
      </c>
      <c r="BD35" s="98">
        <f t="shared" si="19"/>
        <v>0</v>
      </c>
      <c r="BE35" s="108"/>
      <c r="BF35" s="92">
        <f t="shared" si="20"/>
        <v>0</v>
      </c>
      <c r="BG35" s="108"/>
      <c r="BH35" s="92" t="str">
        <f t="shared" si="21"/>
        <v/>
      </c>
      <c r="BI35" s="108"/>
      <c r="BJ35" s="92" t="str">
        <f t="shared" si="44"/>
        <v/>
      </c>
      <c r="BK35" s="103">
        <f t="shared" si="22"/>
        <v>0</v>
      </c>
      <c r="BL35" s="108"/>
      <c r="BM35" s="92">
        <f t="shared" si="23"/>
        <v>0</v>
      </c>
      <c r="BN35" s="108"/>
      <c r="BO35" s="92">
        <f t="shared" si="24"/>
        <v>0</v>
      </c>
      <c r="BP35" s="108"/>
      <c r="BQ35" s="92">
        <f t="shared" si="25"/>
        <v>0</v>
      </c>
      <c r="BR35" s="108"/>
      <c r="BS35" s="92">
        <f t="shared" si="26"/>
        <v>0</v>
      </c>
      <c r="BT35" s="108"/>
      <c r="BU35" s="92">
        <f t="shared" si="27"/>
        <v>0</v>
      </c>
      <c r="BV35" s="107"/>
      <c r="BW35" s="92">
        <f t="shared" si="28"/>
        <v>0</v>
      </c>
      <c r="BX35" s="107"/>
      <c r="BY35" s="92">
        <f t="shared" si="29"/>
        <v>0</v>
      </c>
      <c r="BZ35" s="107"/>
      <c r="CA35" s="92">
        <f t="shared" si="30"/>
        <v>0</v>
      </c>
      <c r="CB35" s="107"/>
      <c r="CC35" s="92">
        <f t="shared" si="31"/>
        <v>0</v>
      </c>
      <c r="CD35" s="107"/>
      <c r="CE35" s="92">
        <f t="shared" si="32"/>
        <v>0</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c>
      <c r="D36" s="108"/>
      <c r="E36" s="92">
        <f t="shared" si="43"/>
        <v>0</v>
      </c>
      <c r="F36" s="95">
        <f t="shared" si="0"/>
        <v>0</v>
      </c>
      <c r="G36" s="108"/>
      <c r="H36" s="92">
        <f t="shared" si="2"/>
        <v>0</v>
      </c>
      <c r="I36" s="95">
        <f t="shared" si="1"/>
        <v>0</v>
      </c>
      <c r="J36" s="108"/>
      <c r="K36" s="92">
        <f t="shared" si="3"/>
        <v>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f t="shared" si="10"/>
        <v>0</v>
      </c>
      <c r="AQ36" s="108"/>
      <c r="AR36" s="92" t="str">
        <f t="shared" si="11"/>
        <v/>
      </c>
      <c r="AS36" s="108"/>
      <c r="AT36" s="92" t="str">
        <f t="shared" si="12"/>
        <v/>
      </c>
      <c r="AU36" s="95">
        <f t="shared" si="13"/>
        <v>0</v>
      </c>
      <c r="AV36" s="108"/>
      <c r="AW36" s="92">
        <f t="shared" si="14"/>
        <v>0</v>
      </c>
      <c r="AX36" s="108"/>
      <c r="AY36" s="92" t="str">
        <f t="shared" si="15"/>
        <v/>
      </c>
      <c r="AZ36" s="108"/>
      <c r="BA36" s="92" t="str">
        <f t="shared" si="16"/>
        <v/>
      </c>
      <c r="BB36" s="95">
        <f t="shared" si="17"/>
        <v>0</v>
      </c>
      <c r="BC36" s="98">
        <f t="shared" si="18"/>
        <v>0</v>
      </c>
      <c r="BD36" s="98">
        <f t="shared" si="19"/>
        <v>0</v>
      </c>
      <c r="BE36" s="108"/>
      <c r="BF36" s="92">
        <f t="shared" si="20"/>
        <v>0</v>
      </c>
      <c r="BG36" s="108"/>
      <c r="BH36" s="92" t="str">
        <f t="shared" si="21"/>
        <v/>
      </c>
      <c r="BI36" s="108"/>
      <c r="BJ36" s="92" t="str">
        <f t="shared" si="44"/>
        <v/>
      </c>
      <c r="BK36" s="103">
        <f t="shared" si="22"/>
        <v>0</v>
      </c>
      <c r="BL36" s="108"/>
      <c r="BM36" s="92">
        <f t="shared" si="23"/>
        <v>0</v>
      </c>
      <c r="BN36" s="108"/>
      <c r="BO36" s="92">
        <f t="shared" si="24"/>
        <v>0</v>
      </c>
      <c r="BP36" s="108"/>
      <c r="BQ36" s="92">
        <f t="shared" si="25"/>
        <v>0</v>
      </c>
      <c r="BR36" s="108"/>
      <c r="BS36" s="92">
        <f t="shared" si="26"/>
        <v>0</v>
      </c>
      <c r="BT36" s="108"/>
      <c r="BU36" s="92">
        <f t="shared" si="27"/>
        <v>0</v>
      </c>
      <c r="BV36" s="107"/>
      <c r="BW36" s="92">
        <f t="shared" si="28"/>
        <v>0</v>
      </c>
      <c r="BX36" s="107"/>
      <c r="BY36" s="92">
        <f t="shared" si="29"/>
        <v>0</v>
      </c>
      <c r="BZ36" s="107"/>
      <c r="CA36" s="92">
        <f t="shared" si="30"/>
        <v>0</v>
      </c>
      <c r="CB36" s="107"/>
      <c r="CC36" s="92">
        <f t="shared" si="31"/>
        <v>0</v>
      </c>
      <c r="CD36" s="107"/>
      <c r="CE36" s="92">
        <f t="shared" si="32"/>
        <v>0</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c>
      <c r="D37" s="108"/>
      <c r="E37" s="92">
        <f t="shared" si="43"/>
        <v>0</v>
      </c>
      <c r="F37" s="95">
        <f t="shared" si="0"/>
        <v>0</v>
      </c>
      <c r="G37" s="108"/>
      <c r="H37" s="92">
        <f t="shared" si="2"/>
        <v>0</v>
      </c>
      <c r="I37" s="95">
        <f t="shared" si="1"/>
        <v>0</v>
      </c>
      <c r="J37" s="108"/>
      <c r="K37" s="92">
        <f t="shared" si="3"/>
        <v>0</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f t="shared" si="10"/>
        <v>0</v>
      </c>
      <c r="AQ37" s="108"/>
      <c r="AR37" s="92" t="str">
        <f t="shared" si="11"/>
        <v/>
      </c>
      <c r="AS37" s="108"/>
      <c r="AT37" s="92" t="str">
        <f t="shared" si="12"/>
        <v/>
      </c>
      <c r="AU37" s="95">
        <f t="shared" si="13"/>
        <v>0</v>
      </c>
      <c r="AV37" s="108"/>
      <c r="AW37" s="92">
        <f t="shared" si="14"/>
        <v>0</v>
      </c>
      <c r="AX37" s="108"/>
      <c r="AY37" s="92" t="str">
        <f t="shared" si="15"/>
        <v/>
      </c>
      <c r="AZ37" s="108"/>
      <c r="BA37" s="92" t="str">
        <f t="shared" si="16"/>
        <v/>
      </c>
      <c r="BB37" s="95">
        <f t="shared" si="17"/>
        <v>0</v>
      </c>
      <c r="BC37" s="98">
        <f t="shared" si="18"/>
        <v>0</v>
      </c>
      <c r="BD37" s="98">
        <f t="shared" si="19"/>
        <v>0</v>
      </c>
      <c r="BE37" s="108"/>
      <c r="BF37" s="92">
        <f t="shared" si="20"/>
        <v>0</v>
      </c>
      <c r="BG37" s="108"/>
      <c r="BH37" s="92" t="str">
        <f t="shared" si="21"/>
        <v/>
      </c>
      <c r="BI37" s="108"/>
      <c r="BJ37" s="92" t="str">
        <f t="shared" si="44"/>
        <v/>
      </c>
      <c r="BK37" s="103">
        <f t="shared" si="22"/>
        <v>0</v>
      </c>
      <c r="BL37" s="108"/>
      <c r="BM37" s="92">
        <f t="shared" si="23"/>
        <v>0</v>
      </c>
      <c r="BN37" s="108"/>
      <c r="BO37" s="92">
        <f t="shared" si="24"/>
        <v>0</v>
      </c>
      <c r="BP37" s="108"/>
      <c r="BQ37" s="92">
        <f t="shared" si="25"/>
        <v>0</v>
      </c>
      <c r="BR37" s="108"/>
      <c r="BS37" s="92">
        <f t="shared" si="26"/>
        <v>0</v>
      </c>
      <c r="BT37" s="108"/>
      <c r="BU37" s="92">
        <f t="shared" si="27"/>
        <v>0</v>
      </c>
      <c r="BV37" s="107"/>
      <c r="BW37" s="92">
        <f t="shared" si="28"/>
        <v>0</v>
      </c>
      <c r="BX37" s="107"/>
      <c r="BY37" s="92">
        <f t="shared" si="29"/>
        <v>0</v>
      </c>
      <c r="BZ37" s="107"/>
      <c r="CA37" s="92">
        <f t="shared" si="30"/>
        <v>0</v>
      </c>
      <c r="CB37" s="107"/>
      <c r="CC37" s="92">
        <f t="shared" si="31"/>
        <v>0</v>
      </c>
      <c r="CD37" s="107"/>
      <c r="CE37" s="92">
        <f t="shared" si="32"/>
        <v>0</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c>
      <c r="D38" s="108"/>
      <c r="E38" s="92">
        <f t="shared" si="43"/>
        <v>0</v>
      </c>
      <c r="F38" s="95">
        <f t="shared" si="0"/>
        <v>0</v>
      </c>
      <c r="G38" s="108"/>
      <c r="H38" s="92">
        <f t="shared" si="2"/>
        <v>0</v>
      </c>
      <c r="I38" s="95">
        <f t="shared" si="1"/>
        <v>0</v>
      </c>
      <c r="J38" s="108"/>
      <c r="K38" s="92">
        <f t="shared" si="3"/>
        <v>0</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f t="shared" si="10"/>
        <v>0</v>
      </c>
      <c r="AQ38" s="108"/>
      <c r="AR38" s="92" t="str">
        <f t="shared" si="11"/>
        <v/>
      </c>
      <c r="AS38" s="108"/>
      <c r="AT38" s="92" t="str">
        <f t="shared" si="12"/>
        <v/>
      </c>
      <c r="AU38" s="95">
        <f t="shared" si="13"/>
        <v>0</v>
      </c>
      <c r="AV38" s="108"/>
      <c r="AW38" s="92">
        <f t="shared" si="14"/>
        <v>0</v>
      </c>
      <c r="AX38" s="108"/>
      <c r="AY38" s="92" t="str">
        <f t="shared" si="15"/>
        <v/>
      </c>
      <c r="AZ38" s="108"/>
      <c r="BA38" s="92" t="str">
        <f t="shared" si="16"/>
        <v/>
      </c>
      <c r="BB38" s="95">
        <f t="shared" si="17"/>
        <v>0</v>
      </c>
      <c r="BC38" s="98">
        <f t="shared" si="18"/>
        <v>0</v>
      </c>
      <c r="BD38" s="98">
        <f t="shared" si="19"/>
        <v>0</v>
      </c>
      <c r="BE38" s="108"/>
      <c r="BF38" s="92">
        <f t="shared" si="20"/>
        <v>0</v>
      </c>
      <c r="BG38" s="108"/>
      <c r="BH38" s="92" t="str">
        <f t="shared" si="21"/>
        <v/>
      </c>
      <c r="BI38" s="108"/>
      <c r="BJ38" s="92" t="str">
        <f t="shared" si="44"/>
        <v/>
      </c>
      <c r="BK38" s="103">
        <f t="shared" si="22"/>
        <v>0</v>
      </c>
      <c r="BL38" s="108"/>
      <c r="BM38" s="92">
        <f t="shared" si="23"/>
        <v>0</v>
      </c>
      <c r="BN38" s="108"/>
      <c r="BO38" s="92">
        <f t="shared" si="24"/>
        <v>0</v>
      </c>
      <c r="BP38" s="108"/>
      <c r="BQ38" s="92">
        <f t="shared" si="25"/>
        <v>0</v>
      </c>
      <c r="BR38" s="108"/>
      <c r="BS38" s="92">
        <f t="shared" si="26"/>
        <v>0</v>
      </c>
      <c r="BT38" s="108"/>
      <c r="BU38" s="92">
        <f t="shared" si="27"/>
        <v>0</v>
      </c>
      <c r="BV38" s="107"/>
      <c r="BW38" s="92">
        <f t="shared" si="28"/>
        <v>0</v>
      </c>
      <c r="BX38" s="107"/>
      <c r="BY38" s="92">
        <f t="shared" si="29"/>
        <v>0</v>
      </c>
      <c r="BZ38" s="107"/>
      <c r="CA38" s="92">
        <f t="shared" si="30"/>
        <v>0</v>
      </c>
      <c r="CB38" s="107"/>
      <c r="CC38" s="92">
        <f t="shared" si="31"/>
        <v>0</v>
      </c>
      <c r="CD38" s="107"/>
      <c r="CE38" s="92">
        <f t="shared" si="32"/>
        <v>0</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c>
      <c r="D39" s="108"/>
      <c r="E39" s="92">
        <f t="shared" si="43"/>
        <v>0</v>
      </c>
      <c r="F39" s="95">
        <f t="shared" si="0"/>
        <v>0</v>
      </c>
      <c r="G39" s="108"/>
      <c r="H39" s="92">
        <f t="shared" si="2"/>
        <v>0</v>
      </c>
      <c r="I39" s="95">
        <f t="shared" si="1"/>
        <v>0</v>
      </c>
      <c r="J39" s="108"/>
      <c r="K39" s="92">
        <f t="shared" si="3"/>
        <v>0</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f t="shared" si="10"/>
        <v>0</v>
      </c>
      <c r="AQ39" s="108"/>
      <c r="AR39" s="92" t="str">
        <f t="shared" si="11"/>
        <v/>
      </c>
      <c r="AS39" s="108"/>
      <c r="AT39" s="92" t="str">
        <f t="shared" si="12"/>
        <v/>
      </c>
      <c r="AU39" s="95">
        <f t="shared" si="13"/>
        <v>0</v>
      </c>
      <c r="AV39" s="108"/>
      <c r="AW39" s="92">
        <f t="shared" si="14"/>
        <v>0</v>
      </c>
      <c r="AX39" s="108"/>
      <c r="AY39" s="92" t="str">
        <f t="shared" si="15"/>
        <v/>
      </c>
      <c r="AZ39" s="108"/>
      <c r="BA39" s="92" t="str">
        <f t="shared" si="16"/>
        <v/>
      </c>
      <c r="BB39" s="95">
        <f t="shared" si="17"/>
        <v>0</v>
      </c>
      <c r="BC39" s="98">
        <f t="shared" si="18"/>
        <v>0</v>
      </c>
      <c r="BD39" s="98">
        <f t="shared" si="19"/>
        <v>0</v>
      </c>
      <c r="BE39" s="108"/>
      <c r="BF39" s="92">
        <f t="shared" si="20"/>
        <v>0</v>
      </c>
      <c r="BG39" s="108"/>
      <c r="BH39" s="92" t="str">
        <f t="shared" si="21"/>
        <v/>
      </c>
      <c r="BI39" s="108"/>
      <c r="BJ39" s="92" t="str">
        <f t="shared" si="44"/>
        <v/>
      </c>
      <c r="BK39" s="103">
        <f t="shared" si="22"/>
        <v>0</v>
      </c>
      <c r="BL39" s="108"/>
      <c r="BM39" s="92">
        <f t="shared" si="23"/>
        <v>0</v>
      </c>
      <c r="BN39" s="108"/>
      <c r="BO39" s="92">
        <f t="shared" si="24"/>
        <v>0</v>
      </c>
      <c r="BP39" s="108"/>
      <c r="BQ39" s="92">
        <f t="shared" si="25"/>
        <v>0</v>
      </c>
      <c r="BR39" s="108"/>
      <c r="BS39" s="92">
        <f t="shared" si="26"/>
        <v>0</v>
      </c>
      <c r="BT39" s="108"/>
      <c r="BU39" s="92">
        <f t="shared" si="27"/>
        <v>0</v>
      </c>
      <c r="BV39" s="107"/>
      <c r="BW39" s="92">
        <f t="shared" si="28"/>
        <v>0</v>
      </c>
      <c r="BX39" s="107"/>
      <c r="BY39" s="92">
        <f t="shared" si="29"/>
        <v>0</v>
      </c>
      <c r="BZ39" s="107"/>
      <c r="CA39" s="92">
        <f t="shared" si="30"/>
        <v>0</v>
      </c>
      <c r="CB39" s="107"/>
      <c r="CC39" s="92">
        <f t="shared" si="31"/>
        <v>0</v>
      </c>
      <c r="CD39" s="107"/>
      <c r="CE39" s="92">
        <f t="shared" si="32"/>
        <v>0</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c>
      <c r="D40" s="108"/>
      <c r="E40" s="92">
        <f t="shared" si="43"/>
        <v>0</v>
      </c>
      <c r="F40" s="95">
        <f t="shared" si="0"/>
        <v>0</v>
      </c>
      <c r="G40" s="108"/>
      <c r="H40" s="92">
        <f t="shared" si="2"/>
        <v>0</v>
      </c>
      <c r="I40" s="95">
        <f t="shared" si="1"/>
        <v>0</v>
      </c>
      <c r="J40" s="108"/>
      <c r="K40" s="92">
        <f t="shared" si="3"/>
        <v>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f t="shared" si="10"/>
        <v>0</v>
      </c>
      <c r="AQ40" s="108"/>
      <c r="AR40" s="92" t="str">
        <f t="shared" si="11"/>
        <v/>
      </c>
      <c r="AS40" s="108"/>
      <c r="AT40" s="92" t="str">
        <f t="shared" si="12"/>
        <v/>
      </c>
      <c r="AU40" s="95">
        <f t="shared" si="13"/>
        <v>0</v>
      </c>
      <c r="AV40" s="108"/>
      <c r="AW40" s="92">
        <f t="shared" si="14"/>
        <v>0</v>
      </c>
      <c r="AX40" s="108"/>
      <c r="AY40" s="92" t="str">
        <f t="shared" si="15"/>
        <v/>
      </c>
      <c r="AZ40" s="108"/>
      <c r="BA40" s="92" t="str">
        <f t="shared" si="16"/>
        <v/>
      </c>
      <c r="BB40" s="95">
        <f t="shared" si="17"/>
        <v>0</v>
      </c>
      <c r="BC40" s="98">
        <f t="shared" si="18"/>
        <v>0</v>
      </c>
      <c r="BD40" s="98">
        <f t="shared" si="19"/>
        <v>0</v>
      </c>
      <c r="BE40" s="108"/>
      <c r="BF40" s="92">
        <f t="shared" si="20"/>
        <v>0</v>
      </c>
      <c r="BG40" s="108"/>
      <c r="BH40" s="92" t="str">
        <f t="shared" si="21"/>
        <v/>
      </c>
      <c r="BI40" s="108"/>
      <c r="BJ40" s="92" t="str">
        <f t="shared" si="44"/>
        <v/>
      </c>
      <c r="BK40" s="103">
        <f t="shared" si="22"/>
        <v>0</v>
      </c>
      <c r="BL40" s="108"/>
      <c r="BM40" s="92">
        <f t="shared" si="23"/>
        <v>0</v>
      </c>
      <c r="BN40" s="108"/>
      <c r="BO40" s="92">
        <f t="shared" si="24"/>
        <v>0</v>
      </c>
      <c r="BP40" s="108"/>
      <c r="BQ40" s="92">
        <f t="shared" si="25"/>
        <v>0</v>
      </c>
      <c r="BR40" s="108"/>
      <c r="BS40" s="92">
        <f t="shared" si="26"/>
        <v>0</v>
      </c>
      <c r="BT40" s="108"/>
      <c r="BU40" s="92">
        <f t="shared" si="27"/>
        <v>0</v>
      </c>
      <c r="BV40" s="107"/>
      <c r="BW40" s="92">
        <f t="shared" si="28"/>
        <v>0</v>
      </c>
      <c r="BX40" s="107"/>
      <c r="BY40" s="92">
        <f t="shared" si="29"/>
        <v>0</v>
      </c>
      <c r="BZ40" s="107"/>
      <c r="CA40" s="92">
        <f t="shared" si="30"/>
        <v>0</v>
      </c>
      <c r="CB40" s="107"/>
      <c r="CC40" s="92">
        <f t="shared" si="31"/>
        <v>0</v>
      </c>
      <c r="CD40" s="107"/>
      <c r="CE40" s="92">
        <f t="shared" si="32"/>
        <v>0</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c>
      <c r="D41" s="108"/>
      <c r="E41" s="92">
        <f t="shared" si="43"/>
        <v>0</v>
      </c>
      <c r="F41" s="95">
        <f t="shared" si="0"/>
        <v>0</v>
      </c>
      <c r="G41" s="108"/>
      <c r="H41" s="92">
        <f t="shared" si="2"/>
        <v>0</v>
      </c>
      <c r="I41" s="95">
        <f t="shared" si="1"/>
        <v>0</v>
      </c>
      <c r="J41" s="108"/>
      <c r="K41" s="92">
        <f t="shared" si="3"/>
        <v>0</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f t="shared" si="10"/>
        <v>0</v>
      </c>
      <c r="AQ41" s="108"/>
      <c r="AR41" s="92" t="str">
        <f t="shared" si="11"/>
        <v/>
      </c>
      <c r="AS41" s="108"/>
      <c r="AT41" s="92" t="str">
        <f t="shared" si="12"/>
        <v/>
      </c>
      <c r="AU41" s="95">
        <f t="shared" si="13"/>
        <v>0</v>
      </c>
      <c r="AV41" s="108"/>
      <c r="AW41" s="92">
        <f t="shared" si="14"/>
        <v>0</v>
      </c>
      <c r="AX41" s="108"/>
      <c r="AY41" s="92" t="str">
        <f t="shared" si="15"/>
        <v/>
      </c>
      <c r="AZ41" s="108"/>
      <c r="BA41" s="92" t="str">
        <f t="shared" si="16"/>
        <v/>
      </c>
      <c r="BB41" s="95">
        <f t="shared" si="17"/>
        <v>0</v>
      </c>
      <c r="BC41" s="98">
        <f t="shared" si="18"/>
        <v>0</v>
      </c>
      <c r="BD41" s="98">
        <f t="shared" si="19"/>
        <v>0</v>
      </c>
      <c r="BE41" s="108"/>
      <c r="BF41" s="92">
        <f t="shared" si="20"/>
        <v>0</v>
      </c>
      <c r="BG41" s="108"/>
      <c r="BH41" s="92" t="str">
        <f t="shared" si="21"/>
        <v/>
      </c>
      <c r="BI41" s="108"/>
      <c r="BJ41" s="92" t="str">
        <f t="shared" si="44"/>
        <v/>
      </c>
      <c r="BK41" s="103">
        <f t="shared" si="22"/>
        <v>0</v>
      </c>
      <c r="BL41" s="108"/>
      <c r="BM41" s="92">
        <f t="shared" si="23"/>
        <v>0</v>
      </c>
      <c r="BN41" s="108"/>
      <c r="BO41" s="92">
        <f t="shared" si="24"/>
        <v>0</v>
      </c>
      <c r="BP41" s="108"/>
      <c r="BQ41" s="92">
        <f t="shared" si="25"/>
        <v>0</v>
      </c>
      <c r="BR41" s="108"/>
      <c r="BS41" s="92">
        <f t="shared" si="26"/>
        <v>0</v>
      </c>
      <c r="BT41" s="108"/>
      <c r="BU41" s="92">
        <f t="shared" si="27"/>
        <v>0</v>
      </c>
      <c r="BV41" s="107"/>
      <c r="BW41" s="92">
        <f t="shared" si="28"/>
        <v>0</v>
      </c>
      <c r="BX41" s="107"/>
      <c r="BY41" s="92">
        <f t="shared" si="29"/>
        <v>0</v>
      </c>
      <c r="BZ41" s="107"/>
      <c r="CA41" s="92">
        <f t="shared" si="30"/>
        <v>0</v>
      </c>
      <c r="CB41" s="107"/>
      <c r="CC41" s="92">
        <f t="shared" si="31"/>
        <v>0</v>
      </c>
      <c r="CD41" s="107"/>
      <c r="CE41" s="92">
        <f t="shared" si="32"/>
        <v>0</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c>
      <c r="D42" s="108"/>
      <c r="E42" s="92">
        <f t="shared" si="43"/>
        <v>0</v>
      </c>
      <c r="F42" s="95">
        <f t="shared" ref="F42:F70" si="46">IFERROR((E42*$F$7), " ")</f>
        <v>0</v>
      </c>
      <c r="G42" s="108"/>
      <c r="H42" s="92">
        <f t="shared" si="2"/>
        <v>0</v>
      </c>
      <c r="I42" s="95">
        <f t="shared" ref="I42:I70" si="47">IFERROR((H42*$I$7), "")</f>
        <v>0</v>
      </c>
      <c r="J42" s="108"/>
      <c r="K42" s="92">
        <f t="shared" si="3"/>
        <v>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f t="shared" si="10"/>
        <v>0</v>
      </c>
      <c r="AQ42" s="108"/>
      <c r="AR42" s="92" t="str">
        <f t="shared" si="11"/>
        <v/>
      </c>
      <c r="AS42" s="108"/>
      <c r="AT42" s="92" t="str">
        <f t="shared" si="12"/>
        <v/>
      </c>
      <c r="AU42" s="95">
        <f t="shared" si="13"/>
        <v>0</v>
      </c>
      <c r="AV42" s="108"/>
      <c r="AW42" s="92">
        <f t="shared" si="14"/>
        <v>0</v>
      </c>
      <c r="AX42" s="108"/>
      <c r="AY42" s="92" t="str">
        <f t="shared" si="15"/>
        <v/>
      </c>
      <c r="AZ42" s="108"/>
      <c r="BA42" s="92" t="str">
        <f t="shared" si="16"/>
        <v/>
      </c>
      <c r="BB42" s="95">
        <f t="shared" si="17"/>
        <v>0</v>
      </c>
      <c r="BC42" s="98">
        <f t="shared" si="18"/>
        <v>0</v>
      </c>
      <c r="BD42" s="98">
        <f t="shared" si="19"/>
        <v>0</v>
      </c>
      <c r="BE42" s="108"/>
      <c r="BF42" s="92">
        <f t="shared" si="20"/>
        <v>0</v>
      </c>
      <c r="BG42" s="108"/>
      <c r="BH42" s="92" t="str">
        <f t="shared" si="21"/>
        <v/>
      </c>
      <c r="BI42" s="108"/>
      <c r="BJ42" s="92" t="str">
        <f t="shared" si="44"/>
        <v/>
      </c>
      <c r="BK42" s="103">
        <f t="shared" si="22"/>
        <v>0</v>
      </c>
      <c r="BL42" s="108"/>
      <c r="BM42" s="92">
        <f t="shared" si="23"/>
        <v>0</v>
      </c>
      <c r="BN42" s="108"/>
      <c r="BO42" s="92">
        <f t="shared" si="24"/>
        <v>0</v>
      </c>
      <c r="BP42" s="108"/>
      <c r="BQ42" s="92">
        <f t="shared" si="25"/>
        <v>0</v>
      </c>
      <c r="BR42" s="108"/>
      <c r="BS42" s="92">
        <f t="shared" si="26"/>
        <v>0</v>
      </c>
      <c r="BT42" s="108"/>
      <c r="BU42" s="92">
        <f t="shared" si="27"/>
        <v>0</v>
      </c>
      <c r="BV42" s="107"/>
      <c r="BW42" s="92">
        <f t="shared" si="28"/>
        <v>0</v>
      </c>
      <c r="BX42" s="107"/>
      <c r="BY42" s="92">
        <f t="shared" si="29"/>
        <v>0</v>
      </c>
      <c r="BZ42" s="107"/>
      <c r="CA42" s="92">
        <f t="shared" si="30"/>
        <v>0</v>
      </c>
      <c r="CB42" s="107"/>
      <c r="CC42" s="92">
        <f t="shared" si="31"/>
        <v>0</v>
      </c>
      <c r="CD42" s="107"/>
      <c r="CE42" s="92">
        <f t="shared" si="32"/>
        <v>0</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f t="shared" si="43"/>
        <v>0</v>
      </c>
      <c r="F43" s="95">
        <f t="shared" si="46"/>
        <v>0</v>
      </c>
      <c r="G43" s="108"/>
      <c r="H43" s="92">
        <f t="shared" si="2"/>
        <v>0</v>
      </c>
      <c r="I43" s="95">
        <f t="shared" si="47"/>
        <v>0</v>
      </c>
      <c r="J43" s="108"/>
      <c r="K43" s="92">
        <f t="shared" si="3"/>
        <v>0</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f t="shared" si="20"/>
        <v>0</v>
      </c>
      <c r="BG43" s="108"/>
      <c r="BH43" s="92" t="str">
        <f t="shared" si="21"/>
        <v/>
      </c>
      <c r="BI43" s="108"/>
      <c r="BJ43" s="92" t="str">
        <f t="shared" si="44"/>
        <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f t="shared" si="29"/>
        <v>0</v>
      </c>
      <c r="BZ43" s="107"/>
      <c r="CA43" s="92">
        <f t="shared" si="30"/>
        <v>0</v>
      </c>
      <c r="CB43" s="107"/>
      <c r="CC43" s="92">
        <f t="shared" si="31"/>
        <v>0</v>
      </c>
      <c r="CD43" s="107"/>
      <c r="CE43" s="92">
        <f t="shared" si="32"/>
        <v>0</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f t="shared" si="2"/>
        <v>0</v>
      </c>
      <c r="I44" s="95">
        <f t="shared" si="47"/>
        <v>0</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f t="shared" si="20"/>
        <v>0</v>
      </c>
      <c r="BG44" s="108"/>
      <c r="BH44" s="92" t="str">
        <f t="shared" si="21"/>
        <v/>
      </c>
      <c r="BI44" s="108"/>
      <c r="BJ44" s="92" t="str">
        <f t="shared" si="44"/>
        <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f t="shared" si="29"/>
        <v>0</v>
      </c>
      <c r="BZ44" s="107"/>
      <c r="CA44" s="92">
        <f t="shared" si="30"/>
        <v>0</v>
      </c>
      <c r="CB44" s="107"/>
      <c r="CC44" s="92">
        <f t="shared" si="31"/>
        <v>0</v>
      </c>
      <c r="CD44" s="107"/>
      <c r="CE44" s="92">
        <f t="shared" si="32"/>
        <v>0</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f t="shared" si="2"/>
        <v>0</v>
      </c>
      <c r="I45" s="95">
        <f t="shared" si="47"/>
        <v>0</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f t="shared" si="20"/>
        <v>0</v>
      </c>
      <c r="BG45" s="108"/>
      <c r="BH45" s="92" t="str">
        <f t="shared" si="21"/>
        <v/>
      </c>
      <c r="BI45" s="108"/>
      <c r="BJ45" s="92" t="str">
        <f t="shared" si="44"/>
        <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f t="shared" si="29"/>
        <v>0</v>
      </c>
      <c r="BZ45" s="107"/>
      <c r="CA45" s="92">
        <f t="shared" si="30"/>
        <v>0</v>
      </c>
      <c r="CB45" s="107"/>
      <c r="CC45" s="92">
        <f t="shared" si="31"/>
        <v>0</v>
      </c>
      <c r="CD45" s="107"/>
      <c r="CE45" s="92">
        <f t="shared" si="32"/>
        <v>0</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f t="shared" si="2"/>
        <v>0</v>
      </c>
      <c r="I46" s="95">
        <f t="shared" si="47"/>
        <v>0</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f t="shared" si="20"/>
        <v>0</v>
      </c>
      <c r="BG46" s="108"/>
      <c r="BH46" s="92" t="str">
        <f t="shared" si="21"/>
        <v/>
      </c>
      <c r="BI46" s="108"/>
      <c r="BJ46" s="92" t="str">
        <f t="shared" si="44"/>
        <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f t="shared" si="29"/>
        <v>0</v>
      </c>
      <c r="BZ46" s="107"/>
      <c r="CA46" s="92">
        <f t="shared" si="30"/>
        <v>0</v>
      </c>
      <c r="CB46" s="107"/>
      <c r="CC46" s="92">
        <f t="shared" si="31"/>
        <v>0</v>
      </c>
      <c r="CD46" s="107"/>
      <c r="CE46" s="92">
        <f t="shared" si="32"/>
        <v>0</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f t="shared" si="2"/>
        <v>0</v>
      </c>
      <c r="I47" s="95">
        <f t="shared" si="47"/>
        <v>0</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f t="shared" si="20"/>
        <v>0</v>
      </c>
      <c r="BG47" s="108"/>
      <c r="BH47" s="92" t="str">
        <f t="shared" si="21"/>
        <v/>
      </c>
      <c r="BI47" s="108"/>
      <c r="BJ47" s="92" t="str">
        <f t="shared" si="44"/>
        <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f t="shared" si="29"/>
        <v>0</v>
      </c>
      <c r="BZ47" s="107"/>
      <c r="CA47" s="92">
        <f t="shared" si="30"/>
        <v>0</v>
      </c>
      <c r="CB47" s="107"/>
      <c r="CC47" s="92">
        <f t="shared" si="31"/>
        <v>0</v>
      </c>
      <c r="CD47" s="107"/>
      <c r="CE47" s="92">
        <f t="shared" si="32"/>
        <v>0</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f t="shared" si="2"/>
        <v>0</v>
      </c>
      <c r="I48" s="95">
        <f t="shared" si="47"/>
        <v>0</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f t="shared" si="20"/>
        <v>0</v>
      </c>
      <c r="BG48" s="108"/>
      <c r="BH48" s="92" t="str">
        <f t="shared" si="21"/>
        <v/>
      </c>
      <c r="BI48" s="108"/>
      <c r="BJ48" s="92" t="str">
        <f t="shared" si="44"/>
        <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f t="shared" si="29"/>
        <v>0</v>
      </c>
      <c r="BZ48" s="107"/>
      <c r="CA48" s="92">
        <f t="shared" si="30"/>
        <v>0</v>
      </c>
      <c r="CB48" s="107"/>
      <c r="CC48" s="92">
        <f t="shared" si="31"/>
        <v>0</v>
      </c>
      <c r="CD48" s="107"/>
      <c r="CE48" s="92">
        <f t="shared" si="32"/>
        <v>0</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f t="shared" si="2"/>
        <v>0</v>
      </c>
      <c r="I49" s="95">
        <f t="shared" si="47"/>
        <v>0</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f t="shared" si="20"/>
        <v>0</v>
      </c>
      <c r="BG49" s="108"/>
      <c r="BH49" s="92" t="str">
        <f t="shared" si="21"/>
        <v/>
      </c>
      <c r="BI49" s="108"/>
      <c r="BJ49" s="92" t="str">
        <f t="shared" si="44"/>
        <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f t="shared" si="29"/>
        <v>0</v>
      </c>
      <c r="BZ49" s="107"/>
      <c r="CA49" s="92">
        <f t="shared" si="30"/>
        <v>0</v>
      </c>
      <c r="CB49" s="107"/>
      <c r="CC49" s="92">
        <f t="shared" si="31"/>
        <v>0</v>
      </c>
      <c r="CD49" s="107"/>
      <c r="CE49" s="92">
        <f t="shared" si="32"/>
        <v>0</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f t="shared" si="2"/>
        <v>0</v>
      </c>
      <c r="I50" s="95">
        <f t="shared" si="47"/>
        <v>0</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f t="shared" si="20"/>
        <v>0</v>
      </c>
      <c r="BG50" s="108"/>
      <c r="BH50" s="92" t="str">
        <f t="shared" si="21"/>
        <v/>
      </c>
      <c r="BI50" s="108"/>
      <c r="BJ50" s="92" t="str">
        <f t="shared" si="44"/>
        <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f t="shared" si="29"/>
        <v>0</v>
      </c>
      <c r="BZ50" s="107"/>
      <c r="CA50" s="92">
        <f t="shared" si="30"/>
        <v>0</v>
      </c>
      <c r="CB50" s="107"/>
      <c r="CC50" s="92">
        <f t="shared" si="31"/>
        <v>0</v>
      </c>
      <c r="CD50" s="107"/>
      <c r="CE50" s="92">
        <f t="shared" si="32"/>
        <v>0</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f t="shared" si="2"/>
        <v>0</v>
      </c>
      <c r="I51" s="95">
        <f t="shared" si="47"/>
        <v>0</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f t="shared" si="20"/>
        <v>0</v>
      </c>
      <c r="BG51" s="108"/>
      <c r="BH51" s="92" t="str">
        <f t="shared" si="21"/>
        <v/>
      </c>
      <c r="BI51" s="108"/>
      <c r="BJ51" s="92" t="str">
        <f t="shared" si="44"/>
        <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f t="shared" si="29"/>
        <v>0</v>
      </c>
      <c r="BZ51" s="107"/>
      <c r="CA51" s="92">
        <f t="shared" si="30"/>
        <v>0</v>
      </c>
      <c r="CB51" s="107"/>
      <c r="CC51" s="92">
        <f t="shared" si="31"/>
        <v>0</v>
      </c>
      <c r="CD51" s="107"/>
      <c r="CE51" s="92">
        <f t="shared" si="32"/>
        <v>0</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f t="shared" si="2"/>
        <v>0</v>
      </c>
      <c r="I52" s="95">
        <f t="shared" si="47"/>
        <v>0</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f t="shared" si="20"/>
        <v>0</v>
      </c>
      <c r="BG52" s="108"/>
      <c r="BH52" s="92" t="str">
        <f t="shared" si="21"/>
        <v/>
      </c>
      <c r="BI52" s="108"/>
      <c r="BJ52" s="92" t="str">
        <f t="shared" si="44"/>
        <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f t="shared" si="29"/>
        <v>0</v>
      </c>
      <c r="BZ52" s="107"/>
      <c r="CA52" s="92">
        <f t="shared" si="30"/>
        <v>0</v>
      </c>
      <c r="CB52" s="107"/>
      <c r="CC52" s="92">
        <f t="shared" si="31"/>
        <v>0</v>
      </c>
      <c r="CD52" s="107"/>
      <c r="CE52" s="92">
        <f t="shared" si="32"/>
        <v>0</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f t="shared" si="2"/>
        <v>0</v>
      </c>
      <c r="I53" s="95">
        <f t="shared" si="47"/>
        <v>0</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f t="shared" si="20"/>
        <v>0</v>
      </c>
      <c r="BG53" s="108"/>
      <c r="BH53" s="92" t="str">
        <f t="shared" si="21"/>
        <v/>
      </c>
      <c r="BI53" s="108"/>
      <c r="BJ53" s="92" t="str">
        <f t="shared" si="44"/>
        <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f t="shared" si="29"/>
        <v>0</v>
      </c>
      <c r="BZ53" s="107"/>
      <c r="CA53" s="92">
        <f t="shared" si="30"/>
        <v>0</v>
      </c>
      <c r="CB53" s="107"/>
      <c r="CC53" s="92">
        <f t="shared" si="31"/>
        <v>0</v>
      </c>
      <c r="CD53" s="107"/>
      <c r="CE53" s="92">
        <f t="shared" si="32"/>
        <v>0</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f t="shared" si="2"/>
        <v>0</v>
      </c>
      <c r="I54" s="95">
        <f t="shared" si="47"/>
        <v>0</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f t="shared" si="20"/>
        <v>0</v>
      </c>
      <c r="BG54" s="108"/>
      <c r="BH54" s="92" t="str">
        <f t="shared" si="21"/>
        <v/>
      </c>
      <c r="BI54" s="108"/>
      <c r="BJ54" s="92" t="str">
        <f t="shared" si="44"/>
        <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f t="shared" si="29"/>
        <v>0</v>
      </c>
      <c r="BZ54" s="107"/>
      <c r="CA54" s="92">
        <f t="shared" si="30"/>
        <v>0</v>
      </c>
      <c r="CB54" s="107"/>
      <c r="CC54" s="92">
        <f t="shared" si="31"/>
        <v>0</v>
      </c>
      <c r="CD54" s="107"/>
      <c r="CE54" s="92">
        <f t="shared" si="32"/>
        <v>0</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f t="shared" si="2"/>
        <v>0</v>
      </c>
      <c r="I55" s="95">
        <f t="shared" si="47"/>
        <v>0</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f t="shared" si="20"/>
        <v>0</v>
      </c>
      <c r="BG55" s="108"/>
      <c r="BH55" s="92" t="str">
        <f t="shared" si="21"/>
        <v/>
      </c>
      <c r="BI55" s="108"/>
      <c r="BJ55" s="92" t="str">
        <f t="shared" si="44"/>
        <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f t="shared" si="29"/>
        <v>0</v>
      </c>
      <c r="BZ55" s="107"/>
      <c r="CA55" s="92">
        <f t="shared" si="30"/>
        <v>0</v>
      </c>
      <c r="CB55" s="107"/>
      <c r="CC55" s="92">
        <f t="shared" si="31"/>
        <v>0</v>
      </c>
      <c r="CD55" s="107"/>
      <c r="CE55" s="92">
        <f t="shared" si="32"/>
        <v>0</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f t="shared" si="2"/>
        <v>0</v>
      </c>
      <c r="I56" s="95">
        <f t="shared" si="47"/>
        <v>0</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f t="shared" si="20"/>
        <v>0</v>
      </c>
      <c r="BG56" s="108"/>
      <c r="BH56" s="92" t="str">
        <f t="shared" si="21"/>
        <v/>
      </c>
      <c r="BI56" s="108"/>
      <c r="BJ56" s="92" t="str">
        <f t="shared" si="44"/>
        <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f t="shared" si="29"/>
        <v>0</v>
      </c>
      <c r="BZ56" s="107"/>
      <c r="CA56" s="92">
        <f t="shared" si="30"/>
        <v>0</v>
      </c>
      <c r="CB56" s="107"/>
      <c r="CC56" s="92">
        <f t="shared" si="31"/>
        <v>0</v>
      </c>
      <c r="CD56" s="107"/>
      <c r="CE56" s="92">
        <f t="shared" si="32"/>
        <v>0</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f t="shared" si="2"/>
        <v>0</v>
      </c>
      <c r="I57" s="95">
        <f t="shared" si="47"/>
        <v>0</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f t="shared" si="20"/>
        <v>0</v>
      </c>
      <c r="BG57" s="108"/>
      <c r="BH57" s="92" t="str">
        <f t="shared" si="21"/>
        <v/>
      </c>
      <c r="BI57" s="108"/>
      <c r="BJ57" s="92" t="str">
        <f t="shared" si="44"/>
        <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f t="shared" si="29"/>
        <v>0</v>
      </c>
      <c r="BZ57" s="107"/>
      <c r="CA57" s="92">
        <f t="shared" si="30"/>
        <v>0</v>
      </c>
      <c r="CB57" s="107"/>
      <c r="CC57" s="92">
        <f t="shared" si="31"/>
        <v>0</v>
      </c>
      <c r="CD57" s="107"/>
      <c r="CE57" s="92">
        <f t="shared" si="32"/>
        <v>0</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f t="shared" si="2"/>
        <v>0</v>
      </c>
      <c r="I58" s="95">
        <f t="shared" si="47"/>
        <v>0</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f t="shared" si="20"/>
        <v>0</v>
      </c>
      <c r="BG58" s="108"/>
      <c r="BH58" s="92" t="str">
        <f t="shared" si="21"/>
        <v/>
      </c>
      <c r="BI58" s="108"/>
      <c r="BJ58" s="92" t="str">
        <f t="shared" si="44"/>
        <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f t="shared" si="29"/>
        <v>0</v>
      </c>
      <c r="BZ58" s="107"/>
      <c r="CA58" s="92">
        <f t="shared" si="30"/>
        <v>0</v>
      </c>
      <c r="CB58" s="107"/>
      <c r="CC58" s="92">
        <f t="shared" si="31"/>
        <v>0</v>
      </c>
      <c r="CD58" s="107"/>
      <c r="CE58" s="92">
        <f t="shared" si="32"/>
        <v>0</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f t="shared" si="2"/>
        <v>0</v>
      </c>
      <c r="I59" s="95">
        <f t="shared" si="47"/>
        <v>0</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f t="shared" si="20"/>
        <v>0</v>
      </c>
      <c r="BG59" s="108"/>
      <c r="BH59" s="92" t="str">
        <f t="shared" si="21"/>
        <v/>
      </c>
      <c r="BI59" s="108"/>
      <c r="BJ59" s="92" t="str">
        <f t="shared" si="44"/>
        <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f t="shared" si="29"/>
        <v>0</v>
      </c>
      <c r="BZ59" s="107"/>
      <c r="CA59" s="92">
        <f t="shared" si="30"/>
        <v>0</v>
      </c>
      <c r="CB59" s="107"/>
      <c r="CC59" s="92">
        <f t="shared" si="31"/>
        <v>0</v>
      </c>
      <c r="CD59" s="107"/>
      <c r="CE59" s="92">
        <f t="shared" si="32"/>
        <v>0</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f t="shared" si="2"/>
        <v>0</v>
      </c>
      <c r="I60" s="95">
        <f t="shared" si="47"/>
        <v>0</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f t="shared" si="20"/>
        <v>0</v>
      </c>
      <c r="BG60" s="108"/>
      <c r="BH60" s="92" t="str">
        <f t="shared" si="21"/>
        <v/>
      </c>
      <c r="BI60" s="108"/>
      <c r="BJ60" s="92" t="str">
        <f t="shared" si="44"/>
        <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f t="shared" si="29"/>
        <v>0</v>
      </c>
      <c r="BZ60" s="107"/>
      <c r="CA60" s="92">
        <f t="shared" si="30"/>
        <v>0</v>
      </c>
      <c r="CB60" s="107"/>
      <c r="CC60" s="92">
        <f t="shared" si="31"/>
        <v>0</v>
      </c>
      <c r="CD60" s="107"/>
      <c r="CE60" s="92">
        <f t="shared" si="32"/>
        <v>0</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f t="shared" si="2"/>
        <v>0</v>
      </c>
      <c r="I61" s="95">
        <f t="shared" si="47"/>
        <v>0</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f t="shared" si="20"/>
        <v>0</v>
      </c>
      <c r="BG61" s="108"/>
      <c r="BH61" s="92" t="str">
        <f t="shared" si="21"/>
        <v/>
      </c>
      <c r="BI61" s="108"/>
      <c r="BJ61" s="92" t="str">
        <f t="shared" si="44"/>
        <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f t="shared" si="29"/>
        <v>0</v>
      </c>
      <c r="BZ61" s="107"/>
      <c r="CA61" s="92">
        <f t="shared" si="30"/>
        <v>0</v>
      </c>
      <c r="CB61" s="107"/>
      <c r="CC61" s="92">
        <f t="shared" si="31"/>
        <v>0</v>
      </c>
      <c r="CD61" s="107"/>
      <c r="CE61" s="92">
        <f t="shared" si="32"/>
        <v>0</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f t="shared" si="2"/>
        <v>0</v>
      </c>
      <c r="I62" s="95">
        <f t="shared" si="47"/>
        <v>0</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f t="shared" si="20"/>
        <v>0</v>
      </c>
      <c r="BG62" s="108"/>
      <c r="BH62" s="92" t="str">
        <f t="shared" si="21"/>
        <v/>
      </c>
      <c r="BI62" s="108"/>
      <c r="BJ62" s="92" t="str">
        <f t="shared" si="44"/>
        <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f t="shared" si="29"/>
        <v>0</v>
      </c>
      <c r="BZ62" s="107"/>
      <c r="CA62" s="92">
        <f t="shared" si="30"/>
        <v>0</v>
      </c>
      <c r="CB62" s="107"/>
      <c r="CC62" s="92">
        <f t="shared" si="31"/>
        <v>0</v>
      </c>
      <c r="CD62" s="107"/>
      <c r="CE62" s="92">
        <f t="shared" si="32"/>
        <v>0</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f t="shared" si="2"/>
        <v>0</v>
      </c>
      <c r="I63" s="95">
        <f t="shared" si="47"/>
        <v>0</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f t="shared" si="20"/>
        <v>0</v>
      </c>
      <c r="BG63" s="108"/>
      <c r="BH63" s="92" t="str">
        <f t="shared" si="21"/>
        <v/>
      </c>
      <c r="BI63" s="108"/>
      <c r="BJ63" s="92" t="str">
        <f t="shared" si="44"/>
        <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f t="shared" si="29"/>
        <v>0</v>
      </c>
      <c r="BZ63" s="107"/>
      <c r="CA63" s="92">
        <f t="shared" si="30"/>
        <v>0</v>
      </c>
      <c r="CB63" s="107"/>
      <c r="CC63" s="92">
        <f t="shared" si="31"/>
        <v>0</v>
      </c>
      <c r="CD63" s="107"/>
      <c r="CE63" s="92">
        <f t="shared" si="32"/>
        <v>0</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f t="shared" si="2"/>
        <v>0</v>
      </c>
      <c r="I64" s="95">
        <f t="shared" si="47"/>
        <v>0</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f t="shared" si="20"/>
        <v>0</v>
      </c>
      <c r="BG64" s="108"/>
      <c r="BH64" s="92" t="str">
        <f t="shared" si="21"/>
        <v/>
      </c>
      <c r="BI64" s="108"/>
      <c r="BJ64" s="92" t="str">
        <f t="shared" si="44"/>
        <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f t="shared" si="29"/>
        <v>0</v>
      </c>
      <c r="BZ64" s="107"/>
      <c r="CA64" s="92">
        <f t="shared" si="30"/>
        <v>0</v>
      </c>
      <c r="CB64" s="107"/>
      <c r="CC64" s="92">
        <f t="shared" si="31"/>
        <v>0</v>
      </c>
      <c r="CD64" s="107"/>
      <c r="CE64" s="92">
        <f t="shared" si="32"/>
        <v>0</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f t="shared" si="2"/>
        <v>0</v>
      </c>
      <c r="I65" s="95">
        <f t="shared" si="47"/>
        <v>0</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f t="shared" si="20"/>
        <v>0</v>
      </c>
      <c r="BG65" s="108"/>
      <c r="BH65" s="92" t="str">
        <f t="shared" si="21"/>
        <v/>
      </c>
      <c r="BI65" s="108"/>
      <c r="BJ65" s="92" t="str">
        <f t="shared" si="44"/>
        <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f t="shared" si="29"/>
        <v>0</v>
      </c>
      <c r="BZ65" s="107"/>
      <c r="CA65" s="92">
        <f t="shared" si="30"/>
        <v>0</v>
      </c>
      <c r="CB65" s="107"/>
      <c r="CC65" s="92">
        <f t="shared" si="31"/>
        <v>0</v>
      </c>
      <c r="CD65" s="107"/>
      <c r="CE65" s="92">
        <f t="shared" si="32"/>
        <v>0</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f t="shared" si="2"/>
        <v>0</v>
      </c>
      <c r="I66" s="95">
        <f t="shared" si="47"/>
        <v>0</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f t="shared" si="20"/>
        <v>0</v>
      </c>
      <c r="BG66" s="108"/>
      <c r="BH66" s="92" t="str">
        <f t="shared" si="21"/>
        <v/>
      </c>
      <c r="BI66" s="108"/>
      <c r="BJ66" s="92" t="str">
        <f t="shared" si="44"/>
        <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f t="shared" si="29"/>
        <v>0</v>
      </c>
      <c r="BZ66" s="107"/>
      <c r="CA66" s="92">
        <f t="shared" si="30"/>
        <v>0</v>
      </c>
      <c r="CB66" s="107"/>
      <c r="CC66" s="92">
        <f t="shared" si="31"/>
        <v>0</v>
      </c>
      <c r="CD66" s="107"/>
      <c r="CE66" s="92">
        <f t="shared" si="32"/>
        <v>0</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f t="shared" si="2"/>
        <v>0</v>
      </c>
      <c r="I67" s="95">
        <f t="shared" si="47"/>
        <v>0</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f t="shared" si="20"/>
        <v>0</v>
      </c>
      <c r="BG67" s="108"/>
      <c r="BH67" s="92" t="str">
        <f t="shared" si="21"/>
        <v/>
      </c>
      <c r="BI67" s="108"/>
      <c r="BJ67" s="92" t="str">
        <f t="shared" si="44"/>
        <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f t="shared" si="29"/>
        <v>0</v>
      </c>
      <c r="BZ67" s="107"/>
      <c r="CA67" s="92">
        <f t="shared" si="30"/>
        <v>0</v>
      </c>
      <c r="CB67" s="107"/>
      <c r="CC67" s="92">
        <f t="shared" si="31"/>
        <v>0</v>
      </c>
      <c r="CD67" s="107"/>
      <c r="CE67" s="92">
        <f t="shared" si="32"/>
        <v>0</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f t="shared" si="2"/>
        <v>0</v>
      </c>
      <c r="I68" s="95">
        <f t="shared" si="47"/>
        <v>0</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f t="shared" si="20"/>
        <v>0</v>
      </c>
      <c r="BG68" s="108"/>
      <c r="BH68" s="92" t="str">
        <f t="shared" si="21"/>
        <v/>
      </c>
      <c r="BI68" s="108"/>
      <c r="BJ68" s="92" t="str">
        <f t="shared" si="44"/>
        <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f t="shared" si="29"/>
        <v>0</v>
      </c>
      <c r="BZ68" s="107"/>
      <c r="CA68" s="92">
        <f t="shared" si="30"/>
        <v>0</v>
      </c>
      <c r="CB68" s="107"/>
      <c r="CC68" s="92">
        <f t="shared" si="31"/>
        <v>0</v>
      </c>
      <c r="CD68" s="107"/>
      <c r="CE68" s="92">
        <f t="shared" si="32"/>
        <v>0</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f t="shared" si="2"/>
        <v>0</v>
      </c>
      <c r="I69" s="95">
        <f t="shared" si="47"/>
        <v>0</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f t="shared" si="20"/>
        <v>0</v>
      </c>
      <c r="BG69" s="108"/>
      <c r="BH69" s="92" t="str">
        <f t="shared" si="21"/>
        <v/>
      </c>
      <c r="BI69" s="108"/>
      <c r="BJ69" s="92" t="str">
        <f t="shared" si="44"/>
        <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f t="shared" si="29"/>
        <v>0</v>
      </c>
      <c r="BZ69" s="107"/>
      <c r="CA69" s="92">
        <f t="shared" si="30"/>
        <v>0</v>
      </c>
      <c r="CB69" s="107"/>
      <c r="CC69" s="92">
        <f t="shared" si="31"/>
        <v>0</v>
      </c>
      <c r="CD69" s="107"/>
      <c r="CE69" s="92">
        <f t="shared" si="32"/>
        <v>0</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f t="shared" si="2"/>
        <v>0</v>
      </c>
      <c r="I70" s="95">
        <f t="shared" si="47"/>
        <v>0</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f t="shared" si="20"/>
        <v>0</v>
      </c>
      <c r="BG70" s="108"/>
      <c r="BH70" s="92" t="str">
        <f t="shared" si="21"/>
        <v/>
      </c>
      <c r="BI70" s="108"/>
      <c r="BJ70" s="92" t="str">
        <f t="shared" si="44"/>
        <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f t="shared" si="29"/>
        <v>0</v>
      </c>
      <c r="BZ70" s="107"/>
      <c r="CA70" s="92">
        <f t="shared" si="30"/>
        <v>0</v>
      </c>
      <c r="CB70" s="107"/>
      <c r="CC70" s="92">
        <f t="shared" si="31"/>
        <v>0</v>
      </c>
      <c r="CD70" s="107"/>
      <c r="CE70" s="92">
        <f t="shared" si="32"/>
        <v>0</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topLeftCell="A3" workbookViewId="0">
      <selection activeCell="D18" sqref="D18"/>
    </sheetView>
  </sheetViews>
  <sheetFormatPr defaultRowHeight="15"/>
  <cols>
    <col min="1" max="1" width="3.85546875" customWidth="1"/>
    <col min="2" max="2" width="27.28515625" customWidth="1"/>
  </cols>
  <sheetData>
    <row r="2" spans="1:16">
      <c r="A2" s="208" t="str">
        <f>UPPER(CONCATENATE("GRADING SHEET A.Y."," ",REGISTRATION!P12))</f>
        <v>GRADING SHEET A.Y. 2017-2018</v>
      </c>
      <c r="B2" s="208"/>
      <c r="C2" s="208"/>
      <c r="D2" s="208"/>
      <c r="E2" s="208"/>
      <c r="F2" s="208"/>
      <c r="G2" s="208"/>
      <c r="H2" s="208"/>
      <c r="I2" s="208"/>
      <c r="J2" s="208"/>
      <c r="K2" s="208"/>
      <c r="L2" s="208"/>
      <c r="M2" s="208"/>
      <c r="N2" s="208"/>
      <c r="O2" s="208"/>
      <c r="P2" s="208"/>
    </row>
    <row r="3" spans="1:16">
      <c r="A3" s="208"/>
      <c r="B3" s="208"/>
      <c r="C3" s="208"/>
      <c r="D3" s="208"/>
      <c r="E3" s="208"/>
      <c r="F3" s="208"/>
      <c r="G3" s="208"/>
      <c r="H3" s="208"/>
      <c r="I3" s="208"/>
      <c r="J3" s="208"/>
      <c r="K3" s="208"/>
      <c r="L3" s="208"/>
      <c r="M3" s="208"/>
      <c r="N3" s="208"/>
      <c r="O3" s="208"/>
      <c r="P3" s="208"/>
    </row>
    <row r="4" spans="1:16" ht="15.75" thickBot="1"/>
    <row r="5" spans="1:16" ht="15" customHeight="1">
      <c r="A5" s="220" t="s">
        <v>13</v>
      </c>
      <c r="B5" s="43" t="s">
        <v>92</v>
      </c>
      <c r="C5" s="209" t="s">
        <v>93</v>
      </c>
      <c r="D5" s="209"/>
      <c r="E5" s="209"/>
      <c r="F5" s="209"/>
      <c r="G5" s="209"/>
      <c r="H5" s="209"/>
      <c r="I5" s="209"/>
      <c r="J5" s="209" t="s">
        <v>94</v>
      </c>
      <c r="K5" s="209"/>
      <c r="L5" s="209"/>
      <c r="M5" s="209"/>
      <c r="N5" s="210" t="s">
        <v>35</v>
      </c>
      <c r="O5" s="211"/>
      <c r="P5" s="214" t="s">
        <v>95</v>
      </c>
    </row>
    <row r="6" spans="1:16">
      <c r="A6" s="221"/>
      <c r="B6" s="217" t="s">
        <v>96</v>
      </c>
      <c r="C6" s="44" t="s">
        <v>100</v>
      </c>
      <c r="D6" s="45" t="s">
        <v>142</v>
      </c>
      <c r="E6" s="44" t="s">
        <v>21</v>
      </c>
      <c r="F6" s="44" t="s">
        <v>67</v>
      </c>
      <c r="G6" s="44" t="s">
        <v>71</v>
      </c>
      <c r="H6" s="219" t="s">
        <v>97</v>
      </c>
      <c r="I6" s="219"/>
      <c r="J6" s="44" t="s">
        <v>101</v>
      </c>
      <c r="K6" s="44" t="s">
        <v>104</v>
      </c>
      <c r="L6" s="219" t="s">
        <v>98</v>
      </c>
      <c r="M6" s="219"/>
      <c r="N6" s="212"/>
      <c r="O6" s="213"/>
      <c r="P6" s="215"/>
    </row>
    <row r="7" spans="1:16" ht="15.75" thickBot="1">
      <c r="A7" s="222"/>
      <c r="B7" s="218"/>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6"/>
    </row>
    <row r="8" spans="1:16">
      <c r="A8" s="49">
        <v>1</v>
      </c>
      <c r="B8" s="50" t="str">
        <f>'RAW GRADES'!C10</f>
        <v>Adriano Jomari A.</v>
      </c>
      <c r="C8" s="51">
        <f>'RAW GRADES'!F10</f>
        <v>0</v>
      </c>
      <c r="D8" s="89">
        <f>'RAW GRADES'!I10</f>
        <v>0</v>
      </c>
      <c r="E8" s="52">
        <f>'RAW GRADES'!AN10</f>
        <v>0</v>
      </c>
      <c r="F8" s="52">
        <f>'RAW GRADES'!AU10</f>
        <v>0</v>
      </c>
      <c r="G8" s="52">
        <f>'RAW GRADES'!BB10</f>
        <v>0</v>
      </c>
      <c r="H8" s="53">
        <f>'RAW GRADES'!BC10</f>
        <v>0</v>
      </c>
      <c r="I8" s="53">
        <f>'RAW GRADES'!BD10</f>
        <v>0</v>
      </c>
      <c r="J8" s="52">
        <f>'RAW GRADES'!BK10</f>
        <v>0</v>
      </c>
      <c r="K8" s="52">
        <f>'RAW GRADES'!CP10</f>
        <v>48</v>
      </c>
      <c r="L8" s="52">
        <f>'RAW GRADES'!CQ10</f>
        <v>48</v>
      </c>
      <c r="M8" s="54">
        <f>'RAW GRADES'!CR10</f>
        <v>48</v>
      </c>
      <c r="N8" s="55">
        <f>'RAW GRADES'!CS10</f>
        <v>28.799999999999997</v>
      </c>
      <c r="O8" s="56">
        <f>'RAW GRADES'!CT10</f>
        <v>5</v>
      </c>
      <c r="P8" s="59" t="str">
        <f>IF(O8&gt;3,"FAILED","PASSED")</f>
        <v>FAILED</v>
      </c>
    </row>
    <row r="9" spans="1:16">
      <c r="A9" s="49">
        <v>2</v>
      </c>
      <c r="B9" s="50" t="str">
        <f>'RAW GRADES'!C11</f>
        <v>Araña Leonil John C.</v>
      </c>
      <c r="C9" s="57">
        <f>'RAW GRADES'!F11</f>
        <v>0</v>
      </c>
      <c r="D9" s="89">
        <f>'RAW GRADES'!I11</f>
        <v>0</v>
      </c>
      <c r="E9" s="52">
        <f>'RAW GRADES'!AN11</f>
        <v>0</v>
      </c>
      <c r="F9" s="52">
        <f>'RAW GRADES'!AU11</f>
        <v>0</v>
      </c>
      <c r="G9" s="52">
        <f>'RAW GRADES'!BB11</f>
        <v>0</v>
      </c>
      <c r="H9" s="53">
        <f>'RAW GRADES'!BC11</f>
        <v>0</v>
      </c>
      <c r="I9" s="53">
        <f>'RAW GRADES'!BD11</f>
        <v>0</v>
      </c>
      <c r="J9" s="52">
        <f>'RAW GRADES'!BK11</f>
        <v>0</v>
      </c>
      <c r="K9" s="52">
        <f>'RAW GRADES'!CP11</f>
        <v>49.75</v>
      </c>
      <c r="L9" s="52">
        <f>'RAW GRADES'!CQ11</f>
        <v>49.75</v>
      </c>
      <c r="M9" s="54">
        <f>'RAW GRADES'!CR11</f>
        <v>49.75</v>
      </c>
      <c r="N9" s="58">
        <f>'RAW GRADES'!CS11</f>
        <v>29.849999999999998</v>
      </c>
      <c r="O9" s="56">
        <f>'RAW GRADES'!CT11</f>
        <v>5</v>
      </c>
      <c r="P9" s="59" t="str">
        <f>IF(O9&gt;3,"FAILED","PASSED")</f>
        <v>FAILED</v>
      </c>
    </row>
    <row r="10" spans="1:16">
      <c r="A10" s="49">
        <v>3</v>
      </c>
      <c r="B10" s="50" t="str">
        <f>'RAW GRADES'!C12</f>
        <v>Atienza Mhel Vince  V.</v>
      </c>
      <c r="C10" s="57">
        <f>'RAW GRADES'!F12</f>
        <v>0</v>
      </c>
      <c r="D10" s="89">
        <f>'RAW GRADES'!I12</f>
        <v>0</v>
      </c>
      <c r="E10" s="52">
        <f>'RAW GRADES'!AN12</f>
        <v>0</v>
      </c>
      <c r="F10" s="52">
        <f>'RAW GRADES'!AU12</f>
        <v>0</v>
      </c>
      <c r="G10" s="52">
        <f>'RAW GRADES'!BB12</f>
        <v>0</v>
      </c>
      <c r="H10" s="53">
        <f>'RAW GRADES'!BC12</f>
        <v>0</v>
      </c>
      <c r="I10" s="53">
        <f>'RAW GRADES'!BD12</f>
        <v>0</v>
      </c>
      <c r="J10" s="52">
        <f>'RAW GRADES'!BK12</f>
        <v>0</v>
      </c>
      <c r="K10" s="52">
        <f>'RAW GRADES'!CP12</f>
        <v>48</v>
      </c>
      <c r="L10" s="52">
        <f>'RAW GRADES'!CQ12</f>
        <v>48</v>
      </c>
      <c r="M10" s="54">
        <f>'RAW GRADES'!CR12</f>
        <v>48</v>
      </c>
      <c r="N10" s="58">
        <f>'RAW GRADES'!CS12</f>
        <v>28.799999999999997</v>
      </c>
      <c r="O10" s="56">
        <f>'RAW GRADES'!CT12</f>
        <v>5</v>
      </c>
      <c r="P10" s="59" t="str">
        <f t="shared" ref="P10:P68" si="0">IF(O10&gt;3,"FAILED","PASSED")</f>
        <v>FAILED</v>
      </c>
    </row>
    <row r="11" spans="1:16">
      <c r="A11" s="49">
        <v>4</v>
      </c>
      <c r="B11" s="50" t="str">
        <f>'RAW GRADES'!C13</f>
        <v>Balallo Evander Jon Q.</v>
      </c>
      <c r="C11" s="57">
        <f>'RAW GRADES'!F13</f>
        <v>0</v>
      </c>
      <c r="D11" s="89">
        <f>'RAW GRADES'!I13</f>
        <v>0</v>
      </c>
      <c r="E11" s="52">
        <f>'RAW GRADES'!AN13</f>
        <v>0</v>
      </c>
      <c r="F11" s="52">
        <f>'RAW GRADES'!AU13</f>
        <v>0</v>
      </c>
      <c r="G11" s="52">
        <f>'RAW GRADES'!BB13</f>
        <v>0</v>
      </c>
      <c r="H11" s="53">
        <f>'RAW GRADES'!BC13</f>
        <v>0</v>
      </c>
      <c r="I11" s="53">
        <f>'RAW GRADES'!BD13</f>
        <v>0</v>
      </c>
      <c r="J11" s="52">
        <f>'RAW GRADES'!BK13</f>
        <v>0</v>
      </c>
      <c r="K11" s="52">
        <f>'RAW GRADES'!CP13</f>
        <v>48.25</v>
      </c>
      <c r="L11" s="52">
        <f>'RAW GRADES'!CQ13</f>
        <v>48.25</v>
      </c>
      <c r="M11" s="54">
        <f>'RAW GRADES'!CR13</f>
        <v>48.25</v>
      </c>
      <c r="N11" s="58">
        <f>'RAW GRADES'!CS13</f>
        <v>28.95</v>
      </c>
      <c r="O11" s="56">
        <f>'RAW GRADES'!CT13</f>
        <v>5</v>
      </c>
      <c r="P11" s="59" t="str">
        <f t="shared" si="0"/>
        <v>FAILED</v>
      </c>
    </row>
    <row r="12" spans="1:16">
      <c r="A12" s="49">
        <v>5</v>
      </c>
      <c r="B12" s="50" t="str">
        <f>'RAW GRADES'!C14</f>
        <v>Cabuntucan Sweet Zerlyn Z.</v>
      </c>
      <c r="C12" s="57">
        <f>'RAW GRADES'!F14</f>
        <v>0</v>
      </c>
      <c r="D12" s="89">
        <f>'RAW GRADES'!I14</f>
        <v>0</v>
      </c>
      <c r="E12" s="52">
        <f>'RAW GRADES'!AN14</f>
        <v>0</v>
      </c>
      <c r="F12" s="52">
        <f>'RAW GRADES'!AU14</f>
        <v>0</v>
      </c>
      <c r="G12" s="52">
        <f>'RAW GRADES'!BB14</f>
        <v>0</v>
      </c>
      <c r="H12" s="53">
        <f>'RAW GRADES'!BC14</f>
        <v>0</v>
      </c>
      <c r="I12" s="53">
        <f>'RAW GRADES'!BD14</f>
        <v>0</v>
      </c>
      <c r="J12" s="52">
        <f>'RAW GRADES'!BK14</f>
        <v>0</v>
      </c>
      <c r="K12" s="52">
        <f>'RAW GRADES'!CP14</f>
        <v>49.75</v>
      </c>
      <c r="L12" s="52">
        <f>'RAW GRADES'!CQ14</f>
        <v>49.75</v>
      </c>
      <c r="M12" s="54">
        <f>'RAW GRADES'!CR14</f>
        <v>49.75</v>
      </c>
      <c r="N12" s="58">
        <f>'RAW GRADES'!CS14</f>
        <v>29.849999999999998</v>
      </c>
      <c r="O12" s="56">
        <f>'RAW GRADES'!CT14</f>
        <v>5</v>
      </c>
      <c r="P12" s="59" t="str">
        <f t="shared" si="0"/>
        <v>FAILED</v>
      </c>
    </row>
    <row r="13" spans="1:16">
      <c r="A13" s="49">
        <v>6</v>
      </c>
      <c r="B13" s="50" t="str">
        <f>'RAW GRADES'!C15</f>
        <v xml:space="preserve">Calanza John Sammuel </v>
      </c>
      <c r="C13" s="57">
        <f>'RAW GRADES'!F15</f>
        <v>0</v>
      </c>
      <c r="D13" s="89">
        <f>'RAW GRADES'!I15</f>
        <v>0</v>
      </c>
      <c r="E13" s="52">
        <f>'RAW GRADES'!AN15</f>
        <v>0</v>
      </c>
      <c r="F13" s="52">
        <f>'RAW GRADES'!AU15</f>
        <v>0</v>
      </c>
      <c r="G13" s="52">
        <f>'RAW GRADES'!BB15</f>
        <v>0</v>
      </c>
      <c r="H13" s="53">
        <f>'RAW GRADES'!BC15</f>
        <v>0</v>
      </c>
      <c r="I13" s="53">
        <f>'RAW GRADES'!BD15</f>
        <v>0</v>
      </c>
      <c r="J13" s="52">
        <f>'RAW GRADES'!BK15</f>
        <v>0</v>
      </c>
      <c r="K13" s="52">
        <f>'RAW GRADES'!CP15</f>
        <v>43.75</v>
      </c>
      <c r="L13" s="52">
        <f>'RAW GRADES'!CQ15</f>
        <v>43.75</v>
      </c>
      <c r="M13" s="54">
        <f>'RAW GRADES'!CR15</f>
        <v>43.75</v>
      </c>
      <c r="N13" s="58">
        <f>'RAW GRADES'!CS15</f>
        <v>26.25</v>
      </c>
      <c r="O13" s="56">
        <f>'RAW GRADES'!CT15</f>
        <v>5</v>
      </c>
      <c r="P13" s="59" t="str">
        <f t="shared" si="0"/>
        <v>FAILED</v>
      </c>
    </row>
    <row r="14" spans="1:16">
      <c r="A14" s="49">
        <v>7</v>
      </c>
      <c r="B14" s="50" t="str">
        <f>'RAW GRADES'!C16</f>
        <v>Caridad Jethro C.</v>
      </c>
      <c r="C14" s="57">
        <f>'RAW GRADES'!F16</f>
        <v>0</v>
      </c>
      <c r="D14" s="89">
        <f>'RAW GRADES'!I16</f>
        <v>0</v>
      </c>
      <c r="E14" s="52">
        <f>'RAW GRADES'!AN16</f>
        <v>0</v>
      </c>
      <c r="F14" s="52">
        <f>'RAW GRADES'!AU16</f>
        <v>0</v>
      </c>
      <c r="G14" s="52">
        <f>'RAW GRADES'!BB16</f>
        <v>0</v>
      </c>
      <c r="H14" s="53">
        <f>'RAW GRADES'!BC16</f>
        <v>0</v>
      </c>
      <c r="I14" s="53">
        <f>'RAW GRADES'!BD16</f>
        <v>0</v>
      </c>
      <c r="J14" s="52">
        <f>'RAW GRADES'!BK16</f>
        <v>0</v>
      </c>
      <c r="K14" s="52">
        <f>'RAW GRADES'!CP16</f>
        <v>48</v>
      </c>
      <c r="L14" s="52">
        <f>'RAW GRADES'!CQ16</f>
        <v>48</v>
      </c>
      <c r="M14" s="54">
        <f>'RAW GRADES'!CR16</f>
        <v>48</v>
      </c>
      <c r="N14" s="58">
        <f>'RAW GRADES'!CS16</f>
        <v>28.799999999999997</v>
      </c>
      <c r="O14" s="56">
        <f>'RAW GRADES'!CT16</f>
        <v>5</v>
      </c>
      <c r="P14" s="59" t="str">
        <f t="shared" si="0"/>
        <v>FAILED</v>
      </c>
    </row>
    <row r="15" spans="1:16">
      <c r="A15" s="49">
        <v>8</v>
      </c>
      <c r="B15" s="50" t="str">
        <f>'RAW GRADES'!C17</f>
        <v>Dabu Fherlyn  N.</v>
      </c>
      <c r="C15" s="57">
        <f>'RAW GRADES'!F17</f>
        <v>0</v>
      </c>
      <c r="D15" s="89">
        <f>'RAW GRADES'!I17</f>
        <v>0</v>
      </c>
      <c r="E15" s="52">
        <f>'RAW GRADES'!AN17</f>
        <v>0</v>
      </c>
      <c r="F15" s="52">
        <f>'RAW GRADES'!AU17</f>
        <v>0</v>
      </c>
      <c r="G15" s="52">
        <f>'RAW GRADES'!BB17</f>
        <v>0</v>
      </c>
      <c r="H15" s="53">
        <f>'RAW GRADES'!BC17</f>
        <v>0</v>
      </c>
      <c r="I15" s="53">
        <f>'RAW GRADES'!BD17</f>
        <v>0</v>
      </c>
      <c r="J15" s="52">
        <f>'RAW GRADES'!BK17</f>
        <v>0</v>
      </c>
      <c r="K15" s="52">
        <f>'RAW GRADES'!CP17</f>
        <v>49.75</v>
      </c>
      <c r="L15" s="52">
        <f>'RAW GRADES'!CQ17</f>
        <v>49.75</v>
      </c>
      <c r="M15" s="54">
        <f>'RAW GRADES'!CR17</f>
        <v>49.75</v>
      </c>
      <c r="N15" s="58">
        <f>'RAW GRADES'!CS17</f>
        <v>29.849999999999998</v>
      </c>
      <c r="O15" s="56">
        <f>'RAW GRADES'!CT17</f>
        <v>5</v>
      </c>
      <c r="P15" s="59" t="str">
        <f t="shared" si="0"/>
        <v>FAILED</v>
      </c>
    </row>
    <row r="16" spans="1:16">
      <c r="A16" s="49">
        <v>9</v>
      </c>
      <c r="B16" s="50" t="str">
        <f>'RAW GRADES'!C18</f>
        <v>Eroa Mark Vincent M.</v>
      </c>
      <c r="C16" s="57">
        <f>'RAW GRADES'!F18</f>
        <v>0</v>
      </c>
      <c r="D16" s="89">
        <f>'RAW GRADES'!I18</f>
        <v>0</v>
      </c>
      <c r="E16" s="52">
        <f>'RAW GRADES'!AN18</f>
        <v>0</v>
      </c>
      <c r="F16" s="52">
        <f>'RAW GRADES'!AU18</f>
        <v>0</v>
      </c>
      <c r="G16" s="52">
        <f>'RAW GRADES'!BB18</f>
        <v>0</v>
      </c>
      <c r="H16" s="53">
        <f>'RAW GRADES'!BC18</f>
        <v>0</v>
      </c>
      <c r="I16" s="53">
        <f>'RAW GRADES'!BD18</f>
        <v>0</v>
      </c>
      <c r="J16" s="52">
        <f>'RAW GRADES'!BK18</f>
        <v>0</v>
      </c>
      <c r="K16" s="52">
        <f>'RAW GRADES'!CP18</f>
        <v>47.75</v>
      </c>
      <c r="L16" s="52">
        <f>'RAW GRADES'!CQ18</f>
        <v>47.75</v>
      </c>
      <c r="M16" s="54">
        <f>'RAW GRADES'!CR18</f>
        <v>47.75</v>
      </c>
      <c r="N16" s="58">
        <f>'RAW GRADES'!CS18</f>
        <v>28.65</v>
      </c>
      <c r="O16" s="56">
        <f>'RAW GRADES'!CT18</f>
        <v>5</v>
      </c>
      <c r="P16" s="59" t="str">
        <f t="shared" si="0"/>
        <v>FAILED</v>
      </c>
    </row>
    <row r="17" spans="1:16">
      <c r="A17" s="49">
        <v>10</v>
      </c>
      <c r="B17" s="50" t="str">
        <f>'RAW GRADES'!C19</f>
        <v>Gallaza Gillejoy C.</v>
      </c>
      <c r="C17" s="57">
        <f>'RAW GRADES'!F19</f>
        <v>0</v>
      </c>
      <c r="D17" s="89">
        <f>'RAW GRADES'!I19</f>
        <v>0</v>
      </c>
      <c r="E17" s="52">
        <f>'RAW GRADES'!AN19</f>
        <v>0</v>
      </c>
      <c r="F17" s="52">
        <f>'RAW GRADES'!AU19</f>
        <v>0</v>
      </c>
      <c r="G17" s="52">
        <f>'RAW GRADES'!BB19</f>
        <v>0</v>
      </c>
      <c r="H17" s="53">
        <f>'RAW GRADES'!BC19</f>
        <v>0</v>
      </c>
      <c r="I17" s="53">
        <f>'RAW GRADES'!BD19</f>
        <v>0</v>
      </c>
      <c r="J17" s="52">
        <f>'RAW GRADES'!BK19</f>
        <v>0</v>
      </c>
      <c r="K17" s="52">
        <f>'RAW GRADES'!CP19</f>
        <v>49.75</v>
      </c>
      <c r="L17" s="52">
        <f>'RAW GRADES'!CQ19</f>
        <v>49.75</v>
      </c>
      <c r="M17" s="54">
        <f>'RAW GRADES'!CR19</f>
        <v>49.75</v>
      </c>
      <c r="N17" s="58">
        <f>'RAW GRADES'!CS19</f>
        <v>29.849999999999998</v>
      </c>
      <c r="O17" s="56">
        <f>'RAW GRADES'!CT19</f>
        <v>5</v>
      </c>
      <c r="P17" s="59" t="str">
        <f t="shared" si="0"/>
        <v>FAILED</v>
      </c>
    </row>
    <row r="18" spans="1:16">
      <c r="A18" s="49">
        <v>11</v>
      </c>
      <c r="B18" s="50" t="str">
        <f>'RAW GRADES'!C20</f>
        <v>Gicos  Mark Jovan N.</v>
      </c>
      <c r="C18" s="57">
        <f>'RAW GRADES'!F20</f>
        <v>0</v>
      </c>
      <c r="D18" s="89">
        <f>'RAW GRADES'!I20</f>
        <v>0</v>
      </c>
      <c r="E18" s="52">
        <f>'RAW GRADES'!AN20</f>
        <v>0</v>
      </c>
      <c r="F18" s="52">
        <f>'RAW GRADES'!AU20</f>
        <v>0</v>
      </c>
      <c r="G18" s="52">
        <f>'RAW GRADES'!BB20</f>
        <v>0</v>
      </c>
      <c r="H18" s="53">
        <f>'RAW GRADES'!BC20</f>
        <v>0</v>
      </c>
      <c r="I18" s="53">
        <f>'RAW GRADES'!BD20</f>
        <v>0</v>
      </c>
      <c r="J18" s="52">
        <f>'RAW GRADES'!BK20</f>
        <v>0</v>
      </c>
      <c r="K18" s="52">
        <f>'RAW GRADES'!CP20</f>
        <v>47.5</v>
      </c>
      <c r="L18" s="52">
        <f>'RAW GRADES'!CQ20</f>
        <v>47.5</v>
      </c>
      <c r="M18" s="54">
        <f>'RAW GRADES'!CR20</f>
        <v>47.5</v>
      </c>
      <c r="N18" s="58">
        <f>'RAW GRADES'!CS20</f>
        <v>28.5</v>
      </c>
      <c r="O18" s="56">
        <f>'RAW GRADES'!CT20</f>
        <v>5</v>
      </c>
      <c r="P18" s="59" t="str">
        <f t="shared" si="0"/>
        <v>FAILED</v>
      </c>
    </row>
    <row r="19" spans="1:16">
      <c r="A19" s="49">
        <v>12</v>
      </c>
      <c r="B19" s="50" t="str">
        <f>'RAW GRADES'!C21</f>
        <v>Mata Vince M.</v>
      </c>
      <c r="C19" s="57">
        <f>'RAW GRADES'!F21</f>
        <v>0</v>
      </c>
      <c r="D19" s="89">
        <f>'RAW GRADES'!I21</f>
        <v>0</v>
      </c>
      <c r="E19" s="52">
        <f>'RAW GRADES'!AN21</f>
        <v>0</v>
      </c>
      <c r="F19" s="52">
        <f>'RAW GRADES'!AU21</f>
        <v>0</v>
      </c>
      <c r="G19" s="52">
        <f>'RAW GRADES'!BB21</f>
        <v>0</v>
      </c>
      <c r="H19" s="53">
        <f>'RAW GRADES'!BC21</f>
        <v>0</v>
      </c>
      <c r="I19" s="53">
        <f>'RAW GRADES'!BD21</f>
        <v>0</v>
      </c>
      <c r="J19" s="52">
        <f>'RAW GRADES'!BK21</f>
        <v>0</v>
      </c>
      <c r="K19" s="52">
        <f>'RAW GRADES'!CP21</f>
        <v>48</v>
      </c>
      <c r="L19" s="52">
        <f>'RAW GRADES'!CQ21</f>
        <v>48</v>
      </c>
      <c r="M19" s="54">
        <f>'RAW GRADES'!CR21</f>
        <v>48</v>
      </c>
      <c r="N19" s="58">
        <f>'RAW GRADES'!CS21</f>
        <v>28.799999999999997</v>
      </c>
      <c r="O19" s="56">
        <f>'RAW GRADES'!CT21</f>
        <v>5</v>
      </c>
      <c r="P19" s="59" t="str">
        <f t="shared" si="0"/>
        <v>FAILED</v>
      </c>
    </row>
    <row r="20" spans="1:16">
      <c r="A20" s="49">
        <v>13</v>
      </c>
      <c r="B20" s="50" t="str">
        <f>'RAW GRADES'!C22</f>
        <v>Mendoza Lheyl Princess E.</v>
      </c>
      <c r="C20" s="57">
        <f>'RAW GRADES'!F22</f>
        <v>0</v>
      </c>
      <c r="D20" s="89">
        <f>'RAW GRADES'!I22</f>
        <v>0</v>
      </c>
      <c r="E20" s="52">
        <f>'RAW GRADES'!AN22</f>
        <v>0</v>
      </c>
      <c r="F20" s="52">
        <f>'RAW GRADES'!AU22</f>
        <v>0</v>
      </c>
      <c r="G20" s="52">
        <f>'RAW GRADES'!BB22</f>
        <v>0</v>
      </c>
      <c r="H20" s="53">
        <f>'RAW GRADES'!BC22</f>
        <v>0</v>
      </c>
      <c r="I20" s="53">
        <f>'RAW GRADES'!BD22</f>
        <v>0</v>
      </c>
      <c r="J20" s="52">
        <f>'RAW GRADES'!BK22</f>
        <v>0</v>
      </c>
      <c r="K20" s="52">
        <f>'RAW GRADES'!CP22</f>
        <v>45.5</v>
      </c>
      <c r="L20" s="52">
        <f>'RAW GRADES'!CQ22</f>
        <v>45.5</v>
      </c>
      <c r="M20" s="54">
        <f>'RAW GRADES'!CR22</f>
        <v>45.5</v>
      </c>
      <c r="N20" s="58">
        <f>'RAW GRADES'!CS22</f>
        <v>27.3</v>
      </c>
      <c r="O20" s="56">
        <f>'RAW GRADES'!CT22</f>
        <v>5</v>
      </c>
      <c r="P20" s="59" t="str">
        <f t="shared" si="0"/>
        <v>FAILED</v>
      </c>
    </row>
    <row r="21" spans="1:16">
      <c r="A21" s="49">
        <v>14</v>
      </c>
      <c r="B21" s="50" t="str">
        <f>'RAW GRADES'!C23</f>
        <v>Nepomuceno John Michael V.</v>
      </c>
      <c r="C21" s="57">
        <f>'RAW GRADES'!F23</f>
        <v>0</v>
      </c>
      <c r="D21" s="89">
        <f>'RAW GRADES'!I23</f>
        <v>0</v>
      </c>
      <c r="E21" s="52">
        <f>'RAW GRADES'!AN23</f>
        <v>0</v>
      </c>
      <c r="F21" s="52">
        <f>'RAW GRADES'!AU23</f>
        <v>0</v>
      </c>
      <c r="G21" s="52">
        <f>'RAW GRADES'!BB23</f>
        <v>0</v>
      </c>
      <c r="H21" s="53">
        <f>'RAW GRADES'!BC23</f>
        <v>0</v>
      </c>
      <c r="I21" s="53">
        <f>'RAW GRADES'!BD23</f>
        <v>0</v>
      </c>
      <c r="J21" s="52">
        <f>'RAW GRADES'!BK23</f>
        <v>0</v>
      </c>
      <c r="K21" s="52">
        <f>'RAW GRADES'!CP23</f>
        <v>46.5</v>
      </c>
      <c r="L21" s="52">
        <f>'RAW GRADES'!CQ23</f>
        <v>46.5</v>
      </c>
      <c r="M21" s="54">
        <f>'RAW GRADES'!CR23</f>
        <v>46.5</v>
      </c>
      <c r="N21" s="58">
        <f>'RAW GRADES'!CS23</f>
        <v>27.9</v>
      </c>
      <c r="O21" s="56">
        <f>'RAW GRADES'!CT23</f>
        <v>5</v>
      </c>
      <c r="P21" s="59" t="str">
        <f t="shared" si="0"/>
        <v>FAILED</v>
      </c>
    </row>
    <row r="22" spans="1:16">
      <c r="A22" s="49">
        <v>15</v>
      </c>
      <c r="B22" s="50" t="str">
        <f>'RAW GRADES'!C24</f>
        <v>Pacantara Hazel Joy M.</v>
      </c>
      <c r="C22" s="57">
        <f>'RAW GRADES'!F24</f>
        <v>0</v>
      </c>
      <c r="D22" s="89">
        <f>'RAW GRADES'!I24</f>
        <v>0</v>
      </c>
      <c r="E22" s="52">
        <f>'RAW GRADES'!AN24</f>
        <v>0</v>
      </c>
      <c r="F22" s="52">
        <f>'RAW GRADES'!AU24</f>
        <v>0</v>
      </c>
      <c r="G22" s="52">
        <f>'RAW GRADES'!BB24</f>
        <v>0</v>
      </c>
      <c r="H22" s="53">
        <f>'RAW GRADES'!BC24</f>
        <v>0</v>
      </c>
      <c r="I22" s="53">
        <f>'RAW GRADES'!BD24</f>
        <v>0</v>
      </c>
      <c r="J22" s="52">
        <f>'RAW GRADES'!BK24</f>
        <v>0</v>
      </c>
      <c r="K22" s="52">
        <f>'RAW GRADES'!CP24</f>
        <v>47.25</v>
      </c>
      <c r="L22" s="52">
        <f>'RAW GRADES'!CQ24</f>
        <v>47.25</v>
      </c>
      <c r="M22" s="54">
        <f>'RAW GRADES'!CR24</f>
        <v>47.25</v>
      </c>
      <c r="N22" s="58">
        <f>'RAW GRADES'!CS24</f>
        <v>28.349999999999998</v>
      </c>
      <c r="O22" s="56">
        <f>'RAW GRADES'!CT24</f>
        <v>5</v>
      </c>
      <c r="P22" s="59" t="str">
        <f t="shared" si="0"/>
        <v>FAILED</v>
      </c>
    </row>
    <row r="23" spans="1:16">
      <c r="A23" s="49">
        <v>16</v>
      </c>
      <c r="B23" s="50" t="str">
        <f>'RAW GRADES'!C25</f>
        <v>Panes Princess Mae S.</v>
      </c>
      <c r="C23" s="57">
        <f>'RAW GRADES'!F25</f>
        <v>0</v>
      </c>
      <c r="D23" s="89">
        <f>'RAW GRADES'!I25</f>
        <v>0</v>
      </c>
      <c r="E23" s="52">
        <f>'RAW GRADES'!AN25</f>
        <v>0</v>
      </c>
      <c r="F23" s="52">
        <f>'RAW GRADES'!AU25</f>
        <v>0</v>
      </c>
      <c r="G23" s="52">
        <f>'RAW GRADES'!BB25</f>
        <v>0</v>
      </c>
      <c r="H23" s="53">
        <f>'RAW GRADES'!BC25</f>
        <v>0</v>
      </c>
      <c r="I23" s="53">
        <f>'RAW GRADES'!BD25</f>
        <v>0</v>
      </c>
      <c r="J23" s="52">
        <f>'RAW GRADES'!BK25</f>
        <v>0</v>
      </c>
      <c r="K23" s="52">
        <f>'RAW GRADES'!CP25</f>
        <v>47.75</v>
      </c>
      <c r="L23" s="52">
        <f>'RAW GRADES'!CQ25</f>
        <v>47.75</v>
      </c>
      <c r="M23" s="54">
        <f>'RAW GRADES'!CR25</f>
        <v>47.75</v>
      </c>
      <c r="N23" s="58">
        <f>'RAW GRADES'!CS25</f>
        <v>28.65</v>
      </c>
      <c r="O23" s="56">
        <f>'RAW GRADES'!CT25</f>
        <v>5</v>
      </c>
      <c r="P23" s="59" t="str">
        <f t="shared" si="0"/>
        <v>FAILED</v>
      </c>
    </row>
    <row r="24" spans="1:16">
      <c r="A24" s="49">
        <v>17</v>
      </c>
      <c r="B24" s="50" t="str">
        <f>'RAW GRADES'!C26</f>
        <v>Petinglay Rex Jr. A.</v>
      </c>
      <c r="C24" s="57">
        <f>'RAW GRADES'!F26</f>
        <v>0</v>
      </c>
      <c r="D24" s="89">
        <f>'RAW GRADES'!I26</f>
        <v>0</v>
      </c>
      <c r="E24" s="52">
        <f>'RAW GRADES'!AN26</f>
        <v>0</v>
      </c>
      <c r="F24" s="52">
        <f>'RAW GRADES'!AU26</f>
        <v>0</v>
      </c>
      <c r="G24" s="52">
        <f>'RAW GRADES'!BB26</f>
        <v>0</v>
      </c>
      <c r="H24" s="53">
        <f>'RAW GRADES'!BC26</f>
        <v>0</v>
      </c>
      <c r="I24" s="53">
        <f>'RAW GRADES'!BD26</f>
        <v>0</v>
      </c>
      <c r="J24" s="52">
        <f>'RAW GRADES'!BK26</f>
        <v>0</v>
      </c>
      <c r="K24" s="52">
        <f>'RAW GRADES'!CP26</f>
        <v>48.25</v>
      </c>
      <c r="L24" s="52">
        <f>'RAW GRADES'!CQ26</f>
        <v>48.25</v>
      </c>
      <c r="M24" s="54">
        <f>'RAW GRADES'!CR26</f>
        <v>48.25</v>
      </c>
      <c r="N24" s="58">
        <f>'RAW GRADES'!CS26</f>
        <v>28.95</v>
      </c>
      <c r="O24" s="56">
        <f>'RAW GRADES'!CT26</f>
        <v>5</v>
      </c>
      <c r="P24" s="59" t="str">
        <f t="shared" si="0"/>
        <v>FAILED</v>
      </c>
    </row>
    <row r="25" spans="1:16">
      <c r="A25" s="49">
        <v>18</v>
      </c>
      <c r="B25" s="50" t="str">
        <f>'RAW GRADES'!C27</f>
        <v>Vergara Mark Jason L.</v>
      </c>
      <c r="C25" s="57">
        <f>'RAW GRADES'!F27</f>
        <v>0</v>
      </c>
      <c r="D25" s="89">
        <f>'RAW GRADES'!I27</f>
        <v>0</v>
      </c>
      <c r="E25" s="52">
        <f>'RAW GRADES'!AN27</f>
        <v>0</v>
      </c>
      <c r="F25" s="52">
        <f>'RAW GRADES'!AU27</f>
        <v>0</v>
      </c>
      <c r="G25" s="52">
        <f>'RAW GRADES'!BB27</f>
        <v>0</v>
      </c>
      <c r="H25" s="53">
        <f>'RAW GRADES'!BC27</f>
        <v>0</v>
      </c>
      <c r="I25" s="53">
        <f>'RAW GRADES'!BD27</f>
        <v>0</v>
      </c>
      <c r="J25" s="52">
        <f>'RAW GRADES'!BK27</f>
        <v>0</v>
      </c>
      <c r="K25" s="52">
        <f>'RAW GRADES'!CP27</f>
        <v>48</v>
      </c>
      <c r="L25" s="52">
        <f>'RAW GRADES'!CQ27</f>
        <v>48</v>
      </c>
      <c r="M25" s="54">
        <f>'RAW GRADES'!CR27</f>
        <v>48</v>
      </c>
      <c r="N25" s="58">
        <f>'RAW GRADES'!CS27</f>
        <v>28.799999999999997</v>
      </c>
      <c r="O25" s="56">
        <f>'RAW GRADES'!CT27</f>
        <v>5</v>
      </c>
      <c r="P25" s="59" t="str">
        <f t="shared" si="0"/>
        <v>FAILED</v>
      </c>
    </row>
    <row r="26" spans="1:16">
      <c r="A26" s="49">
        <v>19</v>
      </c>
      <c r="B26" s="50" t="str">
        <f>'RAW GRADES'!C28</f>
        <v/>
      </c>
      <c r="C26" s="57">
        <f>'RAW GRADES'!F28</f>
        <v>0</v>
      </c>
      <c r="D26" s="89">
        <f>'RAW GRADES'!I28</f>
        <v>0</v>
      </c>
      <c r="E26" s="52">
        <f>'RAW GRADES'!AN28</f>
        <v>0</v>
      </c>
      <c r="F26" s="52">
        <f>'RAW GRADES'!AU28</f>
        <v>0</v>
      </c>
      <c r="G26" s="52">
        <f>'RAW GRADES'!BB28</f>
        <v>0</v>
      </c>
      <c r="H26" s="53">
        <f>'RAW GRADES'!BC28</f>
        <v>0</v>
      </c>
      <c r="I26" s="53">
        <f>'RAW GRADES'!BD28</f>
        <v>0</v>
      </c>
      <c r="J26" s="52">
        <f>'RAW GRADES'!BK28</f>
        <v>0</v>
      </c>
      <c r="K26" s="52">
        <f>'RAW GRADES'!CP28</f>
        <v>0</v>
      </c>
      <c r="L26" s="52">
        <f>'RAW GRADES'!CQ28</f>
        <v>0</v>
      </c>
      <c r="M26" s="54">
        <f>'RAW GRADES'!CR28</f>
        <v>0</v>
      </c>
      <c r="N26" s="58">
        <f>'RAW GRADES'!CS28</f>
        <v>0</v>
      </c>
      <c r="O26" s="56">
        <f>'RAW GRADES'!CT28</f>
        <v>5</v>
      </c>
      <c r="P26" s="59" t="str">
        <f t="shared" si="0"/>
        <v>FAILED</v>
      </c>
    </row>
    <row r="27" spans="1:16">
      <c r="A27" s="49">
        <v>20</v>
      </c>
      <c r="B27" s="50" t="str">
        <f>'RAW GRADES'!C29</f>
        <v/>
      </c>
      <c r="C27" s="57">
        <f>'RAW GRADES'!F29</f>
        <v>0</v>
      </c>
      <c r="D27" s="89">
        <f>'RAW GRADES'!I29</f>
        <v>0</v>
      </c>
      <c r="E27" s="52">
        <f>'RAW GRADES'!AN29</f>
        <v>0</v>
      </c>
      <c r="F27" s="52">
        <f>'RAW GRADES'!AU29</f>
        <v>0</v>
      </c>
      <c r="G27" s="52">
        <f>'RAW GRADES'!BB29</f>
        <v>0</v>
      </c>
      <c r="H27" s="53">
        <f>'RAW GRADES'!BC29</f>
        <v>0</v>
      </c>
      <c r="I27" s="53">
        <f>'RAW GRADES'!BD29</f>
        <v>0</v>
      </c>
      <c r="J27" s="52">
        <f>'RAW GRADES'!BK29</f>
        <v>0</v>
      </c>
      <c r="K27" s="52">
        <f>'RAW GRADES'!CP29</f>
        <v>0</v>
      </c>
      <c r="L27" s="52">
        <f>'RAW GRADES'!CQ29</f>
        <v>0</v>
      </c>
      <c r="M27" s="54">
        <f>'RAW GRADES'!CR29</f>
        <v>0</v>
      </c>
      <c r="N27" s="58">
        <f>'RAW GRADES'!CS29</f>
        <v>0</v>
      </c>
      <c r="O27" s="56">
        <f>'RAW GRADES'!CT29</f>
        <v>5</v>
      </c>
      <c r="P27" s="59" t="str">
        <f t="shared" si="0"/>
        <v>FAILED</v>
      </c>
    </row>
    <row r="28" spans="1:16">
      <c r="A28" s="49">
        <v>21</v>
      </c>
      <c r="B28" s="50" t="str">
        <f>'RAW GRADES'!C30</f>
        <v/>
      </c>
      <c r="C28" s="57">
        <f>'RAW GRADES'!F30</f>
        <v>0</v>
      </c>
      <c r="D28" s="89">
        <f>'RAW GRADES'!I30</f>
        <v>0</v>
      </c>
      <c r="E28" s="52">
        <f>'RAW GRADES'!AN30</f>
        <v>0</v>
      </c>
      <c r="F28" s="52">
        <f>'RAW GRADES'!AU30</f>
        <v>0</v>
      </c>
      <c r="G28" s="52">
        <f>'RAW GRADES'!BB30</f>
        <v>0</v>
      </c>
      <c r="H28" s="53">
        <f>'RAW GRADES'!BC30</f>
        <v>0</v>
      </c>
      <c r="I28" s="53">
        <f>'RAW GRADES'!BD30</f>
        <v>0</v>
      </c>
      <c r="J28" s="52">
        <f>'RAW GRADES'!BK30</f>
        <v>0</v>
      </c>
      <c r="K28" s="52">
        <f>'RAW GRADES'!CP30</f>
        <v>0</v>
      </c>
      <c r="L28" s="52">
        <f>'RAW GRADES'!CQ30</f>
        <v>0</v>
      </c>
      <c r="M28" s="54">
        <f>'RAW GRADES'!CR30</f>
        <v>0</v>
      </c>
      <c r="N28" s="58">
        <f>'RAW GRADES'!CS30</f>
        <v>0</v>
      </c>
      <c r="O28" s="56">
        <f>'RAW GRADES'!CT30</f>
        <v>5</v>
      </c>
      <c r="P28" s="59" t="str">
        <f t="shared" si="0"/>
        <v>FAILED</v>
      </c>
    </row>
    <row r="29" spans="1:16">
      <c r="A29" s="49">
        <v>22</v>
      </c>
      <c r="B29" s="50" t="str">
        <f>'RAW GRADES'!C31</f>
        <v/>
      </c>
      <c r="C29" s="57">
        <f>'RAW GRADES'!F31</f>
        <v>0</v>
      </c>
      <c r="D29" s="89">
        <f>'RAW GRADES'!I31</f>
        <v>0</v>
      </c>
      <c r="E29" s="52">
        <f>'RAW GRADES'!AN31</f>
        <v>0</v>
      </c>
      <c r="F29" s="52">
        <f>'RAW GRADES'!AU31</f>
        <v>0</v>
      </c>
      <c r="G29" s="52">
        <f>'RAW GRADES'!BB31</f>
        <v>0</v>
      </c>
      <c r="H29" s="53">
        <f>'RAW GRADES'!BC31</f>
        <v>0</v>
      </c>
      <c r="I29" s="53">
        <f>'RAW GRADES'!BD31</f>
        <v>0</v>
      </c>
      <c r="J29" s="52">
        <f>'RAW GRADES'!BK31</f>
        <v>0</v>
      </c>
      <c r="K29" s="52">
        <f>'RAW GRADES'!CP31</f>
        <v>0</v>
      </c>
      <c r="L29" s="52">
        <f>'RAW GRADES'!CQ31</f>
        <v>0</v>
      </c>
      <c r="M29" s="54">
        <f>'RAW GRADES'!CR31</f>
        <v>0</v>
      </c>
      <c r="N29" s="58">
        <f>'RAW GRADES'!CS31</f>
        <v>0</v>
      </c>
      <c r="O29" s="56">
        <f>'RAW GRADES'!CT31</f>
        <v>5</v>
      </c>
      <c r="P29" s="59" t="str">
        <f t="shared" si="0"/>
        <v>FAILED</v>
      </c>
    </row>
    <row r="30" spans="1:16">
      <c r="A30" s="49">
        <v>23</v>
      </c>
      <c r="B30" s="50" t="str">
        <f>'RAW GRADES'!C32</f>
        <v/>
      </c>
      <c r="C30" s="57">
        <f>'RAW GRADES'!F32</f>
        <v>0</v>
      </c>
      <c r="D30" s="89">
        <f>'RAW GRADES'!I32</f>
        <v>0</v>
      </c>
      <c r="E30" s="52">
        <f>'RAW GRADES'!AN32</f>
        <v>0</v>
      </c>
      <c r="F30" s="52">
        <f>'RAW GRADES'!AU32</f>
        <v>0</v>
      </c>
      <c r="G30" s="52">
        <f>'RAW GRADES'!BB32</f>
        <v>0</v>
      </c>
      <c r="H30" s="53">
        <f>'RAW GRADES'!BC32</f>
        <v>0</v>
      </c>
      <c r="I30" s="53">
        <f>'RAW GRADES'!BD32</f>
        <v>0</v>
      </c>
      <c r="J30" s="52">
        <f>'RAW GRADES'!BK32</f>
        <v>0</v>
      </c>
      <c r="K30" s="52">
        <f>'RAW GRADES'!CP32</f>
        <v>0</v>
      </c>
      <c r="L30" s="52">
        <f>'RAW GRADES'!CQ32</f>
        <v>0</v>
      </c>
      <c r="M30" s="54">
        <f>'RAW GRADES'!CR32</f>
        <v>0</v>
      </c>
      <c r="N30" s="58">
        <f>'RAW GRADES'!CS32</f>
        <v>0</v>
      </c>
      <c r="O30" s="56">
        <f>'RAW GRADES'!CT32</f>
        <v>5</v>
      </c>
      <c r="P30" s="59" t="str">
        <f t="shared" si="0"/>
        <v>FAILED</v>
      </c>
    </row>
    <row r="31" spans="1:16">
      <c r="A31" s="49">
        <v>24</v>
      </c>
      <c r="B31" s="50" t="str">
        <f>'RAW GRADES'!C33</f>
        <v/>
      </c>
      <c r="C31" s="57">
        <f>'RAW GRADES'!F33</f>
        <v>0</v>
      </c>
      <c r="D31" s="89">
        <f>'RAW GRADES'!I33</f>
        <v>0</v>
      </c>
      <c r="E31" s="52">
        <f>'RAW GRADES'!AN33</f>
        <v>0</v>
      </c>
      <c r="F31" s="52">
        <f>'RAW GRADES'!AU33</f>
        <v>0</v>
      </c>
      <c r="G31" s="52">
        <f>'RAW GRADES'!BB33</f>
        <v>0</v>
      </c>
      <c r="H31" s="53">
        <f>'RAW GRADES'!BC33</f>
        <v>0</v>
      </c>
      <c r="I31" s="53">
        <f>'RAW GRADES'!BD33</f>
        <v>0</v>
      </c>
      <c r="J31" s="52">
        <f>'RAW GRADES'!BK33</f>
        <v>0</v>
      </c>
      <c r="K31" s="52">
        <f>'RAW GRADES'!CP33</f>
        <v>0</v>
      </c>
      <c r="L31" s="52">
        <f>'RAW GRADES'!CQ33</f>
        <v>0</v>
      </c>
      <c r="M31" s="54">
        <f>'RAW GRADES'!CR33</f>
        <v>0</v>
      </c>
      <c r="N31" s="58">
        <f>'RAW GRADES'!CS33</f>
        <v>0</v>
      </c>
      <c r="O31" s="56">
        <f>'RAW GRADES'!CT33</f>
        <v>5</v>
      </c>
      <c r="P31" s="59" t="str">
        <f t="shared" si="0"/>
        <v>FAILED</v>
      </c>
    </row>
    <row r="32" spans="1:16">
      <c r="A32" s="49">
        <v>25</v>
      </c>
      <c r="B32" s="50" t="str">
        <f>'RAW GRADES'!C34</f>
        <v/>
      </c>
      <c r="C32" s="57">
        <f>'RAW GRADES'!F34</f>
        <v>0</v>
      </c>
      <c r="D32" s="89">
        <f>'RAW GRADES'!I34</f>
        <v>0</v>
      </c>
      <c r="E32" s="52">
        <f>'RAW GRADES'!AN34</f>
        <v>0</v>
      </c>
      <c r="F32" s="52">
        <f>'RAW GRADES'!AU34</f>
        <v>0</v>
      </c>
      <c r="G32" s="52">
        <f>'RAW GRADES'!BB34</f>
        <v>0</v>
      </c>
      <c r="H32" s="53">
        <f>'RAW GRADES'!BC34</f>
        <v>0</v>
      </c>
      <c r="I32" s="53">
        <f>'RAW GRADES'!BD34</f>
        <v>0</v>
      </c>
      <c r="J32" s="52">
        <f>'RAW GRADES'!BK34</f>
        <v>0</v>
      </c>
      <c r="K32" s="52">
        <f>'RAW GRADES'!CP34</f>
        <v>0</v>
      </c>
      <c r="L32" s="52">
        <f>'RAW GRADES'!CQ34</f>
        <v>0</v>
      </c>
      <c r="M32" s="54">
        <f>'RAW GRADES'!CR34</f>
        <v>0</v>
      </c>
      <c r="N32" s="58">
        <f>'RAW GRADES'!CS34</f>
        <v>0</v>
      </c>
      <c r="O32" s="56">
        <f>'RAW GRADES'!CT34</f>
        <v>5</v>
      </c>
      <c r="P32" s="59" t="str">
        <f t="shared" si="0"/>
        <v>FAILED</v>
      </c>
    </row>
    <row r="33" spans="1:16">
      <c r="A33" s="49">
        <v>26</v>
      </c>
      <c r="B33" s="50" t="str">
        <f>'RAW GRADES'!C35</f>
        <v/>
      </c>
      <c r="C33" s="57">
        <f>'RAW GRADES'!F35</f>
        <v>0</v>
      </c>
      <c r="D33" s="89">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c>
      <c r="C34" s="57">
        <f>'RAW GRADES'!F36</f>
        <v>0</v>
      </c>
      <c r="D34" s="89">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c>
      <c r="C35" s="57">
        <f>'RAW GRADES'!F37</f>
        <v>0</v>
      </c>
      <c r="D35" s="89">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c>
      <c r="C36" s="57">
        <f>'RAW GRADES'!F38</f>
        <v>0</v>
      </c>
      <c r="D36" s="89">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c>
      <c r="C37" s="57">
        <f>'RAW GRADES'!F39</f>
        <v>0</v>
      </c>
      <c r="D37" s="89">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c>
      <c r="C38" s="57">
        <f>'RAW GRADES'!F40</f>
        <v>0</v>
      </c>
      <c r="D38" s="89">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c>
      <c r="C39" s="57">
        <f>'RAW GRADES'!F41</f>
        <v>0</v>
      </c>
      <c r="D39" s="89">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c>
      <c r="C40" s="57">
        <f>'RAW GRADES'!F42</f>
        <v>0</v>
      </c>
      <c r="D40" s="89">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c>
      <c r="C41" s="57">
        <f>'RAW GRADES'!F43</f>
        <v>0</v>
      </c>
      <c r="D41" s="89">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9" workbookViewId="0">
      <selection activeCell="D27" sqref="D27"/>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4"/>
      <c r="B3" s="224"/>
      <c r="C3" s="224"/>
      <c r="D3" s="224"/>
      <c r="E3" s="224"/>
      <c r="F3" s="224"/>
    </row>
    <row r="4" spans="1:6">
      <c r="A4" s="225" t="s">
        <v>106</v>
      </c>
      <c r="B4" s="225"/>
      <c r="C4" s="225"/>
      <c r="D4" s="225"/>
      <c r="E4" s="225"/>
      <c r="F4" s="225"/>
    </row>
    <row r="5" spans="1:6" ht="18">
      <c r="A5" s="226" t="s">
        <v>107</v>
      </c>
      <c r="B5" s="226"/>
      <c r="C5" s="226"/>
      <c r="D5" s="226"/>
      <c r="E5" s="226"/>
      <c r="F5" s="226"/>
    </row>
    <row r="6" spans="1:6">
      <c r="A6" s="225" t="s">
        <v>108</v>
      </c>
      <c r="B6" s="225"/>
      <c r="C6" s="225"/>
      <c r="D6" s="225"/>
      <c r="E6" s="225"/>
      <c r="F6" s="225"/>
    </row>
    <row r="7" spans="1:6">
      <c r="A7" s="227" t="s">
        <v>109</v>
      </c>
      <c r="B7" s="227"/>
      <c r="C7" s="227"/>
      <c r="D7" s="227"/>
      <c r="E7" s="227"/>
      <c r="F7" s="227"/>
    </row>
    <row r="8" spans="1:6">
      <c r="A8" s="228"/>
      <c r="B8" s="228"/>
      <c r="C8" s="228"/>
      <c r="D8" s="228"/>
      <c r="E8" s="228"/>
      <c r="F8" s="228"/>
    </row>
    <row r="9" spans="1:6">
      <c r="A9" s="224"/>
      <c r="B9" s="224"/>
      <c r="C9" s="224"/>
      <c r="D9" s="224"/>
      <c r="E9" s="224"/>
      <c r="F9" s="224"/>
    </row>
    <row r="10" spans="1:6" ht="18">
      <c r="A10" s="229"/>
      <c r="B10" s="229"/>
      <c r="C10" s="229"/>
      <c r="D10" s="229"/>
      <c r="E10" s="229"/>
      <c r="F10" s="229"/>
    </row>
    <row r="11" spans="1:6" ht="22.5">
      <c r="A11" s="230" t="s">
        <v>110</v>
      </c>
      <c r="B11" s="230"/>
      <c r="C11" s="230"/>
      <c r="D11" s="230"/>
      <c r="E11" s="230"/>
      <c r="F11" s="230"/>
    </row>
    <row r="12" spans="1:6">
      <c r="A12" s="228"/>
      <c r="B12" s="228"/>
      <c r="C12" s="228"/>
      <c r="D12" s="228"/>
      <c r="E12" s="228"/>
      <c r="F12" s="228"/>
    </row>
    <row r="13" spans="1:6">
      <c r="A13" s="60"/>
      <c r="B13" s="61" t="s">
        <v>111</v>
      </c>
      <c r="C13" s="231" t="str">
        <f>REGISTRATION!C7</f>
        <v>DCIT 55</v>
      </c>
      <c r="D13" s="231"/>
      <c r="E13" s="231"/>
      <c r="F13" s="62"/>
    </row>
    <row r="14" spans="1:6">
      <c r="A14" s="60"/>
      <c r="B14" s="61" t="s">
        <v>112</v>
      </c>
      <c r="C14" s="223" t="str">
        <f>REGISTRATION!C6</f>
        <v>Operating System</v>
      </c>
      <c r="D14" s="223"/>
      <c r="E14" s="223"/>
      <c r="F14" s="62"/>
    </row>
    <row r="15" spans="1:6">
      <c r="A15" s="60"/>
      <c r="B15" s="62" t="s">
        <v>113</v>
      </c>
      <c r="C15" s="234" t="str">
        <f>REGISTRATION!A4</f>
        <v>FIRST YEAR</v>
      </c>
      <c r="D15" s="234"/>
      <c r="E15" s="234"/>
      <c r="F15" s="63"/>
    </row>
    <row r="16" spans="1:6">
      <c r="A16" s="60"/>
      <c r="B16" s="62" t="s">
        <v>9</v>
      </c>
      <c r="C16" s="234" t="str">
        <f>UPPER(CONCATENATE(REGISTRATION!C8," ",REGISTRATION!D8))</f>
        <v>IT 3G</v>
      </c>
      <c r="D16" s="234"/>
      <c r="E16" s="234"/>
      <c r="F16" s="63"/>
    </row>
    <row r="17" spans="1:6">
      <c r="A17" s="60"/>
      <c r="B17" s="62" t="s">
        <v>115</v>
      </c>
      <c r="C17" s="234" t="str">
        <f>UPPER(CONCATENATE(REGISTRATION!P13," ","SEMESTER"," ","A.Y."," ",REGISTRATION!P12))</f>
        <v>FIRST SEMESTER A.Y. 2017-2018</v>
      </c>
      <c r="D17" s="234"/>
      <c r="E17" s="234"/>
      <c r="F17" s="63"/>
    </row>
    <row r="18" spans="1:6" ht="15.75" thickBot="1">
      <c r="A18" s="60"/>
      <c r="B18" s="60"/>
      <c r="C18" s="60"/>
      <c r="D18" s="60"/>
      <c r="E18" s="60"/>
      <c r="F18" s="60"/>
    </row>
    <row r="19" spans="1:6">
      <c r="A19" s="235" t="s">
        <v>13</v>
      </c>
      <c r="B19" s="238" t="s">
        <v>92</v>
      </c>
      <c r="C19" s="235" t="s">
        <v>31</v>
      </c>
      <c r="D19" s="235" t="s">
        <v>116</v>
      </c>
      <c r="E19" s="240" t="s">
        <v>117</v>
      </c>
      <c r="F19" s="235" t="s">
        <v>95</v>
      </c>
    </row>
    <row r="20" spans="1:6">
      <c r="A20" s="236"/>
      <c r="B20" s="239"/>
      <c r="C20" s="236"/>
      <c r="D20" s="236"/>
      <c r="E20" s="241"/>
      <c r="F20" s="243"/>
    </row>
    <row r="21" spans="1:6" ht="16.5" thickBot="1">
      <c r="A21" s="237"/>
      <c r="B21" s="64" t="s">
        <v>118</v>
      </c>
      <c r="C21" s="237"/>
      <c r="D21" s="237"/>
      <c r="E21" s="242"/>
      <c r="F21" s="244"/>
    </row>
    <row r="22" spans="1:6" ht="18">
      <c r="A22" s="65">
        <v>1</v>
      </c>
      <c r="B22" s="66" t="str">
        <f>'DEPT CHAIR'!B8</f>
        <v>Adriano Jomari A.</v>
      </c>
      <c r="C22" s="67" t="str">
        <f>REGISTRATION!B11</f>
        <v>2015-01-916</v>
      </c>
      <c r="D22" s="68">
        <f>'DEPT CHAIR'!O8</f>
        <v>5</v>
      </c>
      <c r="E22" s="69" t="str">
        <f>IF(D22&lt;=3,"3","0")</f>
        <v>0</v>
      </c>
      <c r="F22" s="70" t="str">
        <f>'DEPT CHAIR'!P8</f>
        <v>FAILED</v>
      </c>
    </row>
    <row r="23" spans="1:6" ht="18">
      <c r="A23" s="71">
        <v>2</v>
      </c>
      <c r="B23" s="66" t="str">
        <f>'DEPT CHAIR'!B9</f>
        <v>Araña Leonil John C.</v>
      </c>
      <c r="C23" s="67" t="str">
        <f>REGISTRATION!B12</f>
        <v>2015-02-184</v>
      </c>
      <c r="D23" s="68">
        <f>'DEPT CHAIR'!O9</f>
        <v>5</v>
      </c>
      <c r="E23" s="69" t="str">
        <f t="shared" ref="E23:E81" si="0">IF(D23&lt;=3,"3","0")</f>
        <v>0</v>
      </c>
      <c r="F23" s="70" t="str">
        <f>'DEPT CHAIR'!P9</f>
        <v>FAILED</v>
      </c>
    </row>
    <row r="24" spans="1:6" ht="18">
      <c r="A24" s="65">
        <v>3</v>
      </c>
      <c r="B24" s="66" t="str">
        <f>'DEPT CHAIR'!B10</f>
        <v>Atienza Mhel Vince  V.</v>
      </c>
      <c r="C24" s="67" t="str">
        <f>REGISTRATION!B13</f>
        <v>2015-01-701</v>
      </c>
      <c r="D24" s="68">
        <f>'DEPT CHAIR'!O10</f>
        <v>5</v>
      </c>
      <c r="E24" s="69" t="str">
        <f t="shared" si="0"/>
        <v>0</v>
      </c>
      <c r="F24" s="70" t="str">
        <f>'DEPT CHAIR'!P10</f>
        <v>FAILED</v>
      </c>
    </row>
    <row r="25" spans="1:6" ht="18">
      <c r="A25" s="71">
        <v>4</v>
      </c>
      <c r="B25" s="66" t="str">
        <f>'DEPT CHAIR'!B11</f>
        <v>Balallo Evander Jon Q.</v>
      </c>
      <c r="C25" s="67" t="str">
        <f>REGISTRATION!B14</f>
        <v>2015-01-1143</v>
      </c>
      <c r="D25" s="68">
        <f>'DEPT CHAIR'!O11</f>
        <v>5</v>
      </c>
      <c r="E25" s="69" t="str">
        <f t="shared" si="0"/>
        <v>0</v>
      </c>
      <c r="F25" s="70" t="str">
        <f>'DEPT CHAIR'!P11</f>
        <v>FAILED</v>
      </c>
    </row>
    <row r="26" spans="1:6" ht="18">
      <c r="A26" s="65">
        <v>5</v>
      </c>
      <c r="B26" s="66" t="str">
        <f>'DEPT CHAIR'!B12</f>
        <v>Cabuntucan Sweet Zerlyn Z.</v>
      </c>
      <c r="C26" s="67" t="str">
        <f>REGISTRATION!B15</f>
        <v>2017-01-769</v>
      </c>
      <c r="D26" s="68">
        <f>'DEPT CHAIR'!O12</f>
        <v>5</v>
      </c>
      <c r="E26" s="69" t="str">
        <f t="shared" si="0"/>
        <v>0</v>
      </c>
      <c r="F26" s="70" t="str">
        <f>'DEPT CHAIR'!P12</f>
        <v>FAILED</v>
      </c>
    </row>
    <row r="27" spans="1:6" ht="18">
      <c r="A27" s="71">
        <v>6</v>
      </c>
      <c r="B27" s="66" t="str">
        <f>'DEPT CHAIR'!B13</f>
        <v xml:space="preserve">Calanza John Sammuel </v>
      </c>
      <c r="C27" s="67" t="str">
        <f>REGISTRATION!B16</f>
        <v>2014-02-026</v>
      </c>
      <c r="D27" s="68">
        <f>'DEPT CHAIR'!O13</f>
        <v>5</v>
      </c>
      <c r="E27" s="69" t="str">
        <f t="shared" si="0"/>
        <v>0</v>
      </c>
      <c r="F27" s="70" t="str">
        <f>'DEPT CHAIR'!P13</f>
        <v>FAILED</v>
      </c>
    </row>
    <row r="28" spans="1:6" ht="18">
      <c r="A28" s="65">
        <v>7</v>
      </c>
      <c r="B28" s="66" t="str">
        <f>'DEPT CHAIR'!B14</f>
        <v>Caridad Jethro C.</v>
      </c>
      <c r="C28" s="67" t="str">
        <f>REGISTRATION!B17</f>
        <v>2015-01-636</v>
      </c>
      <c r="D28" s="68">
        <f>'DEPT CHAIR'!O14</f>
        <v>5</v>
      </c>
      <c r="E28" s="69" t="str">
        <f t="shared" si="0"/>
        <v>0</v>
      </c>
      <c r="F28" s="70" t="str">
        <f>'DEPT CHAIR'!P14</f>
        <v>FAILED</v>
      </c>
    </row>
    <row r="29" spans="1:6" ht="18">
      <c r="A29" s="71">
        <v>8</v>
      </c>
      <c r="B29" s="66" t="str">
        <f>'DEPT CHAIR'!B15</f>
        <v>Dabu Fherlyn  N.</v>
      </c>
      <c r="C29" s="67" t="str">
        <f>REGISTRATION!B18</f>
        <v>2015-01-980</v>
      </c>
      <c r="D29" s="68">
        <f>'DEPT CHAIR'!O15</f>
        <v>5</v>
      </c>
      <c r="E29" s="69" t="str">
        <f t="shared" si="0"/>
        <v>0</v>
      </c>
      <c r="F29" s="70" t="str">
        <f>'DEPT CHAIR'!P15</f>
        <v>FAILED</v>
      </c>
    </row>
    <row r="30" spans="1:6" ht="18">
      <c r="A30" s="65">
        <v>9</v>
      </c>
      <c r="B30" s="66" t="str">
        <f>'DEPT CHAIR'!B16</f>
        <v>Eroa Mark Vincent M.</v>
      </c>
      <c r="C30" s="67" t="str">
        <f>REGISTRATION!B19</f>
        <v>2015-01-1541</v>
      </c>
      <c r="D30" s="68">
        <f>'DEPT CHAIR'!O16</f>
        <v>5</v>
      </c>
      <c r="E30" s="69" t="str">
        <f t="shared" si="0"/>
        <v>0</v>
      </c>
      <c r="F30" s="70" t="str">
        <f>'DEPT CHAIR'!P16</f>
        <v>FAILED</v>
      </c>
    </row>
    <row r="31" spans="1:6" ht="18">
      <c r="A31" s="71">
        <v>10</v>
      </c>
      <c r="B31" s="66" t="str">
        <f>'DEPT CHAIR'!B17</f>
        <v>Gallaza Gillejoy C.</v>
      </c>
      <c r="C31" s="67" t="str">
        <f>REGISTRATION!B20</f>
        <v>2015-01-1163</v>
      </c>
      <c r="D31" s="68">
        <f>'DEPT CHAIR'!O17</f>
        <v>5</v>
      </c>
      <c r="E31" s="69" t="str">
        <f t="shared" si="0"/>
        <v>0</v>
      </c>
      <c r="F31" s="70" t="str">
        <f>'DEPT CHAIR'!P17</f>
        <v>FAILED</v>
      </c>
    </row>
    <row r="32" spans="1:6" ht="18">
      <c r="A32" s="65">
        <v>11</v>
      </c>
      <c r="B32" s="66" t="str">
        <f>'DEPT CHAIR'!B18</f>
        <v>Gicos  Mark Jovan N.</v>
      </c>
      <c r="C32" s="67" t="str">
        <f>REGISTRATION!B21</f>
        <v>2015-01-687</v>
      </c>
      <c r="D32" s="68">
        <f>'DEPT CHAIR'!O18</f>
        <v>5</v>
      </c>
      <c r="E32" s="69" t="str">
        <f t="shared" si="0"/>
        <v>0</v>
      </c>
      <c r="F32" s="70" t="str">
        <f>'DEPT CHAIR'!P18</f>
        <v>FAILED</v>
      </c>
    </row>
    <row r="33" spans="1:6" ht="18">
      <c r="A33" s="71">
        <v>12</v>
      </c>
      <c r="B33" s="66" t="str">
        <f>'DEPT CHAIR'!B19</f>
        <v>Mata Vince M.</v>
      </c>
      <c r="C33" s="67" t="str">
        <f>REGISTRATION!B22</f>
        <v>2015-01-752</v>
      </c>
      <c r="D33" s="68">
        <f>'DEPT CHAIR'!O19</f>
        <v>5</v>
      </c>
      <c r="E33" s="69" t="str">
        <f t="shared" si="0"/>
        <v>0</v>
      </c>
      <c r="F33" s="70" t="str">
        <f>'DEPT CHAIR'!P19</f>
        <v>FAILED</v>
      </c>
    </row>
    <row r="34" spans="1:6" ht="18">
      <c r="A34" s="65">
        <v>13</v>
      </c>
      <c r="B34" s="66" t="str">
        <f>'DEPT CHAIR'!B20</f>
        <v>Mendoza Lheyl Princess E.</v>
      </c>
      <c r="C34" s="67" t="str">
        <f>REGISTRATION!B23</f>
        <v>2015-01-358</v>
      </c>
      <c r="D34" s="68">
        <f>'DEPT CHAIR'!O20</f>
        <v>5</v>
      </c>
      <c r="E34" s="69" t="str">
        <f t="shared" si="0"/>
        <v>0</v>
      </c>
      <c r="F34" s="70" t="str">
        <f>'DEPT CHAIR'!P20</f>
        <v>FAILED</v>
      </c>
    </row>
    <row r="35" spans="1:6" ht="18">
      <c r="A35" s="71">
        <v>14</v>
      </c>
      <c r="B35" s="66" t="str">
        <f>'DEPT CHAIR'!B21</f>
        <v>Nepomuceno John Michael V.</v>
      </c>
      <c r="C35" s="67" t="str">
        <f>REGISTRATION!B24</f>
        <v>2015-01-1405</v>
      </c>
      <c r="D35" s="68">
        <f>'DEPT CHAIR'!O21</f>
        <v>5</v>
      </c>
      <c r="E35" s="69" t="str">
        <f t="shared" si="0"/>
        <v>0</v>
      </c>
      <c r="F35" s="70" t="str">
        <f>'DEPT CHAIR'!P21</f>
        <v>FAILED</v>
      </c>
    </row>
    <row r="36" spans="1:6" ht="18">
      <c r="A36" s="65">
        <v>15</v>
      </c>
      <c r="B36" s="66" t="str">
        <f>'DEPT CHAIR'!B22</f>
        <v>Pacantara Hazel Joy M.</v>
      </c>
      <c r="C36" s="67" t="str">
        <f>REGISTRATION!B25</f>
        <v>2015-01-221</v>
      </c>
      <c r="D36" s="68">
        <f>'DEPT CHAIR'!O22</f>
        <v>5</v>
      </c>
      <c r="E36" s="69" t="str">
        <f t="shared" si="0"/>
        <v>0</v>
      </c>
      <c r="F36" s="70" t="str">
        <f>'DEPT CHAIR'!P22</f>
        <v>FAILED</v>
      </c>
    </row>
    <row r="37" spans="1:6" ht="18">
      <c r="A37" s="71">
        <v>16</v>
      </c>
      <c r="B37" s="66" t="str">
        <f>'DEPT CHAIR'!B23</f>
        <v>Panes Princess Mae S.</v>
      </c>
      <c r="C37" s="67" t="str">
        <f>REGISTRATION!B26</f>
        <v>2015-01-928</v>
      </c>
      <c r="D37" s="68">
        <f>'DEPT CHAIR'!O23</f>
        <v>5</v>
      </c>
      <c r="E37" s="69" t="str">
        <f t="shared" si="0"/>
        <v>0</v>
      </c>
      <c r="F37" s="70" t="str">
        <f>'DEPT CHAIR'!P23</f>
        <v>FAILED</v>
      </c>
    </row>
    <row r="38" spans="1:6" ht="18">
      <c r="A38" s="65">
        <v>17</v>
      </c>
      <c r="B38" s="66" t="str">
        <f>'DEPT CHAIR'!B24</f>
        <v>Petinglay Rex Jr. A.</v>
      </c>
      <c r="C38" s="67" t="str">
        <f>REGISTRATION!B27</f>
        <v>2017-01-099</v>
      </c>
      <c r="D38" s="68">
        <f>'DEPT CHAIR'!O24</f>
        <v>5</v>
      </c>
      <c r="E38" s="69" t="str">
        <f t="shared" si="0"/>
        <v>0</v>
      </c>
      <c r="F38" s="70" t="str">
        <f>'DEPT CHAIR'!P24</f>
        <v>FAILED</v>
      </c>
    </row>
    <row r="39" spans="1:6" ht="18">
      <c r="A39" s="71">
        <v>18</v>
      </c>
      <c r="B39" s="66" t="str">
        <f>'DEPT CHAIR'!B25</f>
        <v>Vergara Mark Jason L.</v>
      </c>
      <c r="C39" s="67" t="str">
        <f>REGISTRATION!B28</f>
        <v>2015-01-749</v>
      </c>
      <c r="D39" s="68">
        <f>'DEPT CHAIR'!O25</f>
        <v>5</v>
      </c>
      <c r="E39" s="69" t="str">
        <f t="shared" si="0"/>
        <v>0</v>
      </c>
      <c r="F39" s="70" t="str">
        <f>'DEPT CHAIR'!P25</f>
        <v>FAILED</v>
      </c>
    </row>
    <row r="40" spans="1:6" ht="18">
      <c r="A40" s="65">
        <v>19</v>
      </c>
      <c r="B40" s="66" t="str">
        <f>'DEPT CHAIR'!B26</f>
        <v/>
      </c>
      <c r="C40" s="67">
        <f>REGISTRATION!B29</f>
        <v>0</v>
      </c>
      <c r="D40" s="68">
        <f>'DEPT CHAIR'!O26</f>
        <v>5</v>
      </c>
      <c r="E40" s="69" t="str">
        <f t="shared" si="0"/>
        <v>0</v>
      </c>
      <c r="F40" s="70" t="str">
        <f>'DEPT CHAIR'!P26</f>
        <v>FAILED</v>
      </c>
    </row>
    <row r="41" spans="1:6" ht="18">
      <c r="A41" s="71">
        <v>20</v>
      </c>
      <c r="B41" s="66" t="str">
        <f>'DEPT CHAIR'!B27</f>
        <v/>
      </c>
      <c r="C41" s="67">
        <f>REGISTRATION!B30</f>
        <v>0</v>
      </c>
      <c r="D41" s="68">
        <f>'DEPT CHAIR'!O27</f>
        <v>5</v>
      </c>
      <c r="E41" s="69" t="str">
        <f t="shared" si="0"/>
        <v>0</v>
      </c>
      <c r="F41" s="70" t="str">
        <f>'DEPT CHAIR'!P27</f>
        <v>FAILED</v>
      </c>
    </row>
    <row r="42" spans="1:6" ht="18">
      <c r="A42" s="65">
        <v>21</v>
      </c>
      <c r="B42" s="66" t="str">
        <f>'DEPT CHAIR'!B28</f>
        <v/>
      </c>
      <c r="C42" s="67">
        <f>REGISTRATION!B31</f>
        <v>0</v>
      </c>
      <c r="D42" s="68">
        <f>'DEPT CHAIR'!O28</f>
        <v>5</v>
      </c>
      <c r="E42" s="69" t="str">
        <f t="shared" si="0"/>
        <v>0</v>
      </c>
      <c r="F42" s="70" t="str">
        <f>'DEPT CHAIR'!P28</f>
        <v>FAILED</v>
      </c>
    </row>
    <row r="43" spans="1:6" ht="18">
      <c r="A43" s="71">
        <v>22</v>
      </c>
      <c r="B43" s="66" t="str">
        <f>'DEPT CHAIR'!B29</f>
        <v/>
      </c>
      <c r="C43" s="67">
        <f>REGISTRATION!B32</f>
        <v>0</v>
      </c>
      <c r="D43" s="68">
        <f>'DEPT CHAIR'!O29</f>
        <v>5</v>
      </c>
      <c r="E43" s="69" t="str">
        <f t="shared" si="0"/>
        <v>0</v>
      </c>
      <c r="F43" s="70" t="str">
        <f>'DEPT CHAIR'!P29</f>
        <v>FAILED</v>
      </c>
    </row>
    <row r="44" spans="1:6" ht="18">
      <c r="A44" s="65">
        <v>23</v>
      </c>
      <c r="B44" s="66" t="str">
        <f>'DEPT CHAIR'!B30</f>
        <v/>
      </c>
      <c r="C44" s="67">
        <f>REGISTRATION!B33</f>
        <v>0</v>
      </c>
      <c r="D44" s="68">
        <f>'DEPT CHAIR'!O30</f>
        <v>5</v>
      </c>
      <c r="E44" s="69" t="str">
        <f t="shared" si="0"/>
        <v>0</v>
      </c>
      <c r="F44" s="70" t="str">
        <f>'DEPT CHAIR'!P30</f>
        <v>FAILED</v>
      </c>
    </row>
    <row r="45" spans="1:6" ht="18">
      <c r="A45" s="71">
        <v>24</v>
      </c>
      <c r="B45" s="66" t="str">
        <f>'DEPT CHAIR'!B31</f>
        <v/>
      </c>
      <c r="C45" s="67">
        <f>REGISTRATION!B34</f>
        <v>0</v>
      </c>
      <c r="D45" s="68">
        <f>'DEPT CHAIR'!O31</f>
        <v>5</v>
      </c>
      <c r="E45" s="69" t="str">
        <f t="shared" si="0"/>
        <v>0</v>
      </c>
      <c r="F45" s="70" t="str">
        <f>'DEPT CHAIR'!P31</f>
        <v>FAILED</v>
      </c>
    </row>
    <row r="46" spans="1:6" ht="18">
      <c r="A46" s="65">
        <v>25</v>
      </c>
      <c r="B46" s="66" t="str">
        <f>'DEPT CHAIR'!B32</f>
        <v/>
      </c>
      <c r="C46" s="67">
        <f>REGISTRATION!B35</f>
        <v>0</v>
      </c>
      <c r="D46" s="68">
        <f>'DEPT CHAIR'!O32</f>
        <v>5</v>
      </c>
      <c r="E46" s="69" t="str">
        <f t="shared" si="0"/>
        <v>0</v>
      </c>
      <c r="F46" s="70" t="str">
        <f>'DEPT CHAIR'!P32</f>
        <v>FAILED</v>
      </c>
    </row>
    <row r="47" spans="1:6" ht="18">
      <c r="A47" s="71">
        <v>26</v>
      </c>
      <c r="B47" s="66" t="str">
        <f>'DEPT CHAIR'!B33</f>
        <v/>
      </c>
      <c r="C47" s="67">
        <f>REGISTRATION!B36</f>
        <v>0</v>
      </c>
      <c r="D47" s="68">
        <f>'DEPT CHAIR'!O33</f>
        <v>5</v>
      </c>
      <c r="E47" s="69" t="str">
        <f t="shared" si="0"/>
        <v>0</v>
      </c>
      <c r="F47" s="70" t="str">
        <f>'DEPT CHAIR'!P33</f>
        <v>FAILED</v>
      </c>
    </row>
    <row r="48" spans="1:6" ht="18">
      <c r="A48" s="65">
        <v>27</v>
      </c>
      <c r="B48" s="66" t="str">
        <f>'DEPT CHAIR'!B34</f>
        <v/>
      </c>
      <c r="C48" s="67">
        <f>REGISTRATION!B37</f>
        <v>0</v>
      </c>
      <c r="D48" s="68">
        <f>'DEPT CHAIR'!O34</f>
        <v>5</v>
      </c>
      <c r="E48" s="69" t="str">
        <f t="shared" si="0"/>
        <v>0</v>
      </c>
      <c r="F48" s="70" t="str">
        <f>'DEPT CHAIR'!P34</f>
        <v>FAILED</v>
      </c>
    </row>
    <row r="49" spans="1:6" ht="18">
      <c r="A49" s="71">
        <v>28</v>
      </c>
      <c r="B49" s="66" t="str">
        <f>'DEPT CHAIR'!B35</f>
        <v/>
      </c>
      <c r="C49" s="67">
        <f>REGISTRATION!B38</f>
        <v>0</v>
      </c>
      <c r="D49" s="68">
        <f>'DEPT CHAIR'!O35</f>
        <v>5</v>
      </c>
      <c r="E49" s="69" t="str">
        <f t="shared" si="0"/>
        <v>0</v>
      </c>
      <c r="F49" s="70" t="str">
        <f>'DEPT CHAIR'!P35</f>
        <v>FAILED</v>
      </c>
    </row>
    <row r="50" spans="1:6" ht="18">
      <c r="A50" s="65">
        <v>29</v>
      </c>
      <c r="B50" s="66" t="str">
        <f>'DEPT CHAIR'!B36</f>
        <v/>
      </c>
      <c r="C50" s="67">
        <f>REGISTRATION!B39</f>
        <v>0</v>
      </c>
      <c r="D50" s="68">
        <f>'DEPT CHAIR'!O36</f>
        <v>5</v>
      </c>
      <c r="E50" s="69" t="str">
        <f t="shared" si="0"/>
        <v>0</v>
      </c>
      <c r="F50" s="70" t="str">
        <f>'DEPT CHAIR'!P36</f>
        <v>FAILED</v>
      </c>
    </row>
    <row r="51" spans="1:6" ht="18">
      <c r="A51" s="71">
        <v>30</v>
      </c>
      <c r="B51" s="66" t="str">
        <f>'DEPT CHAIR'!B37</f>
        <v/>
      </c>
      <c r="C51" s="67">
        <f>REGISTRATION!B40</f>
        <v>0</v>
      </c>
      <c r="D51" s="68">
        <f>'DEPT CHAIR'!O37</f>
        <v>5</v>
      </c>
      <c r="E51" s="69" t="str">
        <f t="shared" si="0"/>
        <v>0</v>
      </c>
      <c r="F51" s="70" t="str">
        <f>'DEPT CHAIR'!P37</f>
        <v>FAILED</v>
      </c>
    </row>
    <row r="52" spans="1:6" ht="18">
      <c r="A52" s="65">
        <v>31</v>
      </c>
      <c r="B52" s="66" t="str">
        <f>'DEPT CHAIR'!B38</f>
        <v/>
      </c>
      <c r="C52" s="67">
        <f>REGISTRATION!B41</f>
        <v>0</v>
      </c>
      <c r="D52" s="68">
        <f>'DEPT CHAIR'!O38</f>
        <v>5</v>
      </c>
      <c r="E52" s="69" t="str">
        <f t="shared" si="0"/>
        <v>0</v>
      </c>
      <c r="F52" s="70" t="str">
        <f>'DEPT CHAIR'!P38</f>
        <v>FAILED</v>
      </c>
    </row>
    <row r="53" spans="1:6" ht="18">
      <c r="A53" s="71">
        <v>32</v>
      </c>
      <c r="B53" s="66" t="str">
        <f>'DEPT CHAIR'!B39</f>
        <v/>
      </c>
      <c r="C53" s="67">
        <f>REGISTRATION!B42</f>
        <v>0</v>
      </c>
      <c r="D53" s="68">
        <f>'DEPT CHAIR'!O39</f>
        <v>5</v>
      </c>
      <c r="E53" s="69" t="str">
        <f t="shared" si="0"/>
        <v>0</v>
      </c>
      <c r="F53" s="70" t="str">
        <f>'DEPT CHAIR'!P39</f>
        <v>FAILED</v>
      </c>
    </row>
    <row r="54" spans="1:6" ht="18">
      <c r="A54" s="65">
        <v>33</v>
      </c>
      <c r="B54" s="66" t="str">
        <f>'DEPT CHAIR'!B40</f>
        <v/>
      </c>
      <c r="C54" s="67">
        <f>REGISTRATION!B43</f>
        <v>0</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51" t="s">
        <v>119</v>
      </c>
      <c r="B83" s="252"/>
      <c r="C83" s="252"/>
      <c r="D83" s="252"/>
      <c r="E83" s="252"/>
      <c r="F83" s="253"/>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45">
        <f ca="1">NOW()</f>
        <v>43078.334734259261</v>
      </c>
      <c r="F87" s="245"/>
    </row>
    <row r="88" spans="1:6" ht="15.75">
      <c r="A88" s="60"/>
      <c r="B88" s="72" t="str">
        <f>REGISTRATION!P14</f>
        <v>Gimel C. Contillo</v>
      </c>
      <c r="C88" s="73"/>
      <c r="D88" s="73"/>
      <c r="E88" s="224" t="s">
        <v>121</v>
      </c>
      <c r="F88" s="224"/>
    </row>
    <row r="89" spans="1:6">
      <c r="A89" s="60"/>
      <c r="B89" s="74" t="s">
        <v>122</v>
      </c>
      <c r="C89" s="74"/>
      <c r="D89" s="74"/>
      <c r="E89" s="60"/>
      <c r="F89" s="60"/>
    </row>
    <row r="90" spans="1:6">
      <c r="A90" s="60"/>
      <c r="B90" s="74"/>
      <c r="C90" s="74"/>
      <c r="D90" s="74"/>
      <c r="E90" s="224"/>
      <c r="F90" s="224"/>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46" t="s">
        <v>136</v>
      </c>
      <c r="B105" s="246"/>
      <c r="C105" s="246"/>
      <c r="D105" s="246"/>
      <c r="E105" s="246"/>
      <c r="F105" s="246"/>
    </row>
    <row r="106" spans="1:7" ht="15.75" thickBot="1">
      <c r="A106" s="60"/>
      <c r="B106" s="60"/>
      <c r="C106" s="60"/>
      <c r="D106" s="60"/>
      <c r="E106" s="60"/>
      <c r="F106" s="60"/>
    </row>
    <row r="107" spans="1:7" ht="16.5" thickBot="1">
      <c r="A107" s="60"/>
      <c r="B107" s="78" t="s">
        <v>137</v>
      </c>
      <c r="C107" s="264" t="s">
        <v>138</v>
      </c>
      <c r="D107" s="233"/>
      <c r="E107" s="232" t="s">
        <v>139</v>
      </c>
      <c r="F107" s="233"/>
    </row>
    <row r="108" spans="1:7">
      <c r="A108" s="60"/>
      <c r="B108" s="86" t="s">
        <v>123</v>
      </c>
      <c r="C108" s="260">
        <f>COUNTIF($D$22:$D$82,"=1.0")+COUNTIF($D$22:$D$82,"=1.25")+(COUNTIF($D$22:$D$82,"=1.50")+COUNTIF($D$22:$D$82,"=1.75"))</f>
        <v>0</v>
      </c>
      <c r="D108" s="261"/>
      <c r="E108" s="262">
        <f>(C108/$C$114)*100</f>
        <v>0</v>
      </c>
      <c r="F108" s="263"/>
    </row>
    <row r="109" spans="1:7">
      <c r="A109" s="60"/>
      <c r="B109" s="87" t="s">
        <v>124</v>
      </c>
      <c r="C109" s="254">
        <f>COUNTIF($D$22:$D$82,"=2.0")+COUNTIF($D$22:$D$82,"=2.25")+(COUNTIF($D$22:$D$82,"=2.50")+COUNTIF($D$22:$D$82,"=2.75"))</f>
        <v>0</v>
      </c>
      <c r="D109" s="255"/>
      <c r="E109" s="256">
        <f>(C109/$C$114)*100</f>
        <v>0</v>
      </c>
      <c r="F109" s="257"/>
    </row>
    <row r="110" spans="1:7">
      <c r="A110" s="60"/>
      <c r="B110" s="87" t="s">
        <v>125</v>
      </c>
      <c r="C110" s="254">
        <f>COUNTIF($D$22:$D$82,"=3.0")</f>
        <v>0</v>
      </c>
      <c r="D110" s="255"/>
      <c r="E110" s="256">
        <f t="shared" ref="E110:E113" si="1">(C110/$C$114)*100</f>
        <v>0</v>
      </c>
      <c r="F110" s="257"/>
    </row>
    <row r="111" spans="1:7">
      <c r="A111" s="60"/>
      <c r="B111" s="87" t="s">
        <v>126</v>
      </c>
      <c r="C111" s="254">
        <f>COUNTIF($D$22:$D$82,"=5.0")</f>
        <v>60</v>
      </c>
      <c r="D111" s="255"/>
      <c r="E111" s="256">
        <f t="shared" si="1"/>
        <v>100</v>
      </c>
      <c r="F111" s="257"/>
    </row>
    <row r="112" spans="1:7">
      <c r="A112" s="60"/>
      <c r="B112" s="87" t="s">
        <v>127</v>
      </c>
      <c r="C112" s="258">
        <v>0</v>
      </c>
      <c r="D112" s="259"/>
      <c r="E112" s="256">
        <f t="shared" si="1"/>
        <v>0</v>
      </c>
      <c r="F112" s="257"/>
    </row>
    <row r="113" spans="1:6">
      <c r="A113" s="60"/>
      <c r="B113" s="87" t="s">
        <v>128</v>
      </c>
      <c r="C113" s="258">
        <v>0</v>
      </c>
      <c r="D113" s="259"/>
      <c r="E113" s="256">
        <f t="shared" si="1"/>
        <v>0</v>
      </c>
      <c r="F113" s="257"/>
    </row>
    <row r="114" spans="1:6" ht="16.5" thickBot="1">
      <c r="A114" s="60"/>
      <c r="B114" s="88" t="s">
        <v>129</v>
      </c>
      <c r="C114" s="247">
        <f>SUM(C108:D113)</f>
        <v>60</v>
      </c>
      <c r="D114" s="248"/>
      <c r="E114" s="249">
        <f>SUM(E108:F113)</f>
        <v>100</v>
      </c>
      <c r="F114" s="250"/>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8" t="s">
        <v>145</v>
      </c>
      <c r="B1" s="269"/>
      <c r="C1" s="269"/>
      <c r="D1" s="269"/>
      <c r="E1" s="269"/>
      <c r="F1" s="269"/>
      <c r="G1" s="269"/>
      <c r="H1" s="269"/>
      <c r="I1" s="269"/>
      <c r="J1" s="269"/>
      <c r="K1" s="269"/>
      <c r="L1" s="269"/>
      <c r="M1" s="269"/>
      <c r="N1" s="269"/>
      <c r="O1" s="269"/>
      <c r="P1" s="269"/>
      <c r="Q1" s="269"/>
      <c r="R1" s="270"/>
    </row>
    <row r="2" spans="1:18">
      <c r="A2" s="116"/>
      <c r="B2" s="41"/>
      <c r="C2" s="113"/>
      <c r="D2" s="265" t="s">
        <v>146</v>
      </c>
      <c r="E2" s="266"/>
      <c r="F2" s="266"/>
      <c r="G2" s="267"/>
      <c r="H2" s="265" t="s">
        <v>147</v>
      </c>
      <c r="I2" s="266"/>
      <c r="J2" s="266"/>
      <c r="K2" s="267"/>
      <c r="L2" s="265" t="s">
        <v>148</v>
      </c>
      <c r="M2" s="266"/>
      <c r="N2" s="266"/>
      <c r="O2" s="267"/>
      <c r="P2" s="265" t="s">
        <v>153</v>
      </c>
      <c r="Q2" s="266"/>
      <c r="R2" s="267"/>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2015-01-916</v>
      </c>
      <c r="C4" s="113" t="str">
        <f>'SEMESTRAL GRADE'!B22</f>
        <v>Adriano Jomari A.</v>
      </c>
      <c r="D4" s="116"/>
      <c r="E4" s="41"/>
      <c r="F4" s="41"/>
      <c r="G4" s="117"/>
      <c r="H4" s="116"/>
      <c r="I4" s="41"/>
      <c r="J4" s="41"/>
      <c r="K4" s="117"/>
      <c r="L4" s="116"/>
      <c r="M4" s="41"/>
      <c r="N4" s="41"/>
      <c r="O4" s="117"/>
      <c r="P4" s="116"/>
      <c r="Q4" s="41"/>
      <c r="R4" s="117"/>
    </row>
    <row r="5" spans="1:18">
      <c r="A5" s="116">
        <v>2</v>
      </c>
      <c r="B5" s="111" t="str">
        <f>'SEMESTRAL GRADE'!C23</f>
        <v>2015-02-184</v>
      </c>
      <c r="C5" s="113" t="str">
        <f>'SEMESTRAL GRADE'!B23</f>
        <v>Araña Leonil John C.</v>
      </c>
      <c r="D5" s="116"/>
      <c r="E5" s="41"/>
      <c r="F5" s="41"/>
      <c r="G5" s="117"/>
      <c r="H5" s="116"/>
      <c r="I5" s="41"/>
      <c r="J5" s="41"/>
      <c r="K5" s="117"/>
      <c r="L5" s="116"/>
      <c r="M5" s="41"/>
      <c r="N5" s="41"/>
      <c r="O5" s="117"/>
      <c r="P5" s="116"/>
      <c r="Q5" s="41"/>
      <c r="R5" s="117"/>
    </row>
    <row r="6" spans="1:18">
      <c r="A6" s="116">
        <v>3</v>
      </c>
      <c r="B6" s="111" t="str">
        <f>'SEMESTRAL GRADE'!C24</f>
        <v>2015-01-701</v>
      </c>
      <c r="C6" s="113" t="str">
        <f>'SEMESTRAL GRADE'!B24</f>
        <v>Atienza Mhel Vince  V.</v>
      </c>
      <c r="D6" s="116"/>
      <c r="E6" s="41"/>
      <c r="F6" s="41"/>
      <c r="G6" s="117"/>
      <c r="H6" s="116"/>
      <c r="I6" s="41"/>
      <c r="J6" s="41"/>
      <c r="K6" s="117"/>
      <c r="L6" s="116"/>
      <c r="M6" s="41"/>
      <c r="N6" s="41"/>
      <c r="O6" s="117"/>
      <c r="P6" s="116"/>
      <c r="Q6" s="41"/>
      <c r="R6" s="117"/>
    </row>
    <row r="7" spans="1:18">
      <c r="A7" s="116">
        <v>4</v>
      </c>
      <c r="B7" s="111" t="str">
        <f>'SEMESTRAL GRADE'!C25</f>
        <v>2015-01-1143</v>
      </c>
      <c r="C7" s="113" t="str">
        <f>'SEMESTRAL GRADE'!B25</f>
        <v>Balallo Evander Jon Q.</v>
      </c>
      <c r="D7" s="116"/>
      <c r="E7" s="41"/>
      <c r="F7" s="41"/>
      <c r="G7" s="117"/>
      <c r="H7" s="116"/>
      <c r="I7" s="41"/>
      <c r="J7" s="41"/>
      <c r="K7" s="117"/>
      <c r="L7" s="116"/>
      <c r="M7" s="41"/>
      <c r="N7" s="41"/>
      <c r="O7" s="117"/>
      <c r="P7" s="116"/>
      <c r="Q7" s="41"/>
      <c r="R7" s="117"/>
    </row>
    <row r="8" spans="1:18">
      <c r="A8" s="116">
        <v>5</v>
      </c>
      <c r="B8" s="111" t="str">
        <f>'SEMESTRAL GRADE'!C26</f>
        <v>2017-01-769</v>
      </c>
      <c r="C8" s="113" t="str">
        <f>'SEMESTRAL GRADE'!B26</f>
        <v>Cabuntucan Sweet Zerlyn Z.</v>
      </c>
      <c r="D8" s="116"/>
      <c r="E8" s="41"/>
      <c r="F8" s="41"/>
      <c r="G8" s="117"/>
      <c r="H8" s="116"/>
      <c r="I8" s="41"/>
      <c r="J8" s="41"/>
      <c r="K8" s="117"/>
      <c r="L8" s="116"/>
      <c r="M8" s="41"/>
      <c r="N8" s="41"/>
      <c r="O8" s="117"/>
      <c r="P8" s="116"/>
      <c r="Q8" s="41"/>
      <c r="R8" s="117"/>
    </row>
    <row r="9" spans="1:18">
      <c r="A9" s="116">
        <v>6</v>
      </c>
      <c r="B9" s="111" t="str">
        <f>'SEMESTRAL GRADE'!C27</f>
        <v>2014-02-026</v>
      </c>
      <c r="C9" s="113" t="str">
        <f>'SEMESTRAL GRADE'!B27</f>
        <v xml:space="preserve">Calanza John Sammuel </v>
      </c>
      <c r="D9" s="116"/>
      <c r="E9" s="41"/>
      <c r="F9" s="41"/>
      <c r="G9" s="117"/>
      <c r="H9" s="116"/>
      <c r="I9" s="41"/>
      <c r="J9" s="41"/>
      <c r="K9" s="117"/>
      <c r="L9" s="116"/>
      <c r="M9" s="41"/>
      <c r="N9" s="41"/>
      <c r="O9" s="117"/>
      <c r="P9" s="116"/>
      <c r="Q9" s="41"/>
      <c r="R9" s="117"/>
    </row>
    <row r="10" spans="1:18">
      <c r="A10" s="116">
        <v>7</v>
      </c>
      <c r="B10" s="111" t="str">
        <f>'SEMESTRAL GRADE'!C28</f>
        <v>2015-01-636</v>
      </c>
      <c r="C10" s="113" t="str">
        <f>'SEMESTRAL GRADE'!B28</f>
        <v>Caridad Jethro C.</v>
      </c>
      <c r="D10" s="116"/>
      <c r="E10" s="41"/>
      <c r="F10" s="41"/>
      <c r="G10" s="117"/>
      <c r="H10" s="116"/>
      <c r="I10" s="41"/>
      <c r="J10" s="41"/>
      <c r="K10" s="117"/>
      <c r="L10" s="116"/>
      <c r="M10" s="41"/>
      <c r="N10" s="41"/>
      <c r="O10" s="117"/>
      <c r="P10" s="116"/>
      <c r="Q10" s="41"/>
      <c r="R10" s="117"/>
    </row>
    <row r="11" spans="1:18">
      <c r="A11" s="116">
        <v>8</v>
      </c>
      <c r="B11" s="111" t="str">
        <f>'SEMESTRAL GRADE'!C29</f>
        <v>2015-01-980</v>
      </c>
      <c r="C11" s="113" t="str">
        <f>'SEMESTRAL GRADE'!B29</f>
        <v>Dabu Fherlyn  N.</v>
      </c>
      <c r="D11" s="116"/>
      <c r="E11" s="41"/>
      <c r="F11" s="41"/>
      <c r="G11" s="117"/>
      <c r="H11" s="116"/>
      <c r="I11" s="41"/>
      <c r="J11" s="41"/>
      <c r="K11" s="117"/>
      <c r="L11" s="116"/>
      <c r="M11" s="41"/>
      <c r="N11" s="41"/>
      <c r="O11" s="117"/>
      <c r="P11" s="116"/>
      <c r="Q11" s="41"/>
      <c r="R11" s="117"/>
    </row>
    <row r="12" spans="1:18">
      <c r="A12" s="116">
        <v>9</v>
      </c>
      <c r="B12" s="111" t="str">
        <f>'SEMESTRAL GRADE'!C30</f>
        <v>2015-01-1541</v>
      </c>
      <c r="C12" s="113" t="str">
        <f>'SEMESTRAL GRADE'!B30</f>
        <v>Eroa Mark Vincent M.</v>
      </c>
      <c r="D12" s="116"/>
      <c r="E12" s="41"/>
      <c r="F12" s="41"/>
      <c r="G12" s="117"/>
      <c r="H12" s="116"/>
      <c r="I12" s="41"/>
      <c r="J12" s="41"/>
      <c r="K12" s="117"/>
      <c r="L12" s="116"/>
      <c r="M12" s="41"/>
      <c r="N12" s="41"/>
      <c r="O12" s="117"/>
      <c r="P12" s="116"/>
      <c r="Q12" s="41"/>
      <c r="R12" s="117"/>
    </row>
    <row r="13" spans="1:18">
      <c r="A13" s="116">
        <v>10</v>
      </c>
      <c r="B13" s="111" t="str">
        <f>'SEMESTRAL GRADE'!C31</f>
        <v>2015-01-1163</v>
      </c>
      <c r="C13" s="113" t="str">
        <f>'SEMESTRAL GRADE'!B31</f>
        <v>Gallaza Gillejoy C.</v>
      </c>
      <c r="D13" s="116"/>
      <c r="E13" s="41"/>
      <c r="F13" s="41"/>
      <c r="G13" s="117"/>
      <c r="H13" s="116"/>
      <c r="I13" s="41"/>
      <c r="J13" s="41"/>
      <c r="K13" s="117"/>
      <c r="L13" s="116"/>
      <c r="M13" s="41"/>
      <c r="N13" s="41"/>
      <c r="O13" s="117"/>
      <c r="P13" s="116"/>
      <c r="Q13" s="41"/>
      <c r="R13" s="117"/>
    </row>
    <row r="14" spans="1:18">
      <c r="A14" s="116">
        <v>11</v>
      </c>
      <c r="B14" s="111" t="str">
        <f>'SEMESTRAL GRADE'!C32</f>
        <v>2015-01-687</v>
      </c>
      <c r="C14" s="113" t="str">
        <f>'SEMESTRAL GRADE'!B32</f>
        <v>Gicos  Mark Jovan N.</v>
      </c>
      <c r="D14" s="116"/>
      <c r="E14" s="41"/>
      <c r="F14" s="41"/>
      <c r="G14" s="117"/>
      <c r="H14" s="116"/>
      <c r="I14" s="41"/>
      <c r="J14" s="41"/>
      <c r="K14" s="117"/>
      <c r="L14" s="116"/>
      <c r="M14" s="41"/>
      <c r="N14" s="41"/>
      <c r="O14" s="117"/>
      <c r="P14" s="116"/>
      <c r="Q14" s="41"/>
      <c r="R14" s="117"/>
    </row>
    <row r="15" spans="1:18">
      <c r="A15" s="116">
        <v>12</v>
      </c>
      <c r="B15" s="111" t="str">
        <f>'SEMESTRAL GRADE'!C33</f>
        <v>2015-01-752</v>
      </c>
      <c r="C15" s="113" t="str">
        <f>'SEMESTRAL GRADE'!B33</f>
        <v>Mata Vince M.</v>
      </c>
      <c r="D15" s="116"/>
      <c r="E15" s="41"/>
      <c r="F15" s="41"/>
      <c r="G15" s="117"/>
      <c r="H15" s="116"/>
      <c r="I15" s="41"/>
      <c r="J15" s="41"/>
      <c r="K15" s="117"/>
      <c r="L15" s="116"/>
      <c r="M15" s="41"/>
      <c r="N15" s="41"/>
      <c r="O15" s="117"/>
      <c r="P15" s="116"/>
      <c r="Q15" s="41"/>
      <c r="R15" s="117"/>
    </row>
    <row r="16" spans="1:18">
      <c r="A16" s="116">
        <v>13</v>
      </c>
      <c r="B16" s="111" t="str">
        <f>'SEMESTRAL GRADE'!C34</f>
        <v>2015-01-358</v>
      </c>
      <c r="C16" s="113" t="str">
        <f>'SEMESTRAL GRADE'!B34</f>
        <v>Mendoza Lheyl Princess E.</v>
      </c>
      <c r="D16" s="116"/>
      <c r="E16" s="41"/>
      <c r="F16" s="41"/>
      <c r="G16" s="117"/>
      <c r="H16" s="116"/>
      <c r="I16" s="41"/>
      <c r="J16" s="41"/>
      <c r="K16" s="117"/>
      <c r="L16" s="116"/>
      <c r="M16" s="41"/>
      <c r="N16" s="41"/>
      <c r="O16" s="117"/>
      <c r="P16" s="116"/>
      <c r="Q16" s="41"/>
      <c r="R16" s="117"/>
    </row>
    <row r="17" spans="1:18">
      <c r="A17" s="116">
        <v>14</v>
      </c>
      <c r="B17" s="111" t="str">
        <f>'SEMESTRAL GRADE'!C35</f>
        <v>2015-01-1405</v>
      </c>
      <c r="C17" s="113" t="str">
        <f>'SEMESTRAL GRADE'!B35</f>
        <v>Nepomuceno John Michael V.</v>
      </c>
      <c r="D17" s="116"/>
      <c r="E17" s="41"/>
      <c r="F17" s="41"/>
      <c r="G17" s="117"/>
      <c r="H17" s="116"/>
      <c r="I17" s="41"/>
      <c r="J17" s="41"/>
      <c r="K17" s="117"/>
      <c r="L17" s="116"/>
      <c r="M17" s="41"/>
      <c r="N17" s="41"/>
      <c r="O17" s="117"/>
      <c r="P17" s="116"/>
      <c r="Q17" s="41"/>
      <c r="R17" s="117"/>
    </row>
    <row r="18" spans="1:18">
      <c r="A18" s="116">
        <v>15</v>
      </c>
      <c r="B18" s="111" t="str">
        <f>'SEMESTRAL GRADE'!C36</f>
        <v>2015-01-221</v>
      </c>
      <c r="C18" s="113" t="str">
        <f>'SEMESTRAL GRADE'!B36</f>
        <v>Pacantara Hazel Joy M.</v>
      </c>
      <c r="D18" s="116"/>
      <c r="E18" s="41"/>
      <c r="F18" s="41"/>
      <c r="G18" s="117"/>
      <c r="H18" s="116"/>
      <c r="I18" s="41"/>
      <c r="J18" s="41"/>
      <c r="K18" s="117"/>
      <c r="L18" s="116"/>
      <c r="M18" s="41"/>
      <c r="N18" s="41"/>
      <c r="O18" s="117"/>
      <c r="P18" s="116"/>
      <c r="Q18" s="41"/>
      <c r="R18" s="117"/>
    </row>
    <row r="19" spans="1:18">
      <c r="A19" s="116">
        <v>16</v>
      </c>
      <c r="B19" s="111" t="str">
        <f>'SEMESTRAL GRADE'!C37</f>
        <v>2015-01-928</v>
      </c>
      <c r="C19" s="113" t="str">
        <f>'SEMESTRAL GRADE'!B37</f>
        <v>Panes Princess Mae S.</v>
      </c>
      <c r="D19" s="116"/>
      <c r="E19" s="41"/>
      <c r="F19" s="41"/>
      <c r="G19" s="117"/>
      <c r="H19" s="116"/>
      <c r="I19" s="41"/>
      <c r="J19" s="41"/>
      <c r="K19" s="117"/>
      <c r="L19" s="116"/>
      <c r="M19" s="41"/>
      <c r="N19" s="41"/>
      <c r="O19" s="117"/>
      <c r="P19" s="116"/>
      <c r="Q19" s="41"/>
      <c r="R19" s="117"/>
    </row>
    <row r="20" spans="1:18">
      <c r="A20" s="116">
        <v>17</v>
      </c>
      <c r="B20" s="111" t="str">
        <f>'SEMESTRAL GRADE'!C38</f>
        <v>2017-01-099</v>
      </c>
      <c r="C20" s="113" t="str">
        <f>'SEMESTRAL GRADE'!B38</f>
        <v>Petinglay Rex Jr. A.</v>
      </c>
      <c r="D20" s="116"/>
      <c r="E20" s="41"/>
      <c r="F20" s="41"/>
      <c r="G20" s="117"/>
      <c r="H20" s="116"/>
      <c r="I20" s="41"/>
      <c r="J20" s="41"/>
      <c r="K20" s="117"/>
      <c r="L20" s="116"/>
      <c r="M20" s="41"/>
      <c r="N20" s="41"/>
      <c r="O20" s="117"/>
      <c r="P20" s="116"/>
      <c r="Q20" s="41"/>
      <c r="R20" s="117"/>
    </row>
    <row r="21" spans="1:18">
      <c r="A21" s="116">
        <v>18</v>
      </c>
      <c r="B21" s="111" t="str">
        <f>'SEMESTRAL GRADE'!C39</f>
        <v>2015-01-749</v>
      </c>
      <c r="C21" s="113" t="str">
        <f>'SEMESTRAL GRADE'!B39</f>
        <v>Vergara Mark Jason L.</v>
      </c>
      <c r="D21" s="116"/>
      <c r="E21" s="41"/>
      <c r="F21" s="41"/>
      <c r="G21" s="117"/>
      <c r="H21" s="116"/>
      <c r="I21" s="41"/>
      <c r="J21" s="41"/>
      <c r="K21" s="117"/>
      <c r="L21" s="116"/>
      <c r="M21" s="41"/>
      <c r="N21" s="41"/>
      <c r="O21" s="117"/>
      <c r="P21" s="116"/>
      <c r="Q21" s="41"/>
      <c r="R21" s="117"/>
    </row>
    <row r="22" spans="1:18">
      <c r="A22" s="116">
        <v>19</v>
      </c>
      <c r="B22" s="111">
        <f>'SEMESTRAL GRADE'!C40</f>
        <v>0</v>
      </c>
      <c r="C22" s="113" t="str">
        <f>'SEMESTRAL GRADE'!B40</f>
        <v/>
      </c>
      <c r="D22" s="116"/>
      <c r="E22" s="41"/>
      <c r="F22" s="41"/>
      <c r="G22" s="117"/>
      <c r="H22" s="116"/>
      <c r="I22" s="41"/>
      <c r="J22" s="41"/>
      <c r="K22" s="117"/>
      <c r="L22" s="116"/>
      <c r="M22" s="41"/>
      <c r="N22" s="41"/>
      <c r="O22" s="117"/>
      <c r="P22" s="116"/>
      <c r="Q22" s="41"/>
      <c r="R22" s="117"/>
    </row>
    <row r="23" spans="1:18">
      <c r="A23" s="116">
        <v>20</v>
      </c>
      <c r="B23" s="111">
        <f>'SEMESTRAL GRADE'!C41</f>
        <v>0</v>
      </c>
      <c r="C23" s="113" t="str">
        <f>'SEMESTRAL GRADE'!B41</f>
        <v/>
      </c>
      <c r="D23" s="116"/>
      <c r="E23" s="41"/>
      <c r="F23" s="41"/>
      <c r="G23" s="117"/>
      <c r="H23" s="116"/>
      <c r="I23" s="41"/>
      <c r="J23" s="41"/>
      <c r="K23" s="117"/>
      <c r="L23" s="116"/>
      <c r="M23" s="41"/>
      <c r="N23" s="41"/>
      <c r="O23" s="117"/>
      <c r="P23" s="116"/>
      <c r="Q23" s="41"/>
      <c r="R23" s="117"/>
    </row>
    <row r="24" spans="1:18">
      <c r="A24" s="116">
        <v>21</v>
      </c>
      <c r="B24" s="111">
        <f>'SEMESTRAL GRADE'!C42</f>
        <v>0</v>
      </c>
      <c r="C24" s="113" t="str">
        <f>'SEMESTRAL GRADE'!B42</f>
        <v/>
      </c>
      <c r="D24" s="116"/>
      <c r="E24" s="41"/>
      <c r="F24" s="41"/>
      <c r="G24" s="117"/>
      <c r="H24" s="116"/>
      <c r="I24" s="41"/>
      <c r="J24" s="41"/>
      <c r="K24" s="117"/>
      <c r="L24" s="116"/>
      <c r="M24" s="41"/>
      <c r="N24" s="41"/>
      <c r="O24" s="117"/>
      <c r="P24" s="116"/>
      <c r="Q24" s="41"/>
      <c r="R24" s="117"/>
    </row>
    <row r="25" spans="1:18">
      <c r="A25" s="116">
        <v>22</v>
      </c>
      <c r="B25" s="111">
        <f>'SEMESTRAL GRADE'!C43</f>
        <v>0</v>
      </c>
      <c r="C25" s="113" t="str">
        <f>'SEMESTRAL GRADE'!B43</f>
        <v/>
      </c>
      <c r="D25" s="116"/>
      <c r="E25" s="41"/>
      <c r="F25" s="41"/>
      <c r="G25" s="117"/>
      <c r="H25" s="116"/>
      <c r="I25" s="41"/>
      <c r="J25" s="41"/>
      <c r="K25" s="117"/>
      <c r="L25" s="116"/>
      <c r="M25" s="41"/>
      <c r="N25" s="41"/>
      <c r="O25" s="117"/>
      <c r="P25" s="116"/>
      <c r="Q25" s="41"/>
      <c r="R25" s="117"/>
    </row>
    <row r="26" spans="1:18">
      <c r="A26" s="116">
        <v>23</v>
      </c>
      <c r="B26" s="111">
        <f>'SEMESTRAL GRADE'!C44</f>
        <v>0</v>
      </c>
      <c r="C26" s="113" t="str">
        <f>'SEMESTRAL GRADE'!B44</f>
        <v/>
      </c>
      <c r="D26" s="116"/>
      <c r="E26" s="41"/>
      <c r="F26" s="41"/>
      <c r="G26" s="117"/>
      <c r="H26" s="116"/>
      <c r="I26" s="41"/>
      <c r="J26" s="41"/>
      <c r="K26" s="117"/>
      <c r="L26" s="116"/>
      <c r="M26" s="41"/>
      <c r="N26" s="41"/>
      <c r="O26" s="117"/>
      <c r="P26" s="116"/>
      <c r="Q26" s="41"/>
      <c r="R26" s="117"/>
    </row>
    <row r="27" spans="1:18">
      <c r="A27" s="116">
        <v>24</v>
      </c>
      <c r="B27" s="111">
        <f>'SEMESTRAL GRADE'!C45</f>
        <v>0</v>
      </c>
      <c r="C27" s="113" t="str">
        <f>'SEMESTRAL GRADE'!B45</f>
        <v/>
      </c>
      <c r="D27" s="116"/>
      <c r="E27" s="41"/>
      <c r="F27" s="41"/>
      <c r="G27" s="117"/>
      <c r="H27" s="116"/>
      <c r="I27" s="41"/>
      <c r="J27" s="41"/>
      <c r="K27" s="117"/>
      <c r="L27" s="116"/>
      <c r="M27" s="41"/>
      <c r="N27" s="41"/>
      <c r="O27" s="117"/>
      <c r="P27" s="116"/>
      <c r="Q27" s="41"/>
      <c r="R27" s="117"/>
    </row>
    <row r="28" spans="1:18">
      <c r="A28" s="116">
        <v>25</v>
      </c>
      <c r="B28" s="111">
        <f>'SEMESTRAL GRADE'!C46</f>
        <v>0</v>
      </c>
      <c r="C28" s="113" t="str">
        <f>'SEMESTRAL GRADE'!B46</f>
        <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2017-12-09T00:02:02Z</dcterms:modified>
</cp:coreProperties>
</file>