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4305" yWindow="168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K14"/>
  <c r="K15"/>
  <c r="AN15" s="1"/>
  <c r="K16"/>
  <c r="K17"/>
  <c r="AN17" s="1"/>
  <c r="K18"/>
  <c r="AN18" s="1"/>
  <c r="K19"/>
  <c r="AN19" s="1"/>
  <c r="K20"/>
  <c r="AN20" s="1"/>
  <c r="K21"/>
  <c r="AN21" s="1"/>
  <c r="K22"/>
  <c r="AN22" s="1"/>
  <c r="K23"/>
  <c r="AN23" s="1"/>
  <c r="K24"/>
  <c r="AN24" s="1"/>
  <c r="K25"/>
  <c r="AN25" s="1"/>
  <c r="K26"/>
  <c r="K27"/>
  <c r="AN27" s="1"/>
  <c r="K28"/>
  <c r="AN28" s="1"/>
  <c r="K29"/>
  <c r="AN29" s="1"/>
  <c r="K30"/>
  <c r="AN30" s="1"/>
  <c r="K31"/>
  <c r="AN31" s="1"/>
  <c r="K32"/>
  <c r="K33"/>
  <c r="AN33" s="1"/>
  <c r="K34"/>
  <c r="K35"/>
  <c r="AN35" s="1"/>
  <c r="K36"/>
  <c r="AN36" s="1"/>
  <c r="K37"/>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26" l="1"/>
  <c r="AN34"/>
  <c r="AN16"/>
  <c r="AN14"/>
  <c r="AN13"/>
  <c r="AN37"/>
  <c r="AN32"/>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13"/>
  <c r="BD13" s="1"/>
  <c r="CS13" s="1"/>
  <c r="CT13" s="1"/>
  <c r="O11" i="3" s="1"/>
  <c r="D25" i="4" s="1"/>
  <c r="E25" s="1"/>
  <c r="BC10" i="2"/>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CU68"/>
  <c r="CU65"/>
  <c r="CU57"/>
  <c r="CU49"/>
  <c r="CU41"/>
  <c r="CU33"/>
  <c r="CU25"/>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15" l="1"/>
  <c r="D29" i="4" s="1"/>
  <c r="E29" s="1"/>
  <c r="N67" i="3"/>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<sst xmlns="http://schemas.openxmlformats.org/spreadsheetml/2006/main" count="388" uniqueCount="280">
  <si>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</si>
  <si>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</si>
  <si>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</si>
  <si>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</si>
  <si>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</si>
  <si>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</si>
  <si>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</si>
  <si>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</si>
  <si>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</si>
  <si>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</si>
  <si>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</si>
  <si>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</si>
  <si>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</si>
  <si>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</si>
  <si>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</si>
  <si>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</si>
  <si>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</si>
  <si>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</si>
  <si>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</si>
  <si>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</si>
  <si>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</si>
  <si>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</si>
  <si>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</si>
  <si>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</si>
  <si>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</si>
  <si>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</si>
  <si>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</si>
  <si>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</si>
  <si>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</si>
  <si>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</si>
  <si>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</si>
  <si>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</si>
  <si>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</si>
  <si>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</si>
  <si>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</si>
  <si>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</si>
  <si>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</si>
  <si>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</si>
  <si>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</si>
  <si>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</si>
  <si>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</si>
  <si>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</si>
  <si>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</si>
  <si>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</si>
  <si>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</si>
  <si>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</si>
  <si>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</si>
  <si>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</si>
  <si>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</si>
  <si>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</si>
  <si>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</si>
  <si>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</si>
  <si>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</si>
  <si>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</si>
  <si>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</si>
  <si>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</si>
  <si>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</si>
  <si>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</si>
  <si>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</si>
  <si>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</si>
  <si>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</si>
  <si>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</si>
  <si>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</si>
  <si>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</si>
  <si>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</si>
  <si>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</si>
  <si>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</si>
  <si>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</si>
  <si>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</si>
  <si>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</si>
  <si>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</si>
  <si>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</si>
  <si>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</si>
  <si>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</si>
  <si>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</si>
  <si>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</si>
  <si>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</si>
  <si>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</si>
  <si>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</si>
  <si>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</si>
  <si>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</si>
  <si>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</si>
  <si>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</si>
  <si>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</si>
  <si>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</si>
  <si>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</si>
  <si>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</si>
  <si>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</si>
  <si>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</si>
  <si>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</si>
  <si>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</si>
  <si>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</si>
  <si>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</si>
  <si>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</si>
  <si>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</si>
  <si>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</si>
  <si>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</si>
  <si>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</si>
  <si>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</si>
  <si>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</si>
  <si>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</si>
  <si>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</si>
  <si>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</si>
  <si>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</si>
  <si>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</si>
  <si>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</si>
  <si>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</si>
  <si>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</si>
  <si>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</si>
  <si>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</si>
  <si>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</si>
  <si>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</si>
  <si>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</si>
  <si>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</si>
  <si>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</si>
  <si>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</si>
  <si>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</si>
  <si>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</si>
  <si>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</si>
  <si>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</si>
  <si>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</si>
  <si>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</si>
  <si>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</si>
  <si>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</si>
  <si>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</si>
  <si>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</si>
  <si>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</si>
  <si>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</si>
  <si>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</si>
  <si>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</si>
  <si>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</si>
  <si>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</si>
  <si>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</si>
  <si>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</si>
  <si>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</si>
  <si>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</si>
  <si>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</si>
  <si>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</si>
  <si>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</si>
  <si>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</si>
  <si>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</si>
  <si>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</si>
  <si>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</si>
  <si>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</si>
  <si>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</si>
  <si>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</si>
  <si>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</si>
  <si>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</si>
  <si>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</si>
  <si>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</si>
  <si>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</si>
  <si>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</si>
  <si>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</si>
  <si>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</si>
  <si>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</si>
  <si>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</si>
  <si>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</si>
  <si>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</si>
  <si>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</si>
  <si>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</si>
  <si>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</si>
  <si>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</si>
  <si>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</si>
  <si>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</si>
  <si>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</si>
  <si>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</si>
  <si>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</si>
  <si>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</si>
  <si>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</si>
  <si>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</si>
  <si>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</si>
  <si>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</si>
  <si>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</si>
  <si>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</si>
  <si>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</si>
  <si>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</si>
  <si>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</si>
  <si>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</si>
  <si>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</si>
  <si>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</si>
  <si>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</si>
  <si>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</si>
  <si>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</si>
  <si>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</si>
  <si>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</si>
  <si>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</si>
  <si>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</si>
  <si>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</si>
  <si>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</si>
  <si>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</si>
  <si>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</si>
  <si>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</si>
  <si>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</si>
  <si>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</si>
  <si>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</si>
  <si>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</si>
  <si>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</si>
  <si>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</si>
  <si>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</si>
  <si>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</si>
  <si>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</si>
  <si>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</si>
  <si>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</si>
  <si>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</si>
  <si>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</si>
  <si>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</si>
  <si>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</si>
  <si>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</si>
  <si>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</si>
  <si>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</si>
  <si>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</si>
  <si>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</si>
  <si>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</si>
  <si>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</si>
  <si>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</si>
  <si>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</si>
  <si>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</si>
  <si>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</si>
  <si>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</si>
  <si>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</si>
  <si>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</si>
  <si>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</si>
  <si>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</si>
  <si>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</si>
  <si>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</si>
  <si>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</si>
  <si>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</si>
  <si>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</si>
  <si>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</si>
  <si>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</si>
  <si>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</si>
  <si>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</si>
  <si>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</si>
  <si>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</si>
  <si>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</si>
  <si>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</si>
  <si>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</si>
  <si>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</si>
  <si>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</si>
  <si>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</si>
  <si>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</si>
  <si>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</si>
  <si>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</si>
  <si>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</si>
  <si>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</si>
  <si>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</si>
  <si>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</si>
  <si>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</si>
  <si>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</si>
  <si>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</si>
  <si>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</si>
  <si>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</si>
  <si>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</si>
  <si>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</si>
  <si>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</si>
  <si>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</si>
  <si>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</si>
  <si>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</si>
  <si>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</si>
  <si>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</si>
  <si>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</si>
  <si>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</si>
  <si>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</si>
  <si>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</si>
  <si>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</si>
  <si>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</si>
  <si>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</si>
  <si>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</si>
  <si>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</si>
  <si>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</si>
  <si>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</si>
  <si>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</si>
  <si>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</si>
  <si>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DCIT 21</t>
  </si>
  <si>
    <t>IT</t>
  </si>
  <si>
    <t>1C</t>
  </si>
  <si>
    <t>Programming I</t>
  </si>
  <si>
    <t>ASSIGNMENT</t>
  </si>
  <si>
    <t>RECITATION</t>
  </si>
  <si>
    <t>201601-069</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</si>
</sst>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topLeftCell="A9" workbookViewId="0">
      <selection activeCell="B29" sqref="B29"/>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276</v>
      </c>
      <c r="D6" s="164"/>
      <c r="E6" s="165" t="s">
        <v>1</v>
      </c>
      <c r="F6" s="165"/>
      <c r="G6" s="1">
        <v>2</v>
      </c>
      <c r="H6" s="2" t="s">
        <v>2</v>
      </c>
      <c r="I6" s="1"/>
      <c r="J6" s="166" t="s">
        <v>3</v>
      </c>
      <c r="K6" s="166"/>
      <c r="L6" s="167"/>
      <c r="M6" s="167"/>
    </row>
    <row r="7" spans="1:18">
      <c r="A7" s="168" t="s">
        <v>4</v>
      </c>
      <c r="B7" s="169"/>
      <c r="C7" s="3" t="s">
        <v>273</v>
      </c>
      <c r="D7" s="4" t="s">
        <v>5</v>
      </c>
      <c r="E7" s="170" t="s">
        <v>6</v>
      </c>
      <c r="F7" s="170"/>
      <c r="G7" s="5">
        <v>1</v>
      </c>
      <c r="H7" s="6" t="s">
        <v>7</v>
      </c>
      <c r="I7" s="7"/>
      <c r="J7" s="170" t="s">
        <v>8</v>
      </c>
      <c r="K7" s="170"/>
      <c r="L7" s="171"/>
      <c r="M7" s="171"/>
    </row>
    <row r="8" spans="1:18" ht="15.75" thickBot="1">
      <c r="A8" s="150" t="s">
        <v>9</v>
      </c>
      <c r="B8" s="151"/>
      <c r="C8" s="8" t="s">
        <v>274</v>
      </c>
      <c r="D8" s="9" t="s">
        <v>275</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279</v>
      </c>
      <c r="C29" s="125" t="s">
        <v>165</v>
      </c>
      <c r="D29" s="125" t="s">
        <v>231</v>
      </c>
      <c r="E29" s="125" t="s">
        <v>166</v>
      </c>
      <c r="F29" s="16" t="s">
        <v>177</v>
      </c>
      <c r="G29" s="132"/>
      <c r="H29" s="132"/>
      <c r="I29" s="132"/>
      <c r="J29" s="133"/>
      <c r="K29" s="133"/>
      <c r="L29" s="134"/>
      <c r="M29" s="134"/>
      <c r="P29" s="102">
        <v>90.04</v>
      </c>
      <c r="Q29" s="101">
        <v>1.5</v>
      </c>
    </row>
    <row r="30" spans="1:18">
      <c r="A30" s="14">
        <v>20</v>
      </c>
      <c r="B30" s="125" t="s">
        <v>232</v>
      </c>
      <c r="C30" s="125" t="s">
        <v>233</v>
      </c>
      <c r="D30" s="125" t="s">
        <v>234</v>
      </c>
      <c r="E30" s="125" t="s">
        <v>169</v>
      </c>
      <c r="F30" s="16" t="s">
        <v>177</v>
      </c>
      <c r="G30" s="132"/>
      <c r="H30" s="132"/>
      <c r="I30" s="132"/>
      <c r="J30" s="133"/>
      <c r="K30" s="133"/>
      <c r="L30" s="134"/>
      <c r="M30" s="134"/>
      <c r="P30" s="102">
        <v>93.38</v>
      </c>
      <c r="Q30" s="101">
        <v>1.25</v>
      </c>
    </row>
    <row r="31" spans="1:18">
      <c r="A31" s="14">
        <v>21</v>
      </c>
      <c r="B31" s="125" t="s">
        <v>235</v>
      </c>
      <c r="C31" s="125" t="s">
        <v>236</v>
      </c>
      <c r="D31" s="125" t="s">
        <v>237</v>
      </c>
      <c r="E31" s="125" t="s">
        <v>164</v>
      </c>
      <c r="F31" s="16" t="s">
        <v>177</v>
      </c>
      <c r="G31" s="132"/>
      <c r="H31" s="132"/>
      <c r="I31" s="132"/>
      <c r="J31" s="133"/>
      <c r="K31" s="133"/>
      <c r="L31" s="134"/>
      <c r="M31" s="134"/>
      <c r="P31" s="101"/>
      <c r="Q31" s="101"/>
    </row>
    <row r="32" spans="1:18">
      <c r="A32" s="14">
        <v>22</v>
      </c>
      <c r="B32" s="125" t="s">
        <v>238</v>
      </c>
      <c r="C32" s="125" t="s">
        <v>239</v>
      </c>
      <c r="D32" s="125" t="s">
        <v>240</v>
      </c>
      <c r="E32" s="125" t="s">
        <v>169</v>
      </c>
      <c r="F32" s="16" t="s">
        <v>177</v>
      </c>
      <c r="G32" s="132"/>
      <c r="H32" s="132"/>
      <c r="I32" s="132"/>
      <c r="J32" s="133"/>
      <c r="K32" s="133"/>
      <c r="L32" s="134"/>
      <c r="M32" s="134"/>
      <c r="P32" s="101">
        <v>96.72</v>
      </c>
      <c r="Q32" s="101">
        <v>1</v>
      </c>
    </row>
    <row r="33" spans="1:13">
      <c r="A33" s="14">
        <v>23</v>
      </c>
      <c r="B33" s="125" t="s">
        <v>241</v>
      </c>
      <c r="C33" s="125" t="s">
        <v>242</v>
      </c>
      <c r="D33" s="125" t="s">
        <v>243</v>
      </c>
      <c r="E33" s="125" t="s">
        <v>167</v>
      </c>
      <c r="F33" s="16" t="s">
        <v>177</v>
      </c>
      <c r="G33" s="132"/>
      <c r="H33" s="132"/>
      <c r="I33" s="132"/>
      <c r="J33" s="133"/>
      <c r="K33" s="133"/>
      <c r="L33" s="134"/>
      <c r="M33" s="134"/>
    </row>
    <row r="34" spans="1:13">
      <c r="A34" s="14">
        <v>24</v>
      </c>
      <c r="B34" s="125" t="s">
        <v>244</v>
      </c>
      <c r="C34" s="125" t="s">
        <v>245</v>
      </c>
      <c r="D34" s="125" t="s">
        <v>246</v>
      </c>
      <c r="E34" s="125" t="s">
        <v>164</v>
      </c>
      <c r="F34" s="16" t="s">
        <v>177</v>
      </c>
      <c r="G34" s="132"/>
      <c r="H34" s="132"/>
      <c r="I34" s="132"/>
      <c r="J34" s="133"/>
      <c r="K34" s="133"/>
      <c r="L34" s="134"/>
      <c r="M34" s="134"/>
    </row>
    <row r="35" spans="1:13">
      <c r="A35" s="14">
        <v>25</v>
      </c>
      <c r="B35" s="125" t="s">
        <v>247</v>
      </c>
      <c r="C35" s="125" t="s">
        <v>248</v>
      </c>
      <c r="D35" s="125" t="s">
        <v>249</v>
      </c>
      <c r="E35" s="125" t="s">
        <v>164</v>
      </c>
      <c r="F35" s="16" t="s">
        <v>177</v>
      </c>
      <c r="G35" s="132"/>
      <c r="H35" s="132"/>
      <c r="I35" s="132"/>
      <c r="J35" s="133"/>
      <c r="K35" s="133"/>
      <c r="L35" s="134"/>
      <c r="M35" s="134"/>
    </row>
    <row r="36" spans="1:13">
      <c r="A36" s="14">
        <v>26</v>
      </c>
      <c r="B36" s="125" t="s">
        <v>250</v>
      </c>
      <c r="C36" s="125" t="s">
        <v>251</v>
      </c>
      <c r="D36" s="125" t="s">
        <v>252</v>
      </c>
      <c r="E36" s="125" t="s">
        <v>168</v>
      </c>
      <c r="F36" s="16" t="s">
        <v>177</v>
      </c>
      <c r="G36" s="132"/>
      <c r="H36" s="132"/>
      <c r="I36" s="132"/>
      <c r="J36" s="133"/>
      <c r="K36" s="133"/>
      <c r="L36" s="134"/>
      <c r="M36" s="134"/>
    </row>
    <row r="37" spans="1:13">
      <c r="A37" s="14">
        <v>27</v>
      </c>
      <c r="B37" s="125" t="s">
        <v>253</v>
      </c>
      <c r="C37" s="125" t="s">
        <v>254</v>
      </c>
      <c r="D37" s="125" t="s">
        <v>193</v>
      </c>
      <c r="E37" s="125" t="s">
        <v>168</v>
      </c>
      <c r="F37" s="16" t="s">
        <v>177</v>
      </c>
      <c r="G37" s="132"/>
      <c r="H37" s="132"/>
      <c r="I37" s="132"/>
      <c r="J37" s="133"/>
      <c r="K37" s="133"/>
      <c r="L37" s="134"/>
      <c r="M37" s="134"/>
    </row>
    <row r="38" spans="1:13">
      <c r="A38" s="14">
        <v>28</v>
      </c>
      <c r="B38" s="125" t="s">
        <v>255</v>
      </c>
      <c r="C38" s="125" t="s">
        <v>256</v>
      </c>
      <c r="D38" s="125" t="s">
        <v>257</v>
      </c>
      <c r="E38" s="125" t="s">
        <v>167</v>
      </c>
      <c r="F38" s="16" t="s">
        <v>177</v>
      </c>
      <c r="G38" s="132"/>
      <c r="H38" s="132"/>
      <c r="I38" s="132"/>
      <c r="J38" s="133"/>
      <c r="K38" s="133"/>
      <c r="L38" s="134"/>
      <c r="M38" s="134"/>
    </row>
    <row r="39" spans="1:13">
      <c r="A39" s="14">
        <v>29</v>
      </c>
      <c r="B39" s="125" t="s">
        <v>258</v>
      </c>
      <c r="C39" s="125" t="s">
        <v>259</v>
      </c>
      <c r="D39" s="125" t="s">
        <v>260</v>
      </c>
      <c r="E39" s="125" t="s">
        <v>164</v>
      </c>
      <c r="F39" s="16" t="s">
        <v>177</v>
      </c>
      <c r="G39" s="132"/>
      <c r="H39" s="132"/>
      <c r="I39" s="132"/>
      <c r="J39" s="133"/>
      <c r="K39" s="133"/>
      <c r="L39" s="134"/>
      <c r="M39" s="134"/>
    </row>
    <row r="40" spans="1:13">
      <c r="A40" s="14">
        <v>30</v>
      </c>
      <c r="B40" s="125" t="s">
        <v>261</v>
      </c>
      <c r="C40" s="125" t="s">
        <v>262</v>
      </c>
      <c r="D40" s="125" t="s">
        <v>263</v>
      </c>
      <c r="E40" s="125"/>
      <c r="F40" s="16" t="s">
        <v>177</v>
      </c>
      <c r="G40" s="132"/>
      <c r="H40" s="132"/>
      <c r="I40" s="132"/>
      <c r="J40" s="133"/>
      <c r="K40" s="133"/>
      <c r="L40" s="134"/>
      <c r="M40" s="134"/>
    </row>
    <row r="41" spans="1:13">
      <c r="A41" s="14">
        <v>31</v>
      </c>
      <c r="B41" s="125" t="s">
        <v>264</v>
      </c>
      <c r="C41" s="125" t="s">
        <v>265</v>
      </c>
      <c r="D41" s="125" t="s">
        <v>266</v>
      </c>
      <c r="E41" s="125" t="s">
        <v>164</v>
      </c>
      <c r="F41" s="16" t="s">
        <v>177</v>
      </c>
      <c r="G41" s="132"/>
      <c r="H41" s="132"/>
      <c r="I41" s="132"/>
      <c r="J41" s="133"/>
      <c r="K41" s="133"/>
      <c r="L41" s="134"/>
      <c r="M41" s="134"/>
    </row>
    <row r="42" spans="1:13">
      <c r="A42" s="14">
        <v>32</v>
      </c>
      <c r="B42" s="125" t="s">
        <v>267</v>
      </c>
      <c r="C42" s="125" t="s">
        <v>268</v>
      </c>
      <c r="D42" s="125" t="s">
        <v>269</v>
      </c>
      <c r="E42" s="125" t="s">
        <v>167</v>
      </c>
      <c r="F42" s="16" t="s">
        <v>177</v>
      </c>
      <c r="G42" s="132"/>
      <c r="H42" s="132"/>
      <c r="I42" s="132"/>
      <c r="J42" s="133"/>
      <c r="K42" s="133"/>
      <c r="L42" s="134"/>
      <c r="M42" s="134"/>
    </row>
    <row r="43" spans="1:13">
      <c r="A43" s="14">
        <v>33</v>
      </c>
      <c r="B43" s="125" t="s">
        <v>270</v>
      </c>
      <c r="C43" s="125" t="s">
        <v>271</v>
      </c>
      <c r="D43" s="125" t="s">
        <v>272</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18" workbookViewId="0">
      <pane xSplit="3" topLeftCell="BC1" activePane="topRight" state="frozen"/>
      <selection pane="topRight" activeCell="B28" sqref="B2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v>43004</v>
      </c>
      <c r="K7" s="179"/>
      <c r="L7" s="179">
        <v>43011</v>
      </c>
      <c r="M7" s="179"/>
      <c r="N7" s="179">
        <v>43068</v>
      </c>
      <c r="O7" s="179"/>
      <c r="P7" s="179">
        <v>43068</v>
      </c>
      <c r="Q7" s="179"/>
      <c r="R7" s="179"/>
      <c r="S7" s="179"/>
      <c r="T7" s="183">
        <f>COUNT(J9,L9,N9,P9,R9,T9)</f>
        <v>4</v>
      </c>
      <c r="U7" s="183"/>
      <c r="V7" s="179"/>
      <c r="W7" s="179"/>
      <c r="X7" s="179"/>
      <c r="Y7" s="179"/>
      <c r="Z7" s="179"/>
      <c r="AA7" s="179"/>
      <c r="AB7" s="179"/>
      <c r="AC7" s="179"/>
      <c r="AD7" s="179"/>
      <c r="AE7" s="179"/>
      <c r="AF7" s="179"/>
      <c r="AG7" s="179"/>
      <c r="AH7" s="179"/>
      <c r="AI7" s="179"/>
      <c r="AJ7" s="179"/>
      <c r="AK7" s="179"/>
      <c r="AL7" s="179"/>
      <c r="AM7" s="179"/>
      <c r="AN7" s="97">
        <v>0.2</v>
      </c>
      <c r="AO7" s="179" t="s">
        <v>278</v>
      </c>
      <c r="AP7" s="179"/>
      <c r="AQ7" s="179"/>
      <c r="AR7" s="179"/>
      <c r="AS7" s="183">
        <f>COUNT(AO9,AQ9,AS9)</f>
        <v>1</v>
      </c>
      <c r="AT7" s="183"/>
      <c r="AU7" s="21">
        <v>0.1</v>
      </c>
      <c r="AV7" s="179" t="s">
        <v>277</v>
      </c>
      <c r="AW7" s="179"/>
      <c r="AX7" s="179"/>
      <c r="AY7" s="179"/>
      <c r="AZ7" s="183">
        <f>COUNT(AV9,AX9,AZ9)</f>
        <v>1</v>
      </c>
      <c r="BA7" s="183"/>
      <c r="BB7" s="22">
        <v>0.1</v>
      </c>
      <c r="BC7" s="187"/>
      <c r="BD7" s="188"/>
      <c r="BE7" s="179"/>
      <c r="BF7" s="179"/>
      <c r="BG7" s="179"/>
      <c r="BH7" s="179"/>
      <c r="BI7" s="183">
        <f>COUNT(BE9,BG9,BI9)</f>
        <v>1</v>
      </c>
      <c r="BJ7" s="183"/>
      <c r="BK7" s="105">
        <v>0.5</v>
      </c>
      <c r="BL7" s="179"/>
      <c r="BM7" s="179"/>
      <c r="BN7" s="179"/>
      <c r="BO7" s="179"/>
      <c r="BP7" s="179"/>
      <c r="BQ7" s="179"/>
      <c r="BR7" s="179"/>
      <c r="BS7" s="179"/>
      <c r="BT7" s="179"/>
      <c r="BU7" s="179"/>
      <c r="BV7" s="179"/>
      <c r="BW7" s="179"/>
      <c r="BX7" s="179"/>
      <c r="BY7" s="179"/>
      <c r="BZ7" s="179">
        <v>43052</v>
      </c>
      <c r="CA7" s="179"/>
      <c r="CB7" s="179"/>
      <c r="CC7" s="179"/>
      <c r="CD7" s="179"/>
      <c r="CE7" s="179"/>
      <c r="CF7" s="179"/>
      <c r="CG7" s="179"/>
      <c r="CH7" s="179"/>
      <c r="CI7" s="179"/>
      <c r="CJ7" s="179"/>
      <c r="CK7" s="179"/>
      <c r="CL7" s="179"/>
      <c r="CM7" s="179"/>
      <c r="CN7" s="183">
        <f>COUNT(CN9,CL9,CJ9,CH9,CF9,CD9,CB9,BZ9,BX9,BV9,BT9,BR9,BP9,BN9,BL9)</f>
        <v>10</v>
      </c>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v>80</v>
      </c>
      <c r="H9" s="91"/>
      <c r="I9" s="96" t="s">
        <v>87</v>
      </c>
      <c r="J9" s="27">
        <v>20</v>
      </c>
      <c r="K9" s="29"/>
      <c r="L9" s="27">
        <v>25</v>
      </c>
      <c r="M9" s="29"/>
      <c r="N9" s="27">
        <v>35</v>
      </c>
      <c r="O9" s="29"/>
      <c r="P9" s="27">
        <v>15</v>
      </c>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v>43</v>
      </c>
      <c r="H10" s="92">
        <f>(G10/$G$9)*100</f>
        <v>53.75</v>
      </c>
      <c r="I10" s="95">
        <f t="shared" ref="I10:I41" si="1">IFERROR((H10*$I$7), "")</f>
        <v>16.125</v>
      </c>
      <c r="J10" s="107">
        <v>13</v>
      </c>
      <c r="K10" s="92">
        <f>IFERROR(((J10/$J$9)*100), "")</f>
        <v>65</v>
      </c>
      <c r="L10" s="107">
        <v>11</v>
      </c>
      <c r="M10" s="92">
        <f>IFERROR(((L10/$L$9)*100),"")</f>
        <v>44</v>
      </c>
      <c r="N10" s="107"/>
      <c r="O10" s="92">
        <f>IFERROR(((N10/$N$9)*100),"")</f>
        <v>0</v>
      </c>
      <c r="P10" s="107"/>
      <c r="Q10" s="92">
        <f>IFERROR(((P10/$P$9)*100),"")</f>
        <v>0</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5.45</v>
      </c>
      <c r="AO10" s="107">
        <v>100</v>
      </c>
      <c r="AP10" s="92">
        <f>IFERROR(((AO10/$AO$9)*100),"")</f>
        <v>100</v>
      </c>
      <c r="AQ10" s="107"/>
      <c r="AR10" s="92" t="str">
        <f>IFERROR(((AQ10/$AQ$9)*100),"")</f>
        <v/>
      </c>
      <c r="AS10" s="107"/>
      <c r="AT10" s="92" t="str">
        <f>IFERROR(((AS10/$AS$9)*100),"")</f>
        <v/>
      </c>
      <c r="AU10" s="95">
        <f>IFERROR(((SUM(AP10,AR10,AT10)/$AS$7)*$AU$7),"")</f>
        <v>10</v>
      </c>
      <c r="AV10" s="107">
        <v>100</v>
      </c>
      <c r="AW10" s="92">
        <f>IFERROR(((AV10/$AV$9)*100),"")</f>
        <v>100</v>
      </c>
      <c r="AX10" s="107"/>
      <c r="AY10" s="92" t="str">
        <f>IFERROR(((AX10/$AX$9)*100),"")</f>
        <v/>
      </c>
      <c r="AZ10" s="107"/>
      <c r="BA10" s="92" t="str">
        <f>IFERROR(((AZ10/$AZ$9)*100),"")</f>
        <v/>
      </c>
      <c r="BB10" s="95">
        <f>IFERROR(((SUM(AW10,AY10,BA10)/$AZ$7)*$BB$7),"")</f>
        <v>10</v>
      </c>
      <c r="BC10" s="98">
        <f>IFERROR(SUM(BB10,AU10,AN10,I10,F10),"")</f>
        <v>56.575000000000003</v>
      </c>
      <c r="BD10" s="98">
        <f>IFERROR(ROUND(BC10,2),"")</f>
        <v>56.58</v>
      </c>
      <c r="BE10" s="107"/>
      <c r="BF10" s="92">
        <f>IFERROR(((BE10/$BE$9)*100),"")</f>
        <v>0</v>
      </c>
      <c r="BG10" s="107"/>
      <c r="BH10" s="92" t="str">
        <f>IFERROR(((BG10/$BG$9)*100),"")</f>
        <v/>
      </c>
      <c r="BI10" s="107"/>
      <c r="BJ10" s="92" t="str">
        <f>IFERROR(((finalExamLab/$BI$9)*100),"")</f>
        <v/>
      </c>
      <c r="BK10" s="103">
        <f>IFERROR(((SUM(BF10,BH10,BJ10)/$BI$7)*$BK$7),"")</f>
        <v>0</v>
      </c>
      <c r="BL10" s="107"/>
      <c r="BM10" s="92">
        <f>IFERROR(((BL10/$BL$9)*100),"")</f>
        <v>0</v>
      </c>
      <c r="BN10" s="107"/>
      <c r="BO10" s="92">
        <f>IFERROR(((BN10/$BN$9)*100),"")</f>
        <v>0</v>
      </c>
      <c r="BP10" s="107"/>
      <c r="BQ10" s="92">
        <f>IFERROR(((BP10/$BP$9)*100),"")</f>
        <v>0</v>
      </c>
      <c r="BR10" s="107"/>
      <c r="BS10" s="92">
        <f>IFERROR(((BR10/$BR$9)*100),"")</f>
        <v>0</v>
      </c>
      <c r="BT10" s="107"/>
      <c r="BU10" s="92">
        <f>IFERROR(((BT10/$BT$9)*100),"")</f>
        <v>0</v>
      </c>
      <c r="BV10" s="107"/>
      <c r="BW10" s="92">
        <f>IFERROR(((BV10/$BV$9)*100),"")</f>
        <v>0</v>
      </c>
      <c r="BX10" s="107"/>
      <c r="BY10" s="92">
        <f>IFERROR(((BX10/$BX$9)*100),"")</f>
        <v>0</v>
      </c>
      <c r="BZ10" s="107"/>
      <c r="CA10" s="92">
        <f>IFERROR(((BZ10/$BZ$9)*100),"")</f>
        <v>0</v>
      </c>
      <c r="CB10" s="107"/>
      <c r="CC10" s="92">
        <f>IFERROR(((CB10/$CB$9)*100),"")</f>
        <v>0</v>
      </c>
      <c r="CD10" s="107"/>
      <c r="CE10" s="92">
        <f>IFERROR(((CD10/$CD$9)*100),"")</f>
        <v>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22.632000000000001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v>38</v>
      </c>
      <c r="H11" s="92">
        <f t="shared" ref="H11:H70" si="2">(G11/$G$9)*100</f>
        <v>47.5</v>
      </c>
      <c r="I11" s="95">
        <f t="shared" si="1"/>
        <v>14.25</v>
      </c>
      <c r="J11" s="108">
        <v>13</v>
      </c>
      <c r="K11" s="92">
        <f t="shared" ref="K11:K70" si="3">IFERROR(((J11/$J$9)*100), "")</f>
        <v>65</v>
      </c>
      <c r="L11" s="108">
        <v>15</v>
      </c>
      <c r="M11" s="92">
        <f t="shared" ref="M11:M70" si="4">IFERROR(((L11/$L$9)*100),"")</f>
        <v>60</v>
      </c>
      <c r="N11" s="108">
        <v>29</v>
      </c>
      <c r="O11" s="92">
        <f t="shared" ref="O11:O70" si="5">IFERROR(((N11/$N$9)*100),"")</f>
        <v>82.857142857142861</v>
      </c>
      <c r="P11" s="108">
        <v>15</v>
      </c>
      <c r="Q11" s="92">
        <f t="shared" ref="Q11:Q70" si="6">IFERROR(((P11/$P$9)*100),"")</f>
        <v>100</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15.392857142857146</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7">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63.785714285714285</v>
      </c>
      <c r="BD11" s="98">
        <f t="shared" ref="BD11:BD70" si="19">IFERROR(ROUND(BC11,2),"")</f>
        <v>63.79</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c r="BM11" s="92">
        <f t="shared" ref="BM11:BM70" si="23">IFERROR(((BL11/$BL$9)*100),"")</f>
        <v>0</v>
      </c>
      <c r="BN11" s="108"/>
      <c r="BO11" s="92">
        <f t="shared" ref="BO11:BO70" si="24">IFERROR(((BN11/$BN$9)*100),"")</f>
        <v>0</v>
      </c>
      <c r="BP11" s="108"/>
      <c r="BQ11" s="92">
        <f t="shared" ref="BQ11:BQ70" si="25">IFERROR(((BP11/$BP$9)*100),"")</f>
        <v>0</v>
      </c>
      <c r="BR11" s="108"/>
      <c r="BS11" s="92">
        <f t="shared" ref="BS11:BS70" si="26">IFERROR(((BR11/$BR$9)*100),"")</f>
        <v>0</v>
      </c>
      <c r="BT11" s="108"/>
      <c r="BU11" s="92">
        <f t="shared" ref="BU11:BU70" si="27">IFERROR(((BT11/$BT$9)*100),"")</f>
        <v>0</v>
      </c>
      <c r="BV11" s="107"/>
      <c r="BW11" s="92">
        <f t="shared" ref="BW11:BW70" si="28">IFERROR(((BV11/$BV$9)*100),"")</f>
        <v>0</v>
      </c>
      <c r="BX11" s="107"/>
      <c r="BY11" s="92">
        <f t="shared" ref="BY11:BY70" si="29">IFERROR(((BX11/$BX$9)*100),"")</f>
        <v>0</v>
      </c>
      <c r="BZ11" s="107"/>
      <c r="CA11" s="92">
        <f t="shared" ref="CA11:CA70" si="30">IFERROR(((BZ11/$BZ$9)*100),"")</f>
        <v>0</v>
      </c>
      <c r="CB11" s="107"/>
      <c r="CC11" s="92">
        <f t="shared" ref="CC11:CC70" si="31">IFERROR(((CB11/$CB$9)*100),"")</f>
        <v>0</v>
      </c>
      <c r="CD11" s="107"/>
      <c r="CE11" s="92">
        <f t="shared" ref="CE11:CE70" si="32">IFERROR(((CD11/$CD$9)*100),"")</f>
        <v>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25.516000000000002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v>49</v>
      </c>
      <c r="H12" s="92">
        <f t="shared" si="2"/>
        <v>61.250000000000007</v>
      </c>
      <c r="I12" s="95">
        <f t="shared" si="1"/>
        <v>18.375</v>
      </c>
      <c r="J12" s="108">
        <v>15</v>
      </c>
      <c r="K12" s="92">
        <f t="shared" si="3"/>
        <v>75</v>
      </c>
      <c r="L12" s="108">
        <v>19</v>
      </c>
      <c r="M12" s="92">
        <f t="shared" si="4"/>
        <v>76</v>
      </c>
      <c r="N12" s="108">
        <v>14</v>
      </c>
      <c r="O12" s="92">
        <f t="shared" si="5"/>
        <v>40</v>
      </c>
      <c r="P12" s="108">
        <v>11</v>
      </c>
      <c r="Q12" s="92">
        <f t="shared" si="6"/>
        <v>73.333333333333329</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13.216666666666667</v>
      </c>
      <c r="AO12" s="108">
        <v>100</v>
      </c>
      <c r="AP12" s="92">
        <f t="shared" si="10"/>
        <v>100</v>
      </c>
      <c r="AQ12" s="108"/>
      <c r="AR12" s="92" t="str">
        <f t="shared" si="11"/>
        <v/>
      </c>
      <c r="AS12" s="108"/>
      <c r="AT12" s="92" t="str">
        <f t="shared" si="12"/>
        <v/>
      </c>
      <c r="AU12" s="95">
        <f t="shared" si="13"/>
        <v>10</v>
      </c>
      <c r="AV12" s="107">
        <v>100</v>
      </c>
      <c r="AW12" s="92">
        <f t="shared" si="14"/>
        <v>100</v>
      </c>
      <c r="AX12" s="108"/>
      <c r="AY12" s="92" t="str">
        <f t="shared" si="15"/>
        <v/>
      </c>
      <c r="AZ12" s="108"/>
      <c r="BA12" s="92" t="str">
        <f t="shared" si="16"/>
        <v/>
      </c>
      <c r="BB12" s="95">
        <f t="shared" si="17"/>
        <v>10</v>
      </c>
      <c r="BC12" s="98">
        <f t="shared" si="18"/>
        <v>76.44880952380953</v>
      </c>
      <c r="BD12" s="98">
        <f t="shared" si="19"/>
        <v>76.45</v>
      </c>
      <c r="BE12" s="108"/>
      <c r="BF12" s="92">
        <f t="shared" si="20"/>
        <v>0</v>
      </c>
      <c r="BG12" s="108"/>
      <c r="BH12" s="92" t="str">
        <f t="shared" si="21"/>
        <v/>
      </c>
      <c r="BI12" s="108"/>
      <c r="BJ12" s="92" t="str">
        <f t="shared" ref="BJ12:BJ70" si="44">IFERROR(((BI12/$BI$9)*100),"")</f>
        <v/>
      </c>
      <c r="BK12" s="103">
        <f t="shared" si="22"/>
        <v>0</v>
      </c>
      <c r="BL12" s="108"/>
      <c r="BM12" s="92">
        <f t="shared" si="23"/>
        <v>0</v>
      </c>
      <c r="BN12" s="108"/>
      <c r="BO12" s="92">
        <f t="shared" si="24"/>
        <v>0</v>
      </c>
      <c r="BP12" s="108"/>
      <c r="BQ12" s="92">
        <f t="shared" si="25"/>
        <v>0</v>
      </c>
      <c r="BR12" s="108"/>
      <c r="BS12" s="92">
        <f t="shared" si="26"/>
        <v>0</v>
      </c>
      <c r="BT12" s="108"/>
      <c r="BU12" s="92">
        <f t="shared" si="27"/>
        <v>0</v>
      </c>
      <c r="BV12" s="107"/>
      <c r="BW12" s="92">
        <f t="shared" si="28"/>
        <v>0</v>
      </c>
      <c r="BX12" s="107"/>
      <c r="BY12" s="92">
        <f t="shared" si="29"/>
        <v>0</v>
      </c>
      <c r="BZ12" s="107"/>
      <c r="CA12" s="92">
        <f t="shared" si="30"/>
        <v>0</v>
      </c>
      <c r="CB12" s="107"/>
      <c r="CC12" s="92">
        <f t="shared" si="31"/>
        <v>0</v>
      </c>
      <c r="CD12" s="107"/>
      <c r="CE12" s="92">
        <f t="shared" si="32"/>
        <v>0</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30.580000000000002</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v>43</v>
      </c>
      <c r="H13" s="92">
        <f t="shared" si="2"/>
        <v>53.75</v>
      </c>
      <c r="I13" s="95">
        <f t="shared" si="1"/>
        <v>16.125</v>
      </c>
      <c r="J13" s="108">
        <v>10</v>
      </c>
      <c r="K13" s="92">
        <f t="shared" si="3"/>
        <v>50</v>
      </c>
      <c r="L13" s="108">
        <v>13</v>
      </c>
      <c r="M13" s="92">
        <f t="shared" si="4"/>
        <v>52</v>
      </c>
      <c r="N13" s="108">
        <v>17</v>
      </c>
      <c r="O13" s="92">
        <f t="shared" si="5"/>
        <v>48.571428571428569</v>
      </c>
      <c r="P13" s="108">
        <v>14</v>
      </c>
      <c r="Q13" s="92">
        <f t="shared" si="6"/>
        <v>93.333333333333329</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12.195238095238095</v>
      </c>
      <c r="AO13" s="108">
        <v>100</v>
      </c>
      <c r="AP13" s="92">
        <f t="shared" si="10"/>
        <v>100</v>
      </c>
      <c r="AQ13" s="108"/>
      <c r="AR13" s="92" t="str">
        <f t="shared" si="11"/>
        <v/>
      </c>
      <c r="AS13" s="108"/>
      <c r="AT13" s="92" t="str">
        <f t="shared" si="12"/>
        <v/>
      </c>
      <c r="AU13" s="95">
        <f t="shared" si="13"/>
        <v>10</v>
      </c>
      <c r="AV13" s="107">
        <v>100</v>
      </c>
      <c r="AW13" s="92">
        <f t="shared" si="14"/>
        <v>100</v>
      </c>
      <c r="AX13" s="108"/>
      <c r="AY13" s="92" t="str">
        <f t="shared" si="15"/>
        <v/>
      </c>
      <c r="AZ13" s="108"/>
      <c r="BA13" s="92" t="str">
        <f t="shared" si="16"/>
        <v/>
      </c>
      <c r="BB13" s="95">
        <f t="shared" si="17"/>
        <v>10</v>
      </c>
      <c r="BC13" s="98">
        <f t="shared" si="18"/>
        <v>67.177380952380958</v>
      </c>
      <c r="BD13" s="98">
        <f t="shared" si="19"/>
        <v>67.180000000000007</v>
      </c>
      <c r="BE13" s="108"/>
      <c r="BF13" s="92">
        <f t="shared" si="20"/>
        <v>0</v>
      </c>
      <c r="BG13" s="108"/>
      <c r="BH13" s="92" t="str">
        <f t="shared" si="21"/>
        <v/>
      </c>
      <c r="BI13" s="108"/>
      <c r="BJ13" s="92" t="str">
        <f t="shared" si="44"/>
        <v/>
      </c>
      <c r="BK13" s="103">
        <f t="shared" si="22"/>
        <v>0</v>
      </c>
      <c r="BL13" s="108"/>
      <c r="BM13" s="92">
        <f t="shared" si="23"/>
        <v>0</v>
      </c>
      <c r="BN13" s="108"/>
      <c r="BO13" s="92">
        <f t="shared" si="24"/>
        <v>0</v>
      </c>
      <c r="BP13" s="108"/>
      <c r="BQ13" s="92">
        <f t="shared" si="25"/>
        <v>0</v>
      </c>
      <c r="BR13" s="108"/>
      <c r="BS13" s="92">
        <f t="shared" si="26"/>
        <v>0</v>
      </c>
      <c r="BT13" s="108"/>
      <c r="BU13" s="92">
        <f t="shared" si="27"/>
        <v>0</v>
      </c>
      <c r="BV13" s="107"/>
      <c r="BW13" s="92">
        <f t="shared" si="28"/>
        <v>0</v>
      </c>
      <c r="BX13" s="107"/>
      <c r="BY13" s="92">
        <f t="shared" si="29"/>
        <v>0</v>
      </c>
      <c r="BZ13" s="107"/>
      <c r="CA13" s="92">
        <f t="shared" si="30"/>
        <v>0</v>
      </c>
      <c r="CB13" s="107"/>
      <c r="CC13" s="92">
        <f t="shared" si="31"/>
        <v>0</v>
      </c>
      <c r="CD13" s="107"/>
      <c r="CE13" s="92">
        <f t="shared" si="32"/>
        <v>0</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26.872000000000003</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v>32</v>
      </c>
      <c r="H14" s="92">
        <f t="shared" si="2"/>
        <v>40</v>
      </c>
      <c r="I14" s="95">
        <f t="shared" si="1"/>
        <v>12</v>
      </c>
      <c r="J14" s="108">
        <v>9</v>
      </c>
      <c r="K14" s="92">
        <f t="shared" si="3"/>
        <v>45</v>
      </c>
      <c r="L14" s="108">
        <v>15</v>
      </c>
      <c r="M14" s="92">
        <f t="shared" si="4"/>
        <v>60</v>
      </c>
      <c r="N14" s="108">
        <v>14</v>
      </c>
      <c r="O14" s="92">
        <f t="shared" si="5"/>
        <v>40</v>
      </c>
      <c r="P14" s="108">
        <v>6</v>
      </c>
      <c r="Q14" s="92">
        <f t="shared" si="6"/>
        <v>40</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9.25</v>
      </c>
      <c r="AO14" s="108">
        <v>100</v>
      </c>
      <c r="AP14" s="92">
        <f t="shared" si="10"/>
        <v>100</v>
      </c>
      <c r="AQ14" s="108"/>
      <c r="AR14" s="92" t="str">
        <f t="shared" si="11"/>
        <v/>
      </c>
      <c r="AS14" s="108"/>
      <c r="AT14" s="92" t="str">
        <f t="shared" si="12"/>
        <v/>
      </c>
      <c r="AU14" s="95">
        <f t="shared" si="13"/>
        <v>10</v>
      </c>
      <c r="AV14" s="107">
        <v>100</v>
      </c>
      <c r="AW14" s="92">
        <f t="shared" si="14"/>
        <v>100</v>
      </c>
      <c r="AX14" s="108"/>
      <c r="AY14" s="92" t="str">
        <f t="shared" si="15"/>
        <v/>
      </c>
      <c r="AZ14" s="108"/>
      <c r="BA14" s="92" t="str">
        <f t="shared" si="16"/>
        <v/>
      </c>
      <c r="BB14" s="95">
        <f t="shared" si="17"/>
        <v>10</v>
      </c>
      <c r="BC14" s="98">
        <f t="shared" si="18"/>
        <v>54.964285714285715</v>
      </c>
      <c r="BD14" s="98">
        <f t="shared" si="19"/>
        <v>54.96</v>
      </c>
      <c r="BE14" s="108"/>
      <c r="BF14" s="92">
        <f t="shared" si="20"/>
        <v>0</v>
      </c>
      <c r="BG14" s="108"/>
      <c r="BH14" s="92" t="str">
        <f t="shared" si="21"/>
        <v/>
      </c>
      <c r="BI14" s="108"/>
      <c r="BJ14" s="92" t="str">
        <f t="shared" si="44"/>
        <v/>
      </c>
      <c r="BK14" s="103">
        <f t="shared" si="22"/>
        <v>0</v>
      </c>
      <c r="BL14" s="108"/>
      <c r="BM14" s="92">
        <f t="shared" si="23"/>
        <v>0</v>
      </c>
      <c r="BN14" s="108"/>
      <c r="BO14" s="92">
        <f t="shared" si="24"/>
        <v>0</v>
      </c>
      <c r="BP14" s="108"/>
      <c r="BQ14" s="92">
        <f t="shared" si="25"/>
        <v>0</v>
      </c>
      <c r="BR14" s="108"/>
      <c r="BS14" s="92">
        <f t="shared" si="26"/>
        <v>0</v>
      </c>
      <c r="BT14" s="108"/>
      <c r="BU14" s="92">
        <f t="shared" si="27"/>
        <v>0</v>
      </c>
      <c r="BV14" s="107"/>
      <c r="BW14" s="92">
        <f t="shared" si="28"/>
        <v>0</v>
      </c>
      <c r="BX14" s="107"/>
      <c r="BY14" s="92">
        <f t="shared" si="29"/>
        <v>0</v>
      </c>
      <c r="BZ14" s="107"/>
      <c r="CA14" s="92">
        <f t="shared" si="30"/>
        <v>0</v>
      </c>
      <c r="CB14" s="107"/>
      <c r="CC14" s="92">
        <f t="shared" si="31"/>
        <v>0</v>
      </c>
      <c r="CD14" s="107"/>
      <c r="CE14" s="92">
        <f t="shared" si="32"/>
        <v>0</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21.984000000000002</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v>43</v>
      </c>
      <c r="H15" s="92">
        <f t="shared" si="2"/>
        <v>53.75</v>
      </c>
      <c r="I15" s="95">
        <f t="shared" si="1"/>
        <v>16.125</v>
      </c>
      <c r="J15" s="108">
        <v>15</v>
      </c>
      <c r="K15" s="92">
        <f t="shared" si="3"/>
        <v>75</v>
      </c>
      <c r="L15" s="108">
        <v>13</v>
      </c>
      <c r="M15" s="92">
        <f t="shared" si="4"/>
        <v>52</v>
      </c>
      <c r="N15" s="108">
        <v>20</v>
      </c>
      <c r="O15" s="92">
        <f t="shared" si="5"/>
        <v>57.142857142857139</v>
      </c>
      <c r="P15" s="108">
        <v>11</v>
      </c>
      <c r="Q15" s="92">
        <f t="shared" si="6"/>
        <v>73.333333333333329</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12.873809523809525</v>
      </c>
      <c r="AO15" s="108">
        <v>100</v>
      </c>
      <c r="AP15" s="92">
        <f t="shared" si="10"/>
        <v>100</v>
      </c>
      <c r="AQ15" s="108"/>
      <c r="AR15" s="92" t="str">
        <f t="shared" si="11"/>
        <v/>
      </c>
      <c r="AS15" s="108"/>
      <c r="AT15" s="92" t="str">
        <f t="shared" si="12"/>
        <v/>
      </c>
      <c r="AU15" s="95">
        <f t="shared" si="13"/>
        <v>10</v>
      </c>
      <c r="AV15" s="107">
        <v>100</v>
      </c>
      <c r="AW15" s="92">
        <f t="shared" si="14"/>
        <v>100</v>
      </c>
      <c r="AX15" s="108"/>
      <c r="AY15" s="92" t="str">
        <f t="shared" si="15"/>
        <v/>
      </c>
      <c r="AZ15" s="108"/>
      <c r="BA15" s="92" t="str">
        <f t="shared" si="16"/>
        <v/>
      </c>
      <c r="BB15" s="95">
        <f t="shared" si="17"/>
        <v>10</v>
      </c>
      <c r="BC15" s="98">
        <f t="shared" si="18"/>
        <v>67.855952380952374</v>
      </c>
      <c r="BD15" s="98">
        <f t="shared" si="19"/>
        <v>67.86</v>
      </c>
      <c r="BE15" s="108"/>
      <c r="BF15" s="92">
        <f t="shared" si="20"/>
        <v>0</v>
      </c>
      <c r="BG15" s="108"/>
      <c r="BH15" s="92" t="str">
        <f t="shared" si="21"/>
        <v/>
      </c>
      <c r="BI15" s="108"/>
      <c r="BJ15" s="92" t="str">
        <f t="shared" si="44"/>
        <v/>
      </c>
      <c r="BK15" s="103">
        <f t="shared" si="22"/>
        <v>0</v>
      </c>
      <c r="BL15" s="108"/>
      <c r="BM15" s="92">
        <f t="shared" si="23"/>
        <v>0</v>
      </c>
      <c r="BN15" s="108"/>
      <c r="BO15" s="92">
        <f t="shared" si="24"/>
        <v>0</v>
      </c>
      <c r="BP15" s="108"/>
      <c r="BQ15" s="92">
        <f t="shared" si="25"/>
        <v>0</v>
      </c>
      <c r="BR15" s="108"/>
      <c r="BS15" s="92">
        <f t="shared" si="26"/>
        <v>0</v>
      </c>
      <c r="BT15" s="108"/>
      <c r="BU15" s="92">
        <f t="shared" si="27"/>
        <v>0</v>
      </c>
      <c r="BV15" s="107"/>
      <c r="BW15" s="92">
        <f t="shared" si="28"/>
        <v>0</v>
      </c>
      <c r="BX15" s="107"/>
      <c r="BY15" s="92">
        <f t="shared" si="29"/>
        <v>0</v>
      </c>
      <c r="BZ15" s="107"/>
      <c r="CA15" s="92">
        <f t="shared" si="30"/>
        <v>0</v>
      </c>
      <c r="CB15" s="107"/>
      <c r="CC15" s="92">
        <f t="shared" si="31"/>
        <v>0</v>
      </c>
      <c r="CD15" s="107"/>
      <c r="CE15" s="92">
        <f t="shared" si="32"/>
        <v>0</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27.144000000000002</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f t="shared" si="2"/>
        <v>0</v>
      </c>
      <c r="I16" s="95">
        <f t="shared" si="1"/>
        <v>0</v>
      </c>
      <c r="J16" s="108">
        <v>17</v>
      </c>
      <c r="K16" s="92">
        <f t="shared" si="3"/>
        <v>85</v>
      </c>
      <c r="L16" s="108">
        <v>20</v>
      </c>
      <c r="M16" s="92">
        <f t="shared" si="4"/>
        <v>80</v>
      </c>
      <c r="N16" s="108">
        <v>35</v>
      </c>
      <c r="O16" s="92">
        <f t="shared" si="5"/>
        <v>100</v>
      </c>
      <c r="P16" s="108"/>
      <c r="Q16" s="92">
        <f t="shared" si="6"/>
        <v>0</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13.25</v>
      </c>
      <c r="AO16" s="108">
        <v>100</v>
      </c>
      <c r="AP16" s="92">
        <f t="shared" si="10"/>
        <v>100</v>
      </c>
      <c r="AQ16" s="108"/>
      <c r="AR16" s="92" t="str">
        <f t="shared" si="11"/>
        <v/>
      </c>
      <c r="AS16" s="108"/>
      <c r="AT16" s="92" t="str">
        <f t="shared" si="12"/>
        <v/>
      </c>
      <c r="AU16" s="95">
        <f t="shared" si="13"/>
        <v>10</v>
      </c>
      <c r="AV16" s="107">
        <v>100</v>
      </c>
      <c r="AW16" s="92">
        <f t="shared" si="14"/>
        <v>100</v>
      </c>
      <c r="AX16" s="108"/>
      <c r="AY16" s="92" t="str">
        <f t="shared" si="15"/>
        <v/>
      </c>
      <c r="AZ16" s="108"/>
      <c r="BA16" s="92" t="str">
        <f t="shared" si="16"/>
        <v/>
      </c>
      <c r="BB16" s="95">
        <f t="shared" si="17"/>
        <v>10</v>
      </c>
      <c r="BC16" s="98">
        <f t="shared" si="18"/>
        <v>60.25</v>
      </c>
      <c r="BD16" s="98">
        <f t="shared" si="19"/>
        <v>60.25</v>
      </c>
      <c r="BE16" s="108"/>
      <c r="BF16" s="92">
        <f t="shared" si="20"/>
        <v>0</v>
      </c>
      <c r="BG16" s="108"/>
      <c r="BH16" s="92" t="str">
        <f t="shared" si="21"/>
        <v/>
      </c>
      <c r="BI16" s="108"/>
      <c r="BJ16" s="92" t="str">
        <f t="shared" si="44"/>
        <v/>
      </c>
      <c r="BK16" s="103">
        <f t="shared" si="22"/>
        <v>0</v>
      </c>
      <c r="BL16" s="108"/>
      <c r="BM16" s="92">
        <f t="shared" si="23"/>
        <v>0</v>
      </c>
      <c r="BN16" s="108"/>
      <c r="BO16" s="92">
        <f t="shared" si="24"/>
        <v>0</v>
      </c>
      <c r="BP16" s="108"/>
      <c r="BQ16" s="92">
        <f t="shared" si="25"/>
        <v>0</v>
      </c>
      <c r="BR16" s="108"/>
      <c r="BS16" s="92">
        <f t="shared" si="26"/>
        <v>0</v>
      </c>
      <c r="BT16" s="108"/>
      <c r="BU16" s="92">
        <f t="shared" si="27"/>
        <v>0</v>
      </c>
      <c r="BV16" s="107"/>
      <c r="BW16" s="92">
        <f t="shared" si="28"/>
        <v>0</v>
      </c>
      <c r="BX16" s="107"/>
      <c r="BY16" s="92">
        <f t="shared" si="29"/>
        <v>0</v>
      </c>
      <c r="BZ16" s="107"/>
      <c r="CA16" s="92">
        <f t="shared" si="30"/>
        <v>0</v>
      </c>
      <c r="CB16" s="107"/>
      <c r="CC16" s="92">
        <f t="shared" si="31"/>
        <v>0</v>
      </c>
      <c r="CD16" s="107"/>
      <c r="CE16" s="92">
        <f t="shared" si="32"/>
        <v>0</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24.1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41</v>
      </c>
      <c r="E17" s="92">
        <f t="shared" si="43"/>
        <v>58.571428571428577</v>
      </c>
      <c r="F17" s="95">
        <f t="shared" si="0"/>
        <v>17.571428571428573</v>
      </c>
      <c r="G17" s="108">
        <v>41</v>
      </c>
      <c r="H17" s="92">
        <f t="shared" si="2"/>
        <v>51.249999999999993</v>
      </c>
      <c r="I17" s="95">
        <f t="shared" si="1"/>
        <v>15.374999999999996</v>
      </c>
      <c r="J17" s="108">
        <v>13</v>
      </c>
      <c r="K17" s="92">
        <f t="shared" si="3"/>
        <v>65</v>
      </c>
      <c r="L17" s="108">
        <v>15</v>
      </c>
      <c r="M17" s="92">
        <f t="shared" si="4"/>
        <v>60</v>
      </c>
      <c r="N17" s="108"/>
      <c r="O17" s="92">
        <f t="shared" si="5"/>
        <v>0</v>
      </c>
      <c r="P17" s="108">
        <v>7</v>
      </c>
      <c r="Q17" s="92">
        <f t="shared" si="6"/>
        <v>46.666666666666664</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8.5833333333333339</v>
      </c>
      <c r="AO17" s="108">
        <v>100</v>
      </c>
      <c r="AP17" s="92">
        <f t="shared" si="10"/>
        <v>100</v>
      </c>
      <c r="AQ17" s="108"/>
      <c r="AR17" s="92" t="str">
        <f t="shared" si="11"/>
        <v/>
      </c>
      <c r="AS17" s="108"/>
      <c r="AT17" s="92" t="str">
        <f t="shared" si="12"/>
        <v/>
      </c>
      <c r="AU17" s="95">
        <f t="shared" si="13"/>
        <v>10</v>
      </c>
      <c r="AV17" s="107">
        <v>100</v>
      </c>
      <c r="AW17" s="92">
        <f t="shared" si="14"/>
        <v>100</v>
      </c>
      <c r="AX17" s="108"/>
      <c r="AY17" s="92" t="str">
        <f t="shared" si="15"/>
        <v/>
      </c>
      <c r="AZ17" s="108"/>
      <c r="BA17" s="92" t="str">
        <f t="shared" si="16"/>
        <v/>
      </c>
      <c r="BB17" s="95">
        <f t="shared" si="17"/>
        <v>10</v>
      </c>
      <c r="BC17" s="98">
        <f t="shared" si="18"/>
        <v>61.529761904761898</v>
      </c>
      <c r="BD17" s="98">
        <f t="shared" si="19"/>
        <v>61.53</v>
      </c>
      <c r="BE17" s="108"/>
      <c r="BF17" s="92">
        <f t="shared" si="20"/>
        <v>0</v>
      </c>
      <c r="BG17" s="108"/>
      <c r="BH17" s="92" t="str">
        <f t="shared" si="21"/>
        <v/>
      </c>
      <c r="BI17" s="108"/>
      <c r="BJ17" s="92" t="str">
        <f t="shared" si="44"/>
        <v/>
      </c>
      <c r="BK17" s="103">
        <f t="shared" si="22"/>
        <v>0</v>
      </c>
      <c r="BL17" s="108"/>
      <c r="BM17" s="92">
        <f t="shared" si="23"/>
        <v>0</v>
      </c>
      <c r="BN17" s="108"/>
      <c r="BO17" s="92">
        <f t="shared" si="24"/>
        <v>0</v>
      </c>
      <c r="BP17" s="108"/>
      <c r="BQ17" s="92">
        <f t="shared" si="25"/>
        <v>0</v>
      </c>
      <c r="BR17" s="108"/>
      <c r="BS17" s="92">
        <f t="shared" si="26"/>
        <v>0</v>
      </c>
      <c r="BT17" s="108"/>
      <c r="BU17" s="92">
        <f t="shared" si="27"/>
        <v>0</v>
      </c>
      <c r="BV17" s="107"/>
      <c r="BW17" s="92">
        <f t="shared" si="28"/>
        <v>0</v>
      </c>
      <c r="BX17" s="107"/>
      <c r="BY17" s="92">
        <f t="shared" si="29"/>
        <v>0</v>
      </c>
      <c r="BZ17" s="107"/>
      <c r="CA17" s="92">
        <f t="shared" si="30"/>
        <v>0</v>
      </c>
      <c r="CB17" s="107"/>
      <c r="CC17" s="92">
        <f t="shared" si="31"/>
        <v>0</v>
      </c>
      <c r="CD17" s="107"/>
      <c r="CE17" s="92">
        <f t="shared" si="32"/>
        <v>0</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24.612000000000002</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v>22</v>
      </c>
      <c r="H18" s="92">
        <f t="shared" si="2"/>
        <v>27.500000000000004</v>
      </c>
      <c r="I18" s="95">
        <f t="shared" si="1"/>
        <v>8.25</v>
      </c>
      <c r="J18" s="108">
        <v>0</v>
      </c>
      <c r="K18" s="92">
        <f t="shared" si="3"/>
        <v>0</v>
      </c>
      <c r="L18" s="108"/>
      <c r="M18" s="92">
        <f t="shared" si="4"/>
        <v>0</v>
      </c>
      <c r="N18" s="108"/>
      <c r="O18" s="92">
        <f t="shared" si="5"/>
        <v>0</v>
      </c>
      <c r="P18" s="108"/>
      <c r="Q18" s="92">
        <f t="shared" si="6"/>
        <v>0</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v>100</v>
      </c>
      <c r="AP18" s="92">
        <f t="shared" si="10"/>
        <v>100</v>
      </c>
      <c r="AQ18" s="108"/>
      <c r="AR18" s="92" t="str">
        <f t="shared" si="11"/>
        <v/>
      </c>
      <c r="AS18" s="108"/>
      <c r="AT18" s="92" t="str">
        <f t="shared" si="12"/>
        <v/>
      </c>
      <c r="AU18" s="95">
        <f t="shared" si="13"/>
        <v>10</v>
      </c>
      <c r="AV18" s="107">
        <v>100</v>
      </c>
      <c r="AW18" s="92">
        <f t="shared" si="14"/>
        <v>100</v>
      </c>
      <c r="AX18" s="108"/>
      <c r="AY18" s="92" t="str">
        <f t="shared" si="15"/>
        <v/>
      </c>
      <c r="AZ18" s="108"/>
      <c r="BA18" s="92" t="str">
        <f t="shared" si="16"/>
        <v/>
      </c>
      <c r="BB18" s="95">
        <f t="shared" si="17"/>
        <v>10</v>
      </c>
      <c r="BC18" s="98">
        <f t="shared" si="18"/>
        <v>41.964285714285715</v>
      </c>
      <c r="BD18" s="98">
        <f t="shared" si="19"/>
        <v>41.96</v>
      </c>
      <c r="BE18" s="108"/>
      <c r="BF18" s="92">
        <f t="shared" si="20"/>
        <v>0</v>
      </c>
      <c r="BG18" s="108"/>
      <c r="BH18" s="92" t="str">
        <f t="shared" si="21"/>
        <v/>
      </c>
      <c r="BI18" s="108"/>
      <c r="BJ18" s="92" t="str">
        <f t="shared" si="44"/>
        <v/>
      </c>
      <c r="BK18" s="103">
        <f t="shared" si="22"/>
        <v>0</v>
      </c>
      <c r="BL18" s="108"/>
      <c r="BM18" s="92">
        <f t="shared" si="23"/>
        <v>0</v>
      </c>
      <c r="BN18" s="108"/>
      <c r="BO18" s="92">
        <f t="shared" si="24"/>
        <v>0</v>
      </c>
      <c r="BP18" s="108"/>
      <c r="BQ18" s="92">
        <f t="shared" si="25"/>
        <v>0</v>
      </c>
      <c r="BR18" s="108"/>
      <c r="BS18" s="92">
        <f t="shared" si="26"/>
        <v>0</v>
      </c>
      <c r="BT18" s="108"/>
      <c r="BU18" s="92">
        <f t="shared" si="27"/>
        <v>0</v>
      </c>
      <c r="BV18" s="107"/>
      <c r="BW18" s="92">
        <f t="shared" si="28"/>
        <v>0</v>
      </c>
      <c r="BX18" s="107"/>
      <c r="BY18" s="92">
        <f t="shared" si="29"/>
        <v>0</v>
      </c>
      <c r="BZ18" s="107"/>
      <c r="CA18" s="92">
        <f t="shared" si="30"/>
        <v>0</v>
      </c>
      <c r="CB18" s="107"/>
      <c r="CC18" s="92">
        <f t="shared" si="31"/>
        <v>0</v>
      </c>
      <c r="CD18" s="107"/>
      <c r="CE18" s="92">
        <f t="shared" si="32"/>
        <v>0</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16.784000000000002</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v>46</v>
      </c>
      <c r="H19" s="92">
        <f t="shared" si="2"/>
        <v>57.499999999999993</v>
      </c>
      <c r="I19" s="95">
        <f t="shared" si="1"/>
        <v>17.249999999999996</v>
      </c>
      <c r="J19" s="108">
        <v>0</v>
      </c>
      <c r="K19" s="92">
        <f t="shared" si="3"/>
        <v>0</v>
      </c>
      <c r="L19" s="108"/>
      <c r="M19" s="92">
        <f t="shared" si="4"/>
        <v>0</v>
      </c>
      <c r="N19" s="108"/>
      <c r="O19" s="92">
        <f t="shared" si="5"/>
        <v>0</v>
      </c>
      <c r="P19" s="108"/>
      <c r="Q19" s="92">
        <f t="shared" si="6"/>
        <v>0</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v>100</v>
      </c>
      <c r="AP19" s="92">
        <f t="shared" si="10"/>
        <v>100</v>
      </c>
      <c r="AQ19" s="108"/>
      <c r="AR19" s="92" t="str">
        <f t="shared" si="11"/>
        <v/>
      </c>
      <c r="AS19" s="108"/>
      <c r="AT19" s="92" t="str">
        <f t="shared" si="12"/>
        <v/>
      </c>
      <c r="AU19" s="95">
        <f t="shared" si="13"/>
        <v>10</v>
      </c>
      <c r="AV19" s="107">
        <v>100</v>
      </c>
      <c r="AW19" s="92">
        <f t="shared" si="14"/>
        <v>100</v>
      </c>
      <c r="AX19" s="108"/>
      <c r="AY19" s="92" t="str">
        <f t="shared" si="15"/>
        <v/>
      </c>
      <c r="AZ19" s="108"/>
      <c r="BA19" s="92" t="str">
        <f t="shared" si="16"/>
        <v/>
      </c>
      <c r="BB19" s="95">
        <f t="shared" si="17"/>
        <v>10</v>
      </c>
      <c r="BC19" s="98">
        <f t="shared" si="18"/>
        <v>54.392857142857139</v>
      </c>
      <c r="BD19" s="98">
        <f t="shared" si="19"/>
        <v>54.39</v>
      </c>
      <c r="BE19" s="108"/>
      <c r="BF19" s="92">
        <f t="shared" si="20"/>
        <v>0</v>
      </c>
      <c r="BG19" s="108"/>
      <c r="BH19" s="92" t="str">
        <f t="shared" si="21"/>
        <v/>
      </c>
      <c r="BI19" s="108"/>
      <c r="BJ19" s="92" t="str">
        <f t="shared" si="44"/>
        <v/>
      </c>
      <c r="BK19" s="103">
        <f t="shared" si="22"/>
        <v>0</v>
      </c>
      <c r="BL19" s="108"/>
      <c r="BM19" s="92">
        <f t="shared" si="23"/>
        <v>0</v>
      </c>
      <c r="BN19" s="108"/>
      <c r="BO19" s="92">
        <f t="shared" si="24"/>
        <v>0</v>
      </c>
      <c r="BP19" s="108"/>
      <c r="BQ19" s="92">
        <f t="shared" si="25"/>
        <v>0</v>
      </c>
      <c r="BR19" s="108"/>
      <c r="BS19" s="92">
        <f t="shared" si="26"/>
        <v>0</v>
      </c>
      <c r="BT19" s="108"/>
      <c r="BU19" s="92">
        <f t="shared" si="27"/>
        <v>0</v>
      </c>
      <c r="BV19" s="107"/>
      <c r="BW19" s="92">
        <f t="shared" si="28"/>
        <v>0</v>
      </c>
      <c r="BX19" s="107"/>
      <c r="BY19" s="92">
        <f t="shared" si="29"/>
        <v>0</v>
      </c>
      <c r="BZ19" s="107"/>
      <c r="CA19" s="92">
        <f t="shared" si="30"/>
        <v>0</v>
      </c>
      <c r="CB19" s="107"/>
      <c r="CC19" s="92">
        <f t="shared" si="31"/>
        <v>0</v>
      </c>
      <c r="CD19" s="107"/>
      <c r="CE19" s="92">
        <f t="shared" si="32"/>
        <v>0</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21.756</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v>33</v>
      </c>
      <c r="H20" s="92">
        <f t="shared" si="2"/>
        <v>41.25</v>
      </c>
      <c r="I20" s="95">
        <f t="shared" si="1"/>
        <v>12.375</v>
      </c>
      <c r="J20" s="108">
        <v>10</v>
      </c>
      <c r="K20" s="92">
        <f t="shared" si="3"/>
        <v>50</v>
      </c>
      <c r="L20" s="108">
        <v>10</v>
      </c>
      <c r="M20" s="92">
        <f t="shared" si="4"/>
        <v>40</v>
      </c>
      <c r="N20" s="108">
        <v>10</v>
      </c>
      <c r="O20" s="92">
        <f t="shared" si="5"/>
        <v>28.571428571428569</v>
      </c>
      <c r="P20" s="108">
        <v>11</v>
      </c>
      <c r="Q20" s="92">
        <f t="shared" si="6"/>
        <v>73.333333333333329</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9.5952380952380949</v>
      </c>
      <c r="AO20" s="108">
        <v>100</v>
      </c>
      <c r="AP20" s="92">
        <f t="shared" si="10"/>
        <v>100</v>
      </c>
      <c r="AQ20" s="108"/>
      <c r="AR20" s="92" t="str">
        <f t="shared" si="11"/>
        <v/>
      </c>
      <c r="AS20" s="108"/>
      <c r="AT20" s="92" t="str">
        <f t="shared" si="12"/>
        <v/>
      </c>
      <c r="AU20" s="95">
        <f t="shared" si="13"/>
        <v>10</v>
      </c>
      <c r="AV20" s="107">
        <v>100</v>
      </c>
      <c r="AW20" s="92">
        <f t="shared" si="14"/>
        <v>100</v>
      </c>
      <c r="AX20" s="108"/>
      <c r="AY20" s="92" t="str">
        <f t="shared" si="15"/>
        <v/>
      </c>
      <c r="AZ20" s="108"/>
      <c r="BA20" s="92" t="str">
        <f t="shared" si="16"/>
        <v/>
      </c>
      <c r="BB20" s="95">
        <f t="shared" si="17"/>
        <v>10</v>
      </c>
      <c r="BC20" s="98">
        <f t="shared" si="18"/>
        <v>58.25595238095238</v>
      </c>
      <c r="BD20" s="98">
        <f t="shared" si="19"/>
        <v>58.26</v>
      </c>
      <c r="BE20" s="108"/>
      <c r="BF20" s="92">
        <f t="shared" si="20"/>
        <v>0</v>
      </c>
      <c r="BG20" s="108"/>
      <c r="BH20" s="92" t="str">
        <f t="shared" si="21"/>
        <v/>
      </c>
      <c r="BI20" s="108"/>
      <c r="BJ20" s="92" t="str">
        <f t="shared" si="44"/>
        <v/>
      </c>
      <c r="BK20" s="103">
        <f t="shared" si="22"/>
        <v>0</v>
      </c>
      <c r="BL20" s="108"/>
      <c r="BM20" s="92">
        <f t="shared" si="23"/>
        <v>0</v>
      </c>
      <c r="BN20" s="108"/>
      <c r="BO20" s="92">
        <f t="shared" si="24"/>
        <v>0</v>
      </c>
      <c r="BP20" s="108"/>
      <c r="BQ20" s="92">
        <f t="shared" si="25"/>
        <v>0</v>
      </c>
      <c r="BR20" s="108"/>
      <c r="BS20" s="92">
        <f t="shared" si="26"/>
        <v>0</v>
      </c>
      <c r="BT20" s="108"/>
      <c r="BU20" s="92">
        <f t="shared" si="27"/>
        <v>0</v>
      </c>
      <c r="BV20" s="107"/>
      <c r="BW20" s="92">
        <f t="shared" si="28"/>
        <v>0</v>
      </c>
      <c r="BX20" s="107"/>
      <c r="BY20" s="92">
        <f t="shared" si="29"/>
        <v>0</v>
      </c>
      <c r="BZ20" s="107"/>
      <c r="CA20" s="92">
        <f t="shared" si="30"/>
        <v>0</v>
      </c>
      <c r="CB20" s="107"/>
      <c r="CC20" s="92">
        <f t="shared" si="31"/>
        <v>0</v>
      </c>
      <c r="CD20" s="107"/>
      <c r="CE20" s="92">
        <f t="shared" si="32"/>
        <v>0</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23.304000000000002</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v>38</v>
      </c>
      <c r="H21" s="92">
        <f t="shared" si="2"/>
        <v>47.5</v>
      </c>
      <c r="I21" s="95">
        <f t="shared" si="1"/>
        <v>14.25</v>
      </c>
      <c r="J21" s="108">
        <v>13</v>
      </c>
      <c r="K21" s="92">
        <f t="shared" si="3"/>
        <v>65</v>
      </c>
      <c r="L21" s="108">
        <v>10</v>
      </c>
      <c r="M21" s="92">
        <f t="shared" si="4"/>
        <v>40</v>
      </c>
      <c r="N21" s="108">
        <v>35</v>
      </c>
      <c r="O21" s="92">
        <f t="shared" si="5"/>
        <v>100</v>
      </c>
      <c r="P21" s="108">
        <v>12</v>
      </c>
      <c r="Q21" s="92">
        <f t="shared" si="6"/>
        <v>80</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14.25</v>
      </c>
      <c r="AO21" s="108">
        <v>100</v>
      </c>
      <c r="AP21" s="92">
        <f t="shared" si="10"/>
        <v>100</v>
      </c>
      <c r="AQ21" s="108"/>
      <c r="AR21" s="92" t="str">
        <f t="shared" si="11"/>
        <v/>
      </c>
      <c r="AS21" s="108"/>
      <c r="AT21" s="92" t="str">
        <f t="shared" si="12"/>
        <v/>
      </c>
      <c r="AU21" s="95">
        <f t="shared" si="13"/>
        <v>10</v>
      </c>
      <c r="AV21" s="107">
        <v>100</v>
      </c>
      <c r="AW21" s="92">
        <f t="shared" si="14"/>
        <v>100</v>
      </c>
      <c r="AX21" s="108"/>
      <c r="AY21" s="92" t="str">
        <f t="shared" si="15"/>
        <v/>
      </c>
      <c r="AZ21" s="108"/>
      <c r="BA21" s="92" t="str">
        <f t="shared" si="16"/>
        <v/>
      </c>
      <c r="BB21" s="95">
        <f t="shared" si="17"/>
        <v>10</v>
      </c>
      <c r="BC21" s="98">
        <f t="shared" si="18"/>
        <v>65.214285714285722</v>
      </c>
      <c r="BD21" s="98">
        <f t="shared" si="19"/>
        <v>65.209999999999994</v>
      </c>
      <c r="BE21" s="108"/>
      <c r="BF21" s="92">
        <f t="shared" si="20"/>
        <v>0</v>
      </c>
      <c r="BG21" s="108"/>
      <c r="BH21" s="92" t="str">
        <f t="shared" si="21"/>
        <v/>
      </c>
      <c r="BI21" s="108"/>
      <c r="BJ21" s="92" t="str">
        <f t="shared" si="44"/>
        <v/>
      </c>
      <c r="BK21" s="103">
        <f t="shared" si="22"/>
        <v>0</v>
      </c>
      <c r="BL21" s="108"/>
      <c r="BM21" s="92">
        <f t="shared" si="23"/>
        <v>0</v>
      </c>
      <c r="BN21" s="108"/>
      <c r="BO21" s="92">
        <f t="shared" si="24"/>
        <v>0</v>
      </c>
      <c r="BP21" s="108"/>
      <c r="BQ21" s="92">
        <f t="shared" si="25"/>
        <v>0</v>
      </c>
      <c r="BR21" s="108"/>
      <c r="BS21" s="92">
        <f t="shared" si="26"/>
        <v>0</v>
      </c>
      <c r="BT21" s="108"/>
      <c r="BU21" s="92">
        <f t="shared" si="27"/>
        <v>0</v>
      </c>
      <c r="BV21" s="107"/>
      <c r="BW21" s="92">
        <f t="shared" si="28"/>
        <v>0</v>
      </c>
      <c r="BX21" s="107"/>
      <c r="BY21" s="92">
        <f t="shared" si="29"/>
        <v>0</v>
      </c>
      <c r="BZ21" s="107"/>
      <c r="CA21" s="92">
        <f t="shared" si="30"/>
        <v>0</v>
      </c>
      <c r="CB21" s="107"/>
      <c r="CC21" s="92">
        <f t="shared" si="31"/>
        <v>0</v>
      </c>
      <c r="CD21" s="107"/>
      <c r="CE21" s="92">
        <f t="shared" si="32"/>
        <v>0</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26.084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v>42</v>
      </c>
      <c r="H22" s="92">
        <f t="shared" si="2"/>
        <v>52.5</v>
      </c>
      <c r="I22" s="95">
        <f t="shared" si="1"/>
        <v>15.75</v>
      </c>
      <c r="J22" s="108">
        <v>14</v>
      </c>
      <c r="K22" s="92">
        <f t="shared" si="3"/>
        <v>70</v>
      </c>
      <c r="L22" s="108">
        <v>19</v>
      </c>
      <c r="M22" s="92">
        <f t="shared" si="4"/>
        <v>76</v>
      </c>
      <c r="N22" s="108">
        <v>21</v>
      </c>
      <c r="O22" s="92">
        <f t="shared" si="5"/>
        <v>60</v>
      </c>
      <c r="P22" s="108">
        <v>7</v>
      </c>
      <c r="Q22" s="92">
        <f t="shared" si="6"/>
        <v>46.666666666666664</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12.633333333333333</v>
      </c>
      <c r="AO22" s="108">
        <v>100</v>
      </c>
      <c r="AP22" s="92">
        <f t="shared" si="10"/>
        <v>100</v>
      </c>
      <c r="AQ22" s="108"/>
      <c r="AR22" s="92" t="str">
        <f t="shared" si="11"/>
        <v/>
      </c>
      <c r="AS22" s="108"/>
      <c r="AT22" s="92" t="str">
        <f t="shared" si="12"/>
        <v/>
      </c>
      <c r="AU22" s="95">
        <f t="shared" si="13"/>
        <v>10</v>
      </c>
      <c r="AV22" s="107">
        <v>100</v>
      </c>
      <c r="AW22" s="92">
        <f t="shared" si="14"/>
        <v>100</v>
      </c>
      <c r="AX22" s="108"/>
      <c r="AY22" s="92" t="str">
        <f t="shared" si="15"/>
        <v/>
      </c>
      <c r="AZ22" s="108"/>
      <c r="BA22" s="92" t="str">
        <f t="shared" si="16"/>
        <v/>
      </c>
      <c r="BB22" s="95">
        <f t="shared" si="17"/>
        <v>10</v>
      </c>
      <c r="BC22" s="98">
        <f t="shared" si="18"/>
        <v>64.669047619047618</v>
      </c>
      <c r="BD22" s="98">
        <f t="shared" si="19"/>
        <v>64.67</v>
      </c>
      <c r="BE22" s="108"/>
      <c r="BF22" s="92">
        <f t="shared" si="20"/>
        <v>0</v>
      </c>
      <c r="BG22" s="108"/>
      <c r="BH22" s="92" t="str">
        <f t="shared" si="21"/>
        <v/>
      </c>
      <c r="BI22" s="108"/>
      <c r="BJ22" s="92" t="str">
        <f t="shared" si="44"/>
        <v/>
      </c>
      <c r="BK22" s="103">
        <f t="shared" si="22"/>
        <v>0</v>
      </c>
      <c r="BL22" s="108"/>
      <c r="BM22" s="92">
        <f t="shared" si="23"/>
        <v>0</v>
      </c>
      <c r="BN22" s="108"/>
      <c r="BO22" s="92">
        <f t="shared" si="24"/>
        <v>0</v>
      </c>
      <c r="BP22" s="108"/>
      <c r="BQ22" s="92">
        <f t="shared" si="25"/>
        <v>0</v>
      </c>
      <c r="BR22" s="108"/>
      <c r="BS22" s="92">
        <f t="shared" si="26"/>
        <v>0</v>
      </c>
      <c r="BT22" s="108"/>
      <c r="BU22" s="92">
        <f t="shared" si="27"/>
        <v>0</v>
      </c>
      <c r="BV22" s="107"/>
      <c r="BW22" s="92">
        <f t="shared" si="28"/>
        <v>0</v>
      </c>
      <c r="BX22" s="107"/>
      <c r="BY22" s="92">
        <f t="shared" si="29"/>
        <v>0</v>
      </c>
      <c r="BZ22" s="107"/>
      <c r="CA22" s="92">
        <f t="shared" si="30"/>
        <v>0</v>
      </c>
      <c r="CB22" s="107"/>
      <c r="CC22" s="92">
        <f t="shared" si="31"/>
        <v>0</v>
      </c>
      <c r="CD22" s="107"/>
      <c r="CE22" s="92">
        <f t="shared" si="32"/>
        <v>0</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25.868000000000002</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v>40</v>
      </c>
      <c r="H23" s="92">
        <f t="shared" si="2"/>
        <v>50</v>
      </c>
      <c r="I23" s="95">
        <f t="shared" si="1"/>
        <v>15</v>
      </c>
      <c r="J23" s="108">
        <v>13</v>
      </c>
      <c r="K23" s="92">
        <f t="shared" si="3"/>
        <v>65</v>
      </c>
      <c r="L23" s="108">
        <v>13</v>
      </c>
      <c r="M23" s="92">
        <f t="shared" si="4"/>
        <v>52</v>
      </c>
      <c r="N23" s="108">
        <v>24</v>
      </c>
      <c r="O23" s="92">
        <f t="shared" si="5"/>
        <v>68.571428571428569</v>
      </c>
      <c r="P23" s="108">
        <v>7</v>
      </c>
      <c r="Q23" s="92">
        <f t="shared" si="6"/>
        <v>46.666666666666664</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11.611904761904761</v>
      </c>
      <c r="AO23" s="108">
        <v>100</v>
      </c>
      <c r="AP23" s="92">
        <f t="shared" si="10"/>
        <v>100</v>
      </c>
      <c r="AQ23" s="108"/>
      <c r="AR23" s="92" t="str">
        <f t="shared" si="11"/>
        <v/>
      </c>
      <c r="AS23" s="108"/>
      <c r="AT23" s="92" t="str">
        <f t="shared" si="12"/>
        <v/>
      </c>
      <c r="AU23" s="95">
        <f t="shared" si="13"/>
        <v>10</v>
      </c>
      <c r="AV23" s="107">
        <v>100</v>
      </c>
      <c r="AW23" s="92">
        <f t="shared" si="14"/>
        <v>100</v>
      </c>
      <c r="AX23" s="108"/>
      <c r="AY23" s="92" t="str">
        <f t="shared" si="15"/>
        <v/>
      </c>
      <c r="AZ23" s="108"/>
      <c r="BA23" s="92" t="str">
        <f t="shared" si="16"/>
        <v/>
      </c>
      <c r="BB23" s="95">
        <f t="shared" si="17"/>
        <v>10</v>
      </c>
      <c r="BC23" s="98">
        <f t="shared" si="18"/>
        <v>62.897619047619045</v>
      </c>
      <c r="BD23" s="98">
        <f t="shared" si="19"/>
        <v>62.9</v>
      </c>
      <c r="BE23" s="108"/>
      <c r="BF23" s="92">
        <f t="shared" si="20"/>
        <v>0</v>
      </c>
      <c r="BG23" s="108"/>
      <c r="BH23" s="92" t="str">
        <f t="shared" si="21"/>
        <v/>
      </c>
      <c r="BI23" s="108"/>
      <c r="BJ23" s="92" t="str">
        <f t="shared" si="44"/>
        <v/>
      </c>
      <c r="BK23" s="103">
        <f t="shared" si="22"/>
        <v>0</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f t="shared" si="29"/>
        <v>0</v>
      </c>
      <c r="BZ23" s="107"/>
      <c r="CA23" s="92">
        <f t="shared" si="30"/>
        <v>0</v>
      </c>
      <c r="CB23" s="107"/>
      <c r="CC23" s="92">
        <f t="shared" si="31"/>
        <v>0</v>
      </c>
      <c r="CD23" s="107"/>
      <c r="CE23" s="92">
        <f t="shared" si="32"/>
        <v>0</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25.16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v>42</v>
      </c>
      <c r="H24" s="92">
        <f t="shared" si="2"/>
        <v>52.5</v>
      </c>
      <c r="I24" s="95">
        <f t="shared" si="1"/>
        <v>15.75</v>
      </c>
      <c r="J24" s="108">
        <v>15</v>
      </c>
      <c r="K24" s="92">
        <f t="shared" si="3"/>
        <v>75</v>
      </c>
      <c r="L24" s="108">
        <v>13</v>
      </c>
      <c r="M24" s="92">
        <f t="shared" si="4"/>
        <v>52</v>
      </c>
      <c r="N24" s="108"/>
      <c r="O24" s="92">
        <f t="shared" si="5"/>
        <v>0</v>
      </c>
      <c r="P24" s="108"/>
      <c r="Q24" s="92">
        <f t="shared" si="6"/>
        <v>0</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6.3500000000000005</v>
      </c>
      <c r="AO24" s="108">
        <v>100</v>
      </c>
      <c r="AP24" s="92">
        <f t="shared" si="10"/>
        <v>100</v>
      </c>
      <c r="AQ24" s="108"/>
      <c r="AR24" s="92" t="str">
        <f t="shared" si="11"/>
        <v/>
      </c>
      <c r="AS24" s="108"/>
      <c r="AT24" s="92" t="str">
        <f t="shared" si="12"/>
        <v/>
      </c>
      <c r="AU24" s="95">
        <f t="shared" si="13"/>
        <v>10</v>
      </c>
      <c r="AV24" s="107">
        <v>100</v>
      </c>
      <c r="AW24" s="92">
        <f t="shared" si="14"/>
        <v>100</v>
      </c>
      <c r="AX24" s="108"/>
      <c r="AY24" s="92" t="str">
        <f t="shared" si="15"/>
        <v/>
      </c>
      <c r="AZ24" s="108"/>
      <c r="BA24" s="92" t="str">
        <f t="shared" si="16"/>
        <v/>
      </c>
      <c r="BB24" s="95">
        <f t="shared" si="17"/>
        <v>10</v>
      </c>
      <c r="BC24" s="98">
        <f t="shared" si="18"/>
        <v>62.242857142857147</v>
      </c>
      <c r="BD24" s="98">
        <f t="shared" si="19"/>
        <v>62.24</v>
      </c>
      <c r="BE24" s="108"/>
      <c r="BF24" s="92">
        <f t="shared" si="20"/>
        <v>0</v>
      </c>
      <c r="BG24" s="108"/>
      <c r="BH24" s="92" t="str">
        <f t="shared" si="21"/>
        <v/>
      </c>
      <c r="BI24" s="108"/>
      <c r="BJ24" s="92" t="str">
        <f t="shared" si="44"/>
        <v/>
      </c>
      <c r="BK24" s="103">
        <f t="shared" si="22"/>
        <v>0</v>
      </c>
      <c r="BL24" s="108"/>
      <c r="BM24" s="92">
        <f t="shared" si="23"/>
        <v>0</v>
      </c>
      <c r="BN24" s="108"/>
      <c r="BO24" s="92">
        <f t="shared" si="24"/>
        <v>0</v>
      </c>
      <c r="BP24" s="108"/>
      <c r="BQ24" s="92">
        <f t="shared" si="25"/>
        <v>0</v>
      </c>
      <c r="BR24" s="108"/>
      <c r="BS24" s="92">
        <f t="shared" si="26"/>
        <v>0</v>
      </c>
      <c r="BT24" s="108"/>
      <c r="BU24" s="92">
        <f t="shared" si="27"/>
        <v>0</v>
      </c>
      <c r="BV24" s="107"/>
      <c r="BW24" s="92">
        <f t="shared" si="28"/>
        <v>0</v>
      </c>
      <c r="BX24" s="107"/>
      <c r="BY24" s="92">
        <f t="shared" si="29"/>
        <v>0</v>
      </c>
      <c r="BZ24" s="107"/>
      <c r="CA24" s="92">
        <f t="shared" si="30"/>
        <v>0</v>
      </c>
      <c r="CB24" s="107"/>
      <c r="CC24" s="92">
        <f t="shared" si="31"/>
        <v>0</v>
      </c>
      <c r="CD24" s="107"/>
      <c r="CE24" s="92">
        <f t="shared" si="32"/>
        <v>0</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24.896000000000001</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v>48</v>
      </c>
      <c r="H25" s="92">
        <f t="shared" si="2"/>
        <v>60</v>
      </c>
      <c r="I25" s="95">
        <f t="shared" si="1"/>
        <v>18</v>
      </c>
      <c r="J25" s="108">
        <v>15</v>
      </c>
      <c r="K25" s="92">
        <f t="shared" si="3"/>
        <v>75</v>
      </c>
      <c r="L25" s="108">
        <v>13</v>
      </c>
      <c r="M25" s="92">
        <f t="shared" si="4"/>
        <v>52</v>
      </c>
      <c r="N25" s="108">
        <v>24</v>
      </c>
      <c r="O25" s="92">
        <f t="shared" si="5"/>
        <v>68.571428571428569</v>
      </c>
      <c r="P25" s="108">
        <v>7</v>
      </c>
      <c r="Q25" s="92">
        <f t="shared" si="6"/>
        <v>46.666666666666664</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12.111904761904761</v>
      </c>
      <c r="AO25" s="108">
        <v>100</v>
      </c>
      <c r="AP25" s="92">
        <f t="shared" si="10"/>
        <v>100</v>
      </c>
      <c r="AQ25" s="108"/>
      <c r="AR25" s="92" t="str">
        <f t="shared" si="11"/>
        <v/>
      </c>
      <c r="AS25" s="108"/>
      <c r="AT25" s="92" t="str">
        <f t="shared" si="12"/>
        <v/>
      </c>
      <c r="AU25" s="95">
        <f t="shared" si="13"/>
        <v>10</v>
      </c>
      <c r="AV25" s="107">
        <v>100</v>
      </c>
      <c r="AW25" s="92">
        <f t="shared" si="14"/>
        <v>100</v>
      </c>
      <c r="AX25" s="108"/>
      <c r="AY25" s="92" t="str">
        <f t="shared" si="15"/>
        <v/>
      </c>
      <c r="AZ25" s="108"/>
      <c r="BA25" s="92" t="str">
        <f t="shared" si="16"/>
        <v/>
      </c>
      <c r="BB25" s="95">
        <f t="shared" si="17"/>
        <v>10</v>
      </c>
      <c r="BC25" s="98">
        <f t="shared" si="18"/>
        <v>71.540476190476184</v>
      </c>
      <c r="BD25" s="98">
        <f t="shared" si="19"/>
        <v>71.540000000000006</v>
      </c>
      <c r="BE25" s="108"/>
      <c r="BF25" s="92">
        <f t="shared" si="20"/>
        <v>0</v>
      </c>
      <c r="BG25" s="108"/>
      <c r="BH25" s="92" t="str">
        <f t="shared" si="21"/>
        <v/>
      </c>
      <c r="BI25" s="108"/>
      <c r="BJ25" s="92" t="str">
        <f t="shared" si="44"/>
        <v/>
      </c>
      <c r="BK25" s="103">
        <f t="shared" si="22"/>
        <v>0</v>
      </c>
      <c r="BL25" s="108"/>
      <c r="BM25" s="92">
        <f t="shared" si="23"/>
        <v>0</v>
      </c>
      <c r="BN25" s="108"/>
      <c r="BO25" s="92">
        <f t="shared" si="24"/>
        <v>0</v>
      </c>
      <c r="BP25" s="108"/>
      <c r="BQ25" s="92">
        <f t="shared" si="25"/>
        <v>0</v>
      </c>
      <c r="BR25" s="108"/>
      <c r="BS25" s="92">
        <f t="shared" si="26"/>
        <v>0</v>
      </c>
      <c r="BT25" s="108"/>
      <c r="BU25" s="92">
        <f t="shared" si="27"/>
        <v>0</v>
      </c>
      <c r="BV25" s="107"/>
      <c r="BW25" s="92">
        <f t="shared" si="28"/>
        <v>0</v>
      </c>
      <c r="BX25" s="107"/>
      <c r="BY25" s="92">
        <f t="shared" si="29"/>
        <v>0</v>
      </c>
      <c r="BZ25" s="107"/>
      <c r="CA25" s="92">
        <f t="shared" si="30"/>
        <v>0</v>
      </c>
      <c r="CB25" s="107"/>
      <c r="CC25" s="92">
        <f t="shared" si="31"/>
        <v>0</v>
      </c>
      <c r="CD25" s="107"/>
      <c r="CE25" s="92">
        <f t="shared" si="32"/>
        <v>0</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28.616000000000003</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v>26</v>
      </c>
      <c r="H26" s="92">
        <f t="shared" si="2"/>
        <v>32.5</v>
      </c>
      <c r="I26" s="95">
        <f t="shared" si="1"/>
        <v>9.75</v>
      </c>
      <c r="J26" s="108">
        <v>11</v>
      </c>
      <c r="K26" s="92">
        <f t="shared" si="3"/>
        <v>55.000000000000007</v>
      </c>
      <c r="L26" s="108">
        <v>0</v>
      </c>
      <c r="M26" s="92">
        <f t="shared" si="4"/>
        <v>0</v>
      </c>
      <c r="N26" s="108">
        <v>0</v>
      </c>
      <c r="O26" s="92">
        <f t="shared" si="5"/>
        <v>0</v>
      </c>
      <c r="P26" s="108">
        <v>0</v>
      </c>
      <c r="Q26" s="92">
        <f t="shared" si="6"/>
        <v>0</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2.7500000000000004</v>
      </c>
      <c r="AO26" s="108">
        <v>80</v>
      </c>
      <c r="AP26" s="92">
        <f t="shared" si="10"/>
        <v>80</v>
      </c>
      <c r="AQ26" s="108"/>
      <c r="AR26" s="92" t="str">
        <f t="shared" si="11"/>
        <v/>
      </c>
      <c r="AS26" s="108"/>
      <c r="AT26" s="92" t="str">
        <f t="shared" si="12"/>
        <v/>
      </c>
      <c r="AU26" s="95">
        <f t="shared" si="13"/>
        <v>8</v>
      </c>
      <c r="AV26" s="107">
        <v>100</v>
      </c>
      <c r="AW26" s="92">
        <f t="shared" si="14"/>
        <v>100</v>
      </c>
      <c r="AX26" s="108"/>
      <c r="AY26" s="92" t="str">
        <f t="shared" si="15"/>
        <v/>
      </c>
      <c r="AZ26" s="108"/>
      <c r="BA26" s="92" t="str">
        <f t="shared" si="16"/>
        <v/>
      </c>
      <c r="BB26" s="95">
        <f t="shared" si="17"/>
        <v>10</v>
      </c>
      <c r="BC26" s="98">
        <f t="shared" si="18"/>
        <v>30.5</v>
      </c>
      <c r="BD26" s="98">
        <f t="shared" si="19"/>
        <v>30.5</v>
      </c>
      <c r="BE26" s="108"/>
      <c r="BF26" s="92">
        <f t="shared" si="20"/>
        <v>0</v>
      </c>
      <c r="BG26" s="108"/>
      <c r="BH26" s="92" t="str">
        <f t="shared" si="21"/>
        <v/>
      </c>
      <c r="BI26" s="108"/>
      <c r="BJ26" s="92" t="str">
        <f t="shared" si="44"/>
        <v/>
      </c>
      <c r="BK26" s="103">
        <f t="shared" si="22"/>
        <v>0</v>
      </c>
      <c r="BL26" s="108"/>
      <c r="BM26" s="92">
        <f t="shared" si="23"/>
        <v>0</v>
      </c>
      <c r="BN26" s="108"/>
      <c r="BO26" s="92">
        <f t="shared" si="24"/>
        <v>0</v>
      </c>
      <c r="BP26" s="108"/>
      <c r="BQ26" s="92">
        <f t="shared" si="25"/>
        <v>0</v>
      </c>
      <c r="BR26" s="108"/>
      <c r="BS26" s="92">
        <f t="shared" si="26"/>
        <v>0</v>
      </c>
      <c r="BT26" s="108"/>
      <c r="BU26" s="92">
        <f t="shared" si="27"/>
        <v>0</v>
      </c>
      <c r="BV26" s="107"/>
      <c r="BW26" s="92">
        <f t="shared" si="28"/>
        <v>0</v>
      </c>
      <c r="BX26" s="107"/>
      <c r="BY26" s="92">
        <f t="shared" si="29"/>
        <v>0</v>
      </c>
      <c r="BZ26" s="107"/>
      <c r="CA26" s="92">
        <f t="shared" si="30"/>
        <v>0</v>
      </c>
      <c r="CB26" s="107"/>
      <c r="CC26" s="92">
        <f t="shared" si="31"/>
        <v>0</v>
      </c>
      <c r="CD26" s="107"/>
      <c r="CE26" s="92">
        <f t="shared" si="32"/>
        <v>0</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12.200000000000001</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v>43</v>
      </c>
      <c r="H27" s="92">
        <f t="shared" si="2"/>
        <v>53.75</v>
      </c>
      <c r="I27" s="95">
        <f t="shared" si="1"/>
        <v>16.125</v>
      </c>
      <c r="J27" s="108">
        <v>15</v>
      </c>
      <c r="K27" s="92">
        <f t="shared" si="3"/>
        <v>75</v>
      </c>
      <c r="L27" s="108">
        <v>10</v>
      </c>
      <c r="M27" s="92">
        <f t="shared" si="4"/>
        <v>40</v>
      </c>
      <c r="N27" s="108">
        <v>32</v>
      </c>
      <c r="O27" s="92">
        <f t="shared" si="5"/>
        <v>91.428571428571431</v>
      </c>
      <c r="P27" s="108">
        <v>13</v>
      </c>
      <c r="Q27" s="92">
        <f t="shared" si="6"/>
        <v>86.666666666666671</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14.654761904761907</v>
      </c>
      <c r="AO27" s="108">
        <v>100</v>
      </c>
      <c r="AP27" s="92">
        <f t="shared" si="10"/>
        <v>100</v>
      </c>
      <c r="AQ27" s="108"/>
      <c r="AR27" s="92" t="str">
        <f t="shared" si="11"/>
        <v/>
      </c>
      <c r="AS27" s="108"/>
      <c r="AT27" s="92" t="str">
        <f t="shared" si="12"/>
        <v/>
      </c>
      <c r="AU27" s="95">
        <f t="shared" si="13"/>
        <v>10</v>
      </c>
      <c r="AV27" s="107">
        <v>100</v>
      </c>
      <c r="AW27" s="92">
        <f t="shared" si="14"/>
        <v>100</v>
      </c>
      <c r="AX27" s="108"/>
      <c r="AY27" s="92" t="str">
        <f t="shared" si="15"/>
        <v/>
      </c>
      <c r="AZ27" s="108"/>
      <c r="BA27" s="92" t="str">
        <f t="shared" si="16"/>
        <v/>
      </c>
      <c r="BB27" s="95">
        <f t="shared" si="17"/>
        <v>10</v>
      </c>
      <c r="BC27" s="98">
        <f t="shared" si="18"/>
        <v>67.49404761904762</v>
      </c>
      <c r="BD27" s="98">
        <f t="shared" si="19"/>
        <v>67.489999999999995</v>
      </c>
      <c r="BE27" s="108"/>
      <c r="BF27" s="92">
        <f t="shared" si="20"/>
        <v>0</v>
      </c>
      <c r="BG27" s="108"/>
      <c r="BH27" s="92" t="str">
        <f t="shared" si="21"/>
        <v/>
      </c>
      <c r="BI27" s="108"/>
      <c r="BJ27" s="92" t="str">
        <f t="shared" si="44"/>
        <v/>
      </c>
      <c r="BK27" s="103">
        <f t="shared" si="22"/>
        <v>0</v>
      </c>
      <c r="BL27" s="108"/>
      <c r="BM27" s="92">
        <f t="shared" si="23"/>
        <v>0</v>
      </c>
      <c r="BN27" s="108"/>
      <c r="BO27" s="92">
        <f t="shared" si="24"/>
        <v>0</v>
      </c>
      <c r="BP27" s="108"/>
      <c r="BQ27" s="92">
        <f t="shared" si="25"/>
        <v>0</v>
      </c>
      <c r="BR27" s="108"/>
      <c r="BS27" s="92">
        <f t="shared" si="26"/>
        <v>0</v>
      </c>
      <c r="BT27" s="108"/>
      <c r="BU27" s="92">
        <f t="shared" si="27"/>
        <v>0</v>
      </c>
      <c r="BV27" s="107"/>
      <c r="BW27" s="92">
        <f t="shared" si="28"/>
        <v>0</v>
      </c>
      <c r="BX27" s="107"/>
      <c r="BY27" s="92">
        <f t="shared" si="29"/>
        <v>0</v>
      </c>
      <c r="BZ27" s="107"/>
      <c r="CA27" s="92">
        <f t="shared" si="30"/>
        <v>0</v>
      </c>
      <c r="CB27" s="107"/>
      <c r="CC27" s="92">
        <f t="shared" si="31"/>
        <v>0</v>
      </c>
      <c r="CD27" s="107"/>
      <c r="CE27" s="92">
        <f t="shared" si="32"/>
        <v>0</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26.995999999999999</v>
      </c>
      <c r="CT27" s="104">
        <f>IFERROR(VLOOKUP(CS27,REGISTRATION!$P$22:$Q$32,2),"")</f>
        <v>5</v>
      </c>
      <c r="CU27" s="93" t="str">
        <f t="shared" si="42"/>
        <v>FAILED</v>
      </c>
    </row>
    <row r="28" spans="1:99">
      <c r="A28" s="41">
        <f>REGISTRATION!A29</f>
        <v>19</v>
      </c>
      <c r="B28" s="41" t="str">
        <f>REGISTRATION!B29</f>
        <v>201601-069</v>
      </c>
      <c r="C28" s="41" t="str">
        <f>CONCATENATE(REGISTRATION!C29," ",REGISTRATION!D29," ",REGISTRATION!E29)</f>
        <v>Jose Ralph Rholwen M</v>
      </c>
      <c r="D28" s="108">
        <v>38</v>
      </c>
      <c r="E28" s="92">
        <f t="shared" si="43"/>
        <v>54.285714285714285</v>
      </c>
      <c r="F28" s="95">
        <f t="shared" si="0"/>
        <v>16.285714285714285</v>
      </c>
      <c r="G28" s="108">
        <v>44</v>
      </c>
      <c r="H28" s="92">
        <f t="shared" si="2"/>
        <v>55.000000000000007</v>
      </c>
      <c r="I28" s="95">
        <f t="shared" si="1"/>
        <v>16.5</v>
      </c>
      <c r="J28" s="108">
        <v>13</v>
      </c>
      <c r="K28" s="92">
        <f t="shared" si="3"/>
        <v>65</v>
      </c>
      <c r="L28" s="108">
        <v>16</v>
      </c>
      <c r="M28" s="92">
        <f t="shared" si="4"/>
        <v>64</v>
      </c>
      <c r="N28" s="108">
        <v>32</v>
      </c>
      <c r="O28" s="92">
        <f t="shared" si="5"/>
        <v>91.428571428571431</v>
      </c>
      <c r="P28" s="108">
        <v>7</v>
      </c>
      <c r="Q28" s="92">
        <f t="shared" si="6"/>
        <v>46.666666666666664</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13.354761904761908</v>
      </c>
      <c r="AO28" s="108">
        <v>100</v>
      </c>
      <c r="AP28" s="92">
        <f t="shared" si="10"/>
        <v>100</v>
      </c>
      <c r="AQ28" s="108"/>
      <c r="AR28" s="92" t="str">
        <f t="shared" si="11"/>
        <v/>
      </c>
      <c r="AS28" s="108"/>
      <c r="AT28" s="92" t="str">
        <f t="shared" si="12"/>
        <v/>
      </c>
      <c r="AU28" s="95">
        <f t="shared" si="13"/>
        <v>10</v>
      </c>
      <c r="AV28" s="107">
        <v>100</v>
      </c>
      <c r="AW28" s="92">
        <f t="shared" si="14"/>
        <v>100</v>
      </c>
      <c r="AX28" s="108"/>
      <c r="AY28" s="92" t="str">
        <f t="shared" si="15"/>
        <v/>
      </c>
      <c r="AZ28" s="108"/>
      <c r="BA28" s="92" t="str">
        <f t="shared" si="16"/>
        <v/>
      </c>
      <c r="BB28" s="95">
        <f t="shared" si="17"/>
        <v>10</v>
      </c>
      <c r="BC28" s="98">
        <f t="shared" si="18"/>
        <v>66.140476190476193</v>
      </c>
      <c r="BD28" s="98">
        <f t="shared" si="19"/>
        <v>66.14</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f t="shared" si="29"/>
        <v>0</v>
      </c>
      <c r="BZ28" s="107"/>
      <c r="CA28" s="92">
        <f t="shared" si="30"/>
        <v>0</v>
      </c>
      <c r="CB28" s="107"/>
      <c r="CC28" s="92">
        <f t="shared" si="31"/>
        <v>0</v>
      </c>
      <c r="CD28" s="107"/>
      <c r="CE28" s="92">
        <f t="shared" si="32"/>
        <v>0</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26.456000000000003</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33</v>
      </c>
      <c r="E29" s="92">
        <f t="shared" si="43"/>
        <v>47.142857142857139</v>
      </c>
      <c r="F29" s="95">
        <f t="shared" si="0"/>
        <v>14.142857142857141</v>
      </c>
      <c r="G29" s="108">
        <v>38</v>
      </c>
      <c r="H29" s="92">
        <f t="shared" si="2"/>
        <v>47.5</v>
      </c>
      <c r="I29" s="95">
        <f t="shared" si="1"/>
        <v>14.25</v>
      </c>
      <c r="J29" s="108">
        <v>17</v>
      </c>
      <c r="K29" s="92">
        <f t="shared" si="3"/>
        <v>85</v>
      </c>
      <c r="L29" s="108">
        <v>7</v>
      </c>
      <c r="M29" s="92">
        <f t="shared" si="4"/>
        <v>28.000000000000004</v>
      </c>
      <c r="N29" s="108">
        <v>31</v>
      </c>
      <c r="O29" s="92">
        <f t="shared" si="5"/>
        <v>88.571428571428569</v>
      </c>
      <c r="P29" s="108">
        <v>13</v>
      </c>
      <c r="Q29" s="92">
        <f t="shared" si="6"/>
        <v>86.666666666666671</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14.411904761904763</v>
      </c>
      <c r="AO29" s="108">
        <v>90</v>
      </c>
      <c r="AP29" s="92">
        <f t="shared" si="10"/>
        <v>90</v>
      </c>
      <c r="AQ29" s="108"/>
      <c r="AR29" s="92" t="str">
        <f t="shared" si="11"/>
        <v/>
      </c>
      <c r="AS29" s="108"/>
      <c r="AT29" s="92" t="str">
        <f t="shared" si="12"/>
        <v/>
      </c>
      <c r="AU29" s="95">
        <f t="shared" si="13"/>
        <v>9</v>
      </c>
      <c r="AV29" s="107">
        <v>100</v>
      </c>
      <c r="AW29" s="92">
        <f t="shared" si="14"/>
        <v>100</v>
      </c>
      <c r="AX29" s="108"/>
      <c r="AY29" s="92" t="str">
        <f t="shared" si="15"/>
        <v/>
      </c>
      <c r="AZ29" s="108"/>
      <c r="BA29" s="92" t="str">
        <f t="shared" si="16"/>
        <v/>
      </c>
      <c r="BB29" s="95">
        <f t="shared" si="17"/>
        <v>10</v>
      </c>
      <c r="BC29" s="98">
        <f t="shared" si="18"/>
        <v>61.804761904761904</v>
      </c>
      <c r="BD29" s="98">
        <f t="shared" si="19"/>
        <v>61.8</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f t="shared" si="29"/>
        <v>0</v>
      </c>
      <c r="BZ29" s="107"/>
      <c r="CA29" s="92">
        <f t="shared" si="30"/>
        <v>0</v>
      </c>
      <c r="CB29" s="107"/>
      <c r="CC29" s="92">
        <f t="shared" si="31"/>
        <v>0</v>
      </c>
      <c r="CD29" s="107"/>
      <c r="CE29" s="92">
        <f t="shared" si="32"/>
        <v>0</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24.72</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v>19</v>
      </c>
      <c r="H30" s="92">
        <f t="shared" si="2"/>
        <v>23.75</v>
      </c>
      <c r="I30" s="95">
        <f t="shared" si="1"/>
        <v>7.125</v>
      </c>
      <c r="J30" s="108">
        <v>16</v>
      </c>
      <c r="K30" s="92">
        <f t="shared" si="3"/>
        <v>80</v>
      </c>
      <c r="L30" s="108">
        <v>16</v>
      </c>
      <c r="M30" s="92">
        <f t="shared" si="4"/>
        <v>64</v>
      </c>
      <c r="N30" s="108">
        <v>5</v>
      </c>
      <c r="O30" s="92">
        <f t="shared" si="5"/>
        <v>14.285714285714285</v>
      </c>
      <c r="P30" s="108">
        <v>5</v>
      </c>
      <c r="Q30" s="92">
        <f t="shared" si="6"/>
        <v>33.333333333333329</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9.5809523809523807</v>
      </c>
      <c r="AO30" s="108">
        <v>100</v>
      </c>
      <c r="AP30" s="92">
        <f t="shared" si="10"/>
        <v>100</v>
      </c>
      <c r="AQ30" s="108"/>
      <c r="AR30" s="92" t="str">
        <f t="shared" si="11"/>
        <v/>
      </c>
      <c r="AS30" s="108"/>
      <c r="AT30" s="92" t="str">
        <f t="shared" si="12"/>
        <v/>
      </c>
      <c r="AU30" s="95">
        <f t="shared" si="13"/>
        <v>10</v>
      </c>
      <c r="AV30" s="107">
        <v>100</v>
      </c>
      <c r="AW30" s="92">
        <f t="shared" si="14"/>
        <v>100</v>
      </c>
      <c r="AX30" s="108"/>
      <c r="AY30" s="92" t="str">
        <f t="shared" si="15"/>
        <v/>
      </c>
      <c r="AZ30" s="108"/>
      <c r="BA30" s="92" t="str">
        <f t="shared" si="16"/>
        <v/>
      </c>
      <c r="BB30" s="95">
        <f t="shared" si="17"/>
        <v>10</v>
      </c>
      <c r="BC30" s="98">
        <f t="shared" si="18"/>
        <v>46.563095238095237</v>
      </c>
      <c r="BD30" s="98">
        <f t="shared" si="19"/>
        <v>46.56</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f t="shared" si="29"/>
        <v>0</v>
      </c>
      <c r="BZ30" s="107"/>
      <c r="CA30" s="92">
        <f t="shared" si="30"/>
        <v>0</v>
      </c>
      <c r="CB30" s="107"/>
      <c r="CC30" s="92">
        <f t="shared" si="31"/>
        <v>0</v>
      </c>
      <c r="CD30" s="107"/>
      <c r="CE30" s="92">
        <f t="shared" si="32"/>
        <v>0</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18.624000000000002</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v>25</v>
      </c>
      <c r="H31" s="92">
        <f t="shared" si="2"/>
        <v>31.25</v>
      </c>
      <c r="I31" s="95">
        <f t="shared" si="1"/>
        <v>9.375</v>
      </c>
      <c r="J31" s="108">
        <v>15</v>
      </c>
      <c r="K31" s="92">
        <f t="shared" si="3"/>
        <v>75</v>
      </c>
      <c r="L31" s="108">
        <v>11</v>
      </c>
      <c r="M31" s="92">
        <f t="shared" si="4"/>
        <v>44</v>
      </c>
      <c r="N31" s="108"/>
      <c r="O31" s="92">
        <f t="shared" si="5"/>
        <v>0</v>
      </c>
      <c r="P31" s="108">
        <v>6</v>
      </c>
      <c r="Q31" s="92">
        <f t="shared" si="6"/>
        <v>40</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7.95</v>
      </c>
      <c r="AO31" s="108">
        <v>100</v>
      </c>
      <c r="AP31" s="92">
        <f t="shared" si="10"/>
        <v>100</v>
      </c>
      <c r="AQ31" s="108"/>
      <c r="AR31" s="92" t="str">
        <f t="shared" si="11"/>
        <v/>
      </c>
      <c r="AS31" s="108"/>
      <c r="AT31" s="92" t="str">
        <f t="shared" si="12"/>
        <v/>
      </c>
      <c r="AU31" s="95">
        <f t="shared" si="13"/>
        <v>10</v>
      </c>
      <c r="AV31" s="107">
        <v>100</v>
      </c>
      <c r="AW31" s="92">
        <f t="shared" si="14"/>
        <v>100</v>
      </c>
      <c r="AX31" s="108"/>
      <c r="AY31" s="92" t="str">
        <f t="shared" si="15"/>
        <v/>
      </c>
      <c r="AZ31" s="108"/>
      <c r="BA31" s="92" t="str">
        <f t="shared" si="16"/>
        <v/>
      </c>
      <c r="BB31" s="95">
        <f t="shared" si="17"/>
        <v>10</v>
      </c>
      <c r="BC31" s="98">
        <f t="shared" si="18"/>
        <v>53.610714285714288</v>
      </c>
      <c r="BD31" s="98">
        <f t="shared" si="19"/>
        <v>53.61</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f t="shared" si="29"/>
        <v>0</v>
      </c>
      <c r="BZ31" s="107"/>
      <c r="CA31" s="92">
        <f t="shared" si="30"/>
        <v>0</v>
      </c>
      <c r="CB31" s="107"/>
      <c r="CC31" s="92">
        <f t="shared" si="31"/>
        <v>0</v>
      </c>
      <c r="CD31" s="107"/>
      <c r="CE31" s="92">
        <f t="shared" si="32"/>
        <v>0</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21.444000000000003</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v>41</v>
      </c>
      <c r="H32" s="92">
        <f t="shared" si="2"/>
        <v>51.249999999999993</v>
      </c>
      <c r="I32" s="95">
        <f t="shared" si="1"/>
        <v>15.374999999999996</v>
      </c>
      <c r="J32" s="108">
        <v>11</v>
      </c>
      <c r="K32" s="92">
        <f t="shared" si="3"/>
        <v>55.000000000000007</v>
      </c>
      <c r="L32" s="108">
        <v>11</v>
      </c>
      <c r="M32" s="92">
        <f t="shared" si="4"/>
        <v>44</v>
      </c>
      <c r="N32" s="108">
        <v>7</v>
      </c>
      <c r="O32" s="92">
        <f t="shared" si="5"/>
        <v>20</v>
      </c>
      <c r="P32" s="108">
        <v>12</v>
      </c>
      <c r="Q32" s="92">
        <f t="shared" si="6"/>
        <v>80</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9.9500000000000011</v>
      </c>
      <c r="AO32" s="108">
        <v>100</v>
      </c>
      <c r="AP32" s="92">
        <f t="shared" si="10"/>
        <v>100</v>
      </c>
      <c r="AQ32" s="108"/>
      <c r="AR32" s="92" t="str">
        <f t="shared" si="11"/>
        <v/>
      </c>
      <c r="AS32" s="108"/>
      <c r="AT32" s="92" t="str">
        <f t="shared" si="12"/>
        <v/>
      </c>
      <c r="AU32" s="95">
        <f t="shared" si="13"/>
        <v>10</v>
      </c>
      <c r="AV32" s="107">
        <v>100</v>
      </c>
      <c r="AW32" s="92">
        <f t="shared" si="14"/>
        <v>100</v>
      </c>
      <c r="AX32" s="108"/>
      <c r="AY32" s="92" t="str">
        <f t="shared" si="15"/>
        <v/>
      </c>
      <c r="AZ32" s="108"/>
      <c r="BA32" s="92" t="str">
        <f t="shared" si="16"/>
        <v/>
      </c>
      <c r="BB32" s="95">
        <f t="shared" si="17"/>
        <v>10</v>
      </c>
      <c r="BC32" s="98">
        <f t="shared" si="18"/>
        <v>62.896428571428572</v>
      </c>
      <c r="BD32" s="98">
        <f t="shared" si="19"/>
        <v>62.9</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f t="shared" si="29"/>
        <v>0</v>
      </c>
      <c r="BZ32" s="107"/>
      <c r="CA32" s="92">
        <f t="shared" si="30"/>
        <v>0</v>
      </c>
      <c r="CB32" s="107"/>
      <c r="CC32" s="92">
        <f t="shared" si="31"/>
        <v>0</v>
      </c>
      <c r="CD32" s="107"/>
      <c r="CE32" s="92">
        <f t="shared" si="32"/>
        <v>0</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25.16</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v>64</v>
      </c>
      <c r="H33" s="92">
        <f t="shared" si="2"/>
        <v>80</v>
      </c>
      <c r="I33" s="95">
        <f t="shared" si="1"/>
        <v>24</v>
      </c>
      <c r="J33" s="108">
        <v>18</v>
      </c>
      <c r="K33" s="92">
        <f t="shared" si="3"/>
        <v>90</v>
      </c>
      <c r="L33" s="108">
        <v>20</v>
      </c>
      <c r="M33" s="92">
        <f t="shared" si="4"/>
        <v>80</v>
      </c>
      <c r="N33" s="108">
        <v>28</v>
      </c>
      <c r="O33" s="92">
        <f t="shared" si="5"/>
        <v>80</v>
      </c>
      <c r="P33" s="108">
        <v>12</v>
      </c>
      <c r="Q33" s="92">
        <f t="shared" si="6"/>
        <v>80</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16.5</v>
      </c>
      <c r="AO33" s="108">
        <v>100</v>
      </c>
      <c r="AP33" s="92">
        <f t="shared" si="10"/>
        <v>100</v>
      </c>
      <c r="AQ33" s="108"/>
      <c r="AR33" s="92" t="str">
        <f t="shared" si="11"/>
        <v/>
      </c>
      <c r="AS33" s="108"/>
      <c r="AT33" s="92" t="str">
        <f t="shared" si="12"/>
        <v/>
      </c>
      <c r="AU33" s="95">
        <f t="shared" si="13"/>
        <v>10</v>
      </c>
      <c r="AV33" s="107">
        <v>100</v>
      </c>
      <c r="AW33" s="92">
        <f t="shared" si="14"/>
        <v>100</v>
      </c>
      <c r="AX33" s="108"/>
      <c r="AY33" s="92" t="str">
        <f t="shared" si="15"/>
        <v/>
      </c>
      <c r="AZ33" s="108"/>
      <c r="BA33" s="92" t="str">
        <f t="shared" si="16"/>
        <v/>
      </c>
      <c r="BB33" s="95">
        <f t="shared" si="17"/>
        <v>10</v>
      </c>
      <c r="BC33" s="98">
        <f t="shared" si="18"/>
        <v>86.214285714285708</v>
      </c>
      <c r="BD33" s="98">
        <f t="shared" si="19"/>
        <v>86.21</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f t="shared" si="29"/>
        <v>0</v>
      </c>
      <c r="BZ33" s="107"/>
      <c r="CA33" s="92">
        <f t="shared" si="30"/>
        <v>0</v>
      </c>
      <c r="CB33" s="107"/>
      <c r="CC33" s="92">
        <f t="shared" si="31"/>
        <v>0</v>
      </c>
      <c r="CD33" s="107"/>
      <c r="CE33" s="92">
        <f t="shared" si="32"/>
        <v>0</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34.484000000000002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v>46</v>
      </c>
      <c r="H34" s="92">
        <f t="shared" si="2"/>
        <v>57.499999999999993</v>
      </c>
      <c r="I34" s="95">
        <f t="shared" si="1"/>
        <v>17.249999999999996</v>
      </c>
      <c r="J34" s="108">
        <v>17</v>
      </c>
      <c r="K34" s="92">
        <f t="shared" si="3"/>
        <v>85</v>
      </c>
      <c r="L34" s="108">
        <v>24</v>
      </c>
      <c r="M34" s="92">
        <f t="shared" si="4"/>
        <v>96</v>
      </c>
      <c r="N34" s="108">
        <v>30</v>
      </c>
      <c r="O34" s="92">
        <f t="shared" si="5"/>
        <v>85.714285714285708</v>
      </c>
      <c r="P34" s="108">
        <v>10</v>
      </c>
      <c r="Q34" s="92">
        <f t="shared" si="6"/>
        <v>66.666666666666657</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16.669047619047621</v>
      </c>
      <c r="AO34" s="108">
        <v>100</v>
      </c>
      <c r="AP34" s="92">
        <f t="shared" si="10"/>
        <v>100</v>
      </c>
      <c r="AQ34" s="108"/>
      <c r="AR34" s="92" t="str">
        <f t="shared" si="11"/>
        <v/>
      </c>
      <c r="AS34" s="108"/>
      <c r="AT34" s="92" t="str">
        <f t="shared" si="12"/>
        <v/>
      </c>
      <c r="AU34" s="95">
        <f t="shared" si="13"/>
        <v>10</v>
      </c>
      <c r="AV34" s="107">
        <v>100</v>
      </c>
      <c r="AW34" s="92">
        <f t="shared" si="14"/>
        <v>100</v>
      </c>
      <c r="AX34" s="108"/>
      <c r="AY34" s="92" t="str">
        <f t="shared" si="15"/>
        <v/>
      </c>
      <c r="AZ34" s="108"/>
      <c r="BA34" s="92" t="str">
        <f t="shared" si="16"/>
        <v/>
      </c>
      <c r="BB34" s="95">
        <f t="shared" si="17"/>
        <v>10</v>
      </c>
      <c r="BC34" s="98">
        <f t="shared" si="18"/>
        <v>82.204761904761895</v>
      </c>
      <c r="BD34" s="98">
        <f t="shared" si="19"/>
        <v>82.2</v>
      </c>
      <c r="BE34" s="108">
        <v>80</v>
      </c>
      <c r="BF34" s="92">
        <f t="shared" si="20"/>
        <v>80</v>
      </c>
      <c r="BG34" s="108"/>
      <c r="BH34" s="92" t="str">
        <f t="shared" si="21"/>
        <v/>
      </c>
      <c r="BI34" s="108"/>
      <c r="BJ34" s="92" t="str">
        <f t="shared" si="44"/>
        <v/>
      </c>
      <c r="BK34" s="103">
        <f t="shared" si="22"/>
        <v>40</v>
      </c>
      <c r="BL34" s="108">
        <v>100</v>
      </c>
      <c r="BM34" s="92">
        <f t="shared" si="23"/>
        <v>100</v>
      </c>
      <c r="BN34" s="108">
        <v>100</v>
      </c>
      <c r="BO34" s="92">
        <f t="shared" si="24"/>
        <v>100</v>
      </c>
      <c r="BP34" s="108">
        <v>100</v>
      </c>
      <c r="BQ34" s="92">
        <f t="shared" si="25"/>
        <v>100</v>
      </c>
      <c r="BR34" s="108">
        <v>100</v>
      </c>
      <c r="BS34" s="92">
        <f t="shared" si="26"/>
        <v>100</v>
      </c>
      <c r="BT34" s="108">
        <v>100</v>
      </c>
      <c r="BU34" s="92">
        <f t="shared" si="27"/>
        <v>100</v>
      </c>
      <c r="BV34" s="107">
        <v>90</v>
      </c>
      <c r="BW34" s="92">
        <f t="shared" si="28"/>
        <v>90</v>
      </c>
      <c r="BX34" s="107">
        <v>100</v>
      </c>
      <c r="BY34" s="92">
        <f t="shared" si="29"/>
        <v>100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49.5</v>
      </c>
      <c r="CQ34" s="99">
        <f t="shared" si="39"/>
        <v>89.5</v>
      </c>
      <c r="CR34" s="99">
        <f t="shared" si="40"/>
        <v>89.5</v>
      </c>
      <c r="CS34" s="104">
        <f t="shared" si="45"/>
        <v>86.58</v>
      </c>
      <c r="CT34" s="104">
        <f>IFERROR(VLOOKUP(CS34,REGISTRATION!$P$22:$Q$32,2),"")</f>
        <v>2</v>
      </c>
      <c r="CU34" s="93" t="str">
        <f t="shared" si="42"/>
        <v>PASSED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v>41</v>
      </c>
      <c r="H35" s="92">
        <f t="shared" si="2"/>
        <v>51.249999999999993</v>
      </c>
      <c r="I35" s="95">
        <f t="shared" si="1"/>
        <v>15.374999999999996</v>
      </c>
      <c r="J35" s="108">
        <v>14</v>
      </c>
      <c r="K35" s="92">
        <f t="shared" si="3"/>
        <v>70</v>
      </c>
      <c r="L35" s="108">
        <v>12</v>
      </c>
      <c r="M35" s="92">
        <f t="shared" si="4"/>
        <v>48</v>
      </c>
      <c r="N35" s="108">
        <v>29</v>
      </c>
      <c r="O35" s="92">
        <f t="shared" si="5"/>
        <v>82.857142857142861</v>
      </c>
      <c r="P35" s="108">
        <v>12</v>
      </c>
      <c r="Q35" s="92">
        <f t="shared" si="6"/>
        <v>80</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14.042857142857144</v>
      </c>
      <c r="AO35" s="108">
        <v>100</v>
      </c>
      <c r="AP35" s="92">
        <f t="shared" si="10"/>
        <v>100</v>
      </c>
      <c r="AQ35" s="108"/>
      <c r="AR35" s="92" t="str">
        <f t="shared" si="11"/>
        <v/>
      </c>
      <c r="AS35" s="108"/>
      <c r="AT35" s="92" t="str">
        <f t="shared" si="12"/>
        <v/>
      </c>
      <c r="AU35" s="95">
        <f t="shared" si="13"/>
        <v>10</v>
      </c>
      <c r="AV35" s="107">
        <v>100</v>
      </c>
      <c r="AW35" s="92">
        <f t="shared" si="14"/>
        <v>100</v>
      </c>
      <c r="AX35" s="108"/>
      <c r="AY35" s="92" t="str">
        <f t="shared" si="15"/>
        <v/>
      </c>
      <c r="AZ35" s="108"/>
      <c r="BA35" s="92" t="str">
        <f t="shared" si="16"/>
        <v/>
      </c>
      <c r="BB35" s="95">
        <f t="shared" si="17"/>
        <v>10</v>
      </c>
      <c r="BC35" s="98">
        <f t="shared" si="18"/>
        <v>61.417857142857144</v>
      </c>
      <c r="BD35" s="98">
        <f t="shared" si="19"/>
        <v>61.42</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24.568000000000001</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v>37</v>
      </c>
      <c r="H36" s="92">
        <f t="shared" si="2"/>
        <v>46.25</v>
      </c>
      <c r="I36" s="95">
        <f t="shared" si="1"/>
        <v>13.875</v>
      </c>
      <c r="J36" s="108">
        <v>15</v>
      </c>
      <c r="K36" s="92">
        <f t="shared" si="3"/>
        <v>75</v>
      </c>
      <c r="L36" s="108">
        <v>16</v>
      </c>
      <c r="M36" s="92">
        <f t="shared" si="4"/>
        <v>64</v>
      </c>
      <c r="N36" s="108">
        <v>32</v>
      </c>
      <c r="O36" s="92">
        <f t="shared" si="5"/>
        <v>91.428571428571431</v>
      </c>
      <c r="P36" s="108">
        <v>15</v>
      </c>
      <c r="Q36" s="92">
        <f t="shared" si="6"/>
        <v>100</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16.521428571428572</v>
      </c>
      <c r="AO36" s="108">
        <v>100</v>
      </c>
      <c r="AP36" s="92">
        <f t="shared" si="10"/>
        <v>100</v>
      </c>
      <c r="AQ36" s="108"/>
      <c r="AR36" s="92" t="str">
        <f t="shared" si="11"/>
        <v/>
      </c>
      <c r="AS36" s="108"/>
      <c r="AT36" s="92" t="str">
        <f t="shared" si="12"/>
        <v/>
      </c>
      <c r="AU36" s="95">
        <f t="shared" si="13"/>
        <v>10</v>
      </c>
      <c r="AV36" s="107">
        <v>100</v>
      </c>
      <c r="AW36" s="92">
        <f t="shared" si="14"/>
        <v>100</v>
      </c>
      <c r="AX36" s="108"/>
      <c r="AY36" s="92" t="str">
        <f t="shared" si="15"/>
        <v/>
      </c>
      <c r="AZ36" s="108"/>
      <c r="BA36" s="92" t="str">
        <f t="shared" si="16"/>
        <v/>
      </c>
      <c r="BB36" s="95">
        <f t="shared" si="17"/>
        <v>10</v>
      </c>
      <c r="BC36" s="98">
        <f t="shared" si="18"/>
        <v>72.253571428571433</v>
      </c>
      <c r="BD36" s="98">
        <f t="shared" si="19"/>
        <v>72.25</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28.900000000000002</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v>41</v>
      </c>
      <c r="H37" s="92">
        <f t="shared" si="2"/>
        <v>51.249999999999993</v>
      </c>
      <c r="I37" s="95">
        <f t="shared" si="1"/>
        <v>15.374999999999996</v>
      </c>
      <c r="J37" s="108">
        <v>11</v>
      </c>
      <c r="K37" s="92">
        <f t="shared" si="3"/>
        <v>55.000000000000007</v>
      </c>
      <c r="L37" s="108">
        <v>15</v>
      </c>
      <c r="M37" s="92">
        <f t="shared" si="4"/>
        <v>60</v>
      </c>
      <c r="N37" s="108">
        <v>12</v>
      </c>
      <c r="O37" s="92">
        <f t="shared" si="5"/>
        <v>34.285714285714285</v>
      </c>
      <c r="P37" s="108">
        <v>6</v>
      </c>
      <c r="Q37" s="92">
        <f t="shared" si="6"/>
        <v>40</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9.4642857142857135</v>
      </c>
      <c r="AO37" s="108">
        <v>100</v>
      </c>
      <c r="AP37" s="92">
        <f t="shared" si="10"/>
        <v>100</v>
      </c>
      <c r="AQ37" s="108"/>
      <c r="AR37" s="92" t="str">
        <f t="shared" si="11"/>
        <v/>
      </c>
      <c r="AS37" s="108"/>
      <c r="AT37" s="92" t="str">
        <f t="shared" si="12"/>
        <v/>
      </c>
      <c r="AU37" s="95">
        <f t="shared" si="13"/>
        <v>10</v>
      </c>
      <c r="AV37" s="107">
        <v>100</v>
      </c>
      <c r="AW37" s="92">
        <f t="shared" si="14"/>
        <v>100</v>
      </c>
      <c r="AX37" s="108"/>
      <c r="AY37" s="92" t="str">
        <f t="shared" si="15"/>
        <v/>
      </c>
      <c r="AZ37" s="108"/>
      <c r="BA37" s="92" t="str">
        <f t="shared" si="16"/>
        <v/>
      </c>
      <c r="BB37" s="95">
        <f t="shared" si="17"/>
        <v>10</v>
      </c>
      <c r="BC37" s="98">
        <f t="shared" si="18"/>
        <v>65.410714285714278</v>
      </c>
      <c r="BD37" s="98">
        <f t="shared" si="19"/>
        <v>65.41</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26.164000000000001</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v>43</v>
      </c>
      <c r="H38" s="92">
        <f t="shared" si="2"/>
        <v>53.75</v>
      </c>
      <c r="I38" s="95">
        <f t="shared" si="1"/>
        <v>16.125</v>
      </c>
      <c r="J38" s="108">
        <v>16</v>
      </c>
      <c r="K38" s="92">
        <f t="shared" si="3"/>
        <v>80</v>
      </c>
      <c r="L38" s="108">
        <v>12</v>
      </c>
      <c r="M38" s="92">
        <f t="shared" si="4"/>
        <v>48</v>
      </c>
      <c r="N38" s="108">
        <v>23</v>
      </c>
      <c r="O38" s="92">
        <f t="shared" si="5"/>
        <v>65.714285714285708</v>
      </c>
      <c r="P38" s="108"/>
      <c r="Q38" s="92">
        <f t="shared" si="6"/>
        <v>0</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9.6857142857142868</v>
      </c>
      <c r="AO38" s="108">
        <v>100</v>
      </c>
      <c r="AP38" s="92">
        <f t="shared" si="10"/>
        <v>100</v>
      </c>
      <c r="AQ38" s="108"/>
      <c r="AR38" s="92" t="str">
        <f t="shared" si="11"/>
        <v/>
      </c>
      <c r="AS38" s="108"/>
      <c r="AT38" s="92" t="str">
        <f t="shared" si="12"/>
        <v/>
      </c>
      <c r="AU38" s="95">
        <f t="shared" si="13"/>
        <v>10</v>
      </c>
      <c r="AV38" s="107">
        <v>100</v>
      </c>
      <c r="AW38" s="92">
        <f t="shared" si="14"/>
        <v>100</v>
      </c>
      <c r="AX38" s="108"/>
      <c r="AY38" s="92" t="str">
        <f t="shared" si="15"/>
        <v/>
      </c>
      <c r="AZ38" s="108"/>
      <c r="BA38" s="92" t="str">
        <f t="shared" si="16"/>
        <v/>
      </c>
      <c r="BB38" s="95">
        <f t="shared" si="17"/>
        <v>10</v>
      </c>
      <c r="BC38" s="98">
        <f t="shared" si="18"/>
        <v>62.096428571428568</v>
      </c>
      <c r="BD38" s="98">
        <f t="shared" si="19"/>
        <v>62.1</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24.840000000000003</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v>51</v>
      </c>
      <c r="H39" s="92">
        <f t="shared" si="2"/>
        <v>63.749999999999993</v>
      </c>
      <c r="I39" s="95">
        <f t="shared" si="1"/>
        <v>19.124999999999996</v>
      </c>
      <c r="J39" s="108">
        <v>15</v>
      </c>
      <c r="K39" s="92">
        <f t="shared" si="3"/>
        <v>75</v>
      </c>
      <c r="L39" s="108">
        <v>15</v>
      </c>
      <c r="M39" s="92">
        <f t="shared" si="4"/>
        <v>60</v>
      </c>
      <c r="N39" s="108">
        <v>29</v>
      </c>
      <c r="O39" s="92">
        <f t="shared" si="5"/>
        <v>82.857142857142861</v>
      </c>
      <c r="P39" s="108">
        <v>14</v>
      </c>
      <c r="Q39" s="92">
        <f t="shared" si="6"/>
        <v>93.333333333333329</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15.55952380952381</v>
      </c>
      <c r="AO39" s="108">
        <v>100</v>
      </c>
      <c r="AP39" s="92">
        <f t="shared" si="10"/>
        <v>100</v>
      </c>
      <c r="AQ39" s="108"/>
      <c r="AR39" s="92" t="str">
        <f t="shared" si="11"/>
        <v/>
      </c>
      <c r="AS39" s="108"/>
      <c r="AT39" s="92" t="str">
        <f t="shared" si="12"/>
        <v/>
      </c>
      <c r="AU39" s="95">
        <f t="shared" si="13"/>
        <v>10</v>
      </c>
      <c r="AV39" s="107">
        <v>100</v>
      </c>
      <c r="AW39" s="92">
        <f t="shared" si="14"/>
        <v>100</v>
      </c>
      <c r="AX39" s="108"/>
      <c r="AY39" s="92" t="str">
        <f t="shared" si="15"/>
        <v/>
      </c>
      <c r="AZ39" s="108"/>
      <c r="BA39" s="92" t="str">
        <f t="shared" si="16"/>
        <v/>
      </c>
      <c r="BB39" s="95">
        <f t="shared" si="17"/>
        <v>10</v>
      </c>
      <c r="BC39" s="98">
        <f t="shared" si="18"/>
        <v>79.113095238095241</v>
      </c>
      <c r="BD39" s="98">
        <f t="shared" si="19"/>
        <v>79.11</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31.644000000000002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v>41</v>
      </c>
      <c r="H40" s="92">
        <f t="shared" si="2"/>
        <v>51.249999999999993</v>
      </c>
      <c r="I40" s="95">
        <f t="shared" si="1"/>
        <v>15.374999999999996</v>
      </c>
      <c r="J40" s="108">
        <v>16</v>
      </c>
      <c r="K40" s="92">
        <f t="shared" si="3"/>
        <v>80</v>
      </c>
      <c r="L40" s="108">
        <v>11</v>
      </c>
      <c r="M40" s="92">
        <f t="shared" si="4"/>
        <v>44</v>
      </c>
      <c r="N40" s="108">
        <v>33</v>
      </c>
      <c r="O40" s="92">
        <f t="shared" si="5"/>
        <v>94.285714285714278</v>
      </c>
      <c r="P40" s="108">
        <v>15</v>
      </c>
      <c r="Q40" s="92">
        <f t="shared" si="6"/>
        <v>100</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15.914285714285715</v>
      </c>
      <c r="AO40" s="108">
        <v>100</v>
      </c>
      <c r="AP40" s="92">
        <f t="shared" si="10"/>
        <v>100</v>
      </c>
      <c r="AQ40" s="108"/>
      <c r="AR40" s="92" t="str">
        <f t="shared" si="11"/>
        <v/>
      </c>
      <c r="AS40" s="108"/>
      <c r="AT40" s="92" t="str">
        <f t="shared" si="12"/>
        <v/>
      </c>
      <c r="AU40" s="95">
        <f t="shared" si="13"/>
        <v>10</v>
      </c>
      <c r="AV40" s="107">
        <v>100</v>
      </c>
      <c r="AW40" s="92">
        <f t="shared" si="14"/>
        <v>100</v>
      </c>
      <c r="AX40" s="108"/>
      <c r="AY40" s="92" t="str">
        <f t="shared" si="15"/>
        <v/>
      </c>
      <c r="AZ40" s="108"/>
      <c r="BA40" s="92" t="str">
        <f t="shared" si="16"/>
        <v/>
      </c>
      <c r="BB40" s="95">
        <f t="shared" si="17"/>
        <v>10</v>
      </c>
      <c r="BC40" s="98">
        <f t="shared" si="18"/>
        <v>66.289285714285711</v>
      </c>
      <c r="BD40" s="98">
        <f t="shared" si="19"/>
        <v>66.290000000000006</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26.516000000000005</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v>42</v>
      </c>
      <c r="H41" s="92">
        <f t="shared" si="2"/>
        <v>52.5</v>
      </c>
      <c r="I41" s="95">
        <f t="shared" si="1"/>
        <v>15.75</v>
      </c>
      <c r="J41" s="108">
        <v>7</v>
      </c>
      <c r="K41" s="92">
        <f t="shared" si="3"/>
        <v>35</v>
      </c>
      <c r="L41" s="108">
        <v>21</v>
      </c>
      <c r="M41" s="92">
        <f t="shared" si="4"/>
        <v>84</v>
      </c>
      <c r="N41" s="108">
        <v>8</v>
      </c>
      <c r="O41" s="92">
        <f t="shared" si="5"/>
        <v>22.857142857142858</v>
      </c>
      <c r="P41" s="108">
        <v>15</v>
      </c>
      <c r="Q41" s="92">
        <f t="shared" si="6"/>
        <v>100</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12.092857142857143</v>
      </c>
      <c r="AO41" s="108">
        <v>100</v>
      </c>
      <c r="AP41" s="92">
        <f t="shared" si="10"/>
        <v>100</v>
      </c>
      <c r="AQ41" s="108"/>
      <c r="AR41" s="92" t="str">
        <f t="shared" si="11"/>
        <v/>
      </c>
      <c r="AS41" s="108"/>
      <c r="AT41" s="92" t="str">
        <f t="shared" si="12"/>
        <v/>
      </c>
      <c r="AU41" s="95">
        <f t="shared" si="13"/>
        <v>10</v>
      </c>
      <c r="AV41" s="107">
        <v>100</v>
      </c>
      <c r="AW41" s="92">
        <f t="shared" si="14"/>
        <v>100</v>
      </c>
      <c r="AX41" s="108"/>
      <c r="AY41" s="92" t="str">
        <f t="shared" si="15"/>
        <v/>
      </c>
      <c r="AZ41" s="108"/>
      <c r="BA41" s="92" t="str">
        <f t="shared" si="16"/>
        <v/>
      </c>
      <c r="BB41" s="95">
        <f t="shared" si="17"/>
        <v>10</v>
      </c>
      <c r="BC41" s="98">
        <f t="shared" si="18"/>
        <v>63.271428571428572</v>
      </c>
      <c r="BD41" s="98">
        <f t="shared" si="19"/>
        <v>63.27</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25.308000000000003</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v>45</v>
      </c>
      <c r="H42" s="92">
        <f t="shared" si="2"/>
        <v>56.25</v>
      </c>
      <c r="I42" s="95">
        <f t="shared" ref="I42:I70" si="47">IFERROR((H42*$I$7), "")</f>
        <v>16.875</v>
      </c>
      <c r="J42" s="108">
        <v>8</v>
      </c>
      <c r="K42" s="92">
        <f t="shared" si="3"/>
        <v>40</v>
      </c>
      <c r="L42" s="108"/>
      <c r="M42" s="92">
        <f t="shared" si="4"/>
        <v>0</v>
      </c>
      <c r="N42" s="108">
        <v>33</v>
      </c>
      <c r="O42" s="92">
        <f t="shared" si="5"/>
        <v>94.285714285714278</v>
      </c>
      <c r="P42" s="108">
        <v>8</v>
      </c>
      <c r="Q42" s="92">
        <f t="shared" si="6"/>
        <v>53.333333333333336</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9.3809523809523814</v>
      </c>
      <c r="AO42" s="108">
        <v>100</v>
      </c>
      <c r="AP42" s="92">
        <f t="shared" si="10"/>
        <v>100</v>
      </c>
      <c r="AQ42" s="108"/>
      <c r="AR42" s="92" t="str">
        <f t="shared" si="11"/>
        <v/>
      </c>
      <c r="AS42" s="108"/>
      <c r="AT42" s="92" t="str">
        <f t="shared" si="12"/>
        <v/>
      </c>
      <c r="AU42" s="95">
        <f t="shared" si="13"/>
        <v>10</v>
      </c>
      <c r="AV42" s="108">
        <v>100</v>
      </c>
      <c r="AW42" s="92">
        <f t="shared" si="14"/>
        <v>100</v>
      </c>
      <c r="AX42" s="108"/>
      <c r="AY42" s="92" t="str">
        <f t="shared" si="15"/>
        <v/>
      </c>
      <c r="AZ42" s="108"/>
      <c r="BA42" s="92" t="str">
        <f t="shared" si="16"/>
        <v/>
      </c>
      <c r="BB42" s="95">
        <f t="shared" si="17"/>
        <v>10</v>
      </c>
      <c r="BC42" s="98">
        <f t="shared" si="18"/>
        <v>62.970238095238095</v>
      </c>
      <c r="BD42" s="98">
        <f t="shared" si="19"/>
        <v>62.97</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25.188000000000002</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f t="shared" si="6"/>
        <v>0</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f t="shared" si="6"/>
        <v>0</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f t="shared" si="6"/>
        <v>0</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f t="shared" si="6"/>
        <v>0</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f t="shared" si="6"/>
        <v>0</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f t="shared" si="6"/>
        <v>0</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f t="shared" si="6"/>
        <v>0</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f t="shared" si="6"/>
        <v>0</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f t="shared" si="6"/>
        <v>0</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f t="shared" si="6"/>
        <v>0</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f t="shared" si="6"/>
        <v>0</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f t="shared" si="6"/>
        <v>0</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f t="shared" si="6"/>
        <v>0</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f t="shared" si="6"/>
        <v>0</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f t="shared" si="6"/>
        <v>0</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f t="shared" si="6"/>
        <v>0</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f t="shared" si="6"/>
        <v>0</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f t="shared" si="6"/>
        <v>0</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f t="shared" si="6"/>
        <v>0</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f t="shared" si="6"/>
        <v>0</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f t="shared" si="6"/>
        <v>0</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f t="shared" si="6"/>
        <v>0</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f t="shared" si="6"/>
        <v>0</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f t="shared" si="6"/>
        <v>0</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f t="shared" si="6"/>
        <v>0</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f t="shared" si="6"/>
        <v>0</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f t="shared" si="6"/>
        <v>0</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f t="shared" si="6"/>
        <v>0</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f>'RAW GRADES'!I10</f>
        <v>16.125</v>
      </c>
      <c r="E8" s="52">
        <f>'RAW GRADES'!AN10</f>
        <v>5.45</v>
      </c>
      <c r="F8" s="52">
        <f>'RAW GRADES'!AU10</f>
        <v>10</v>
      </c>
      <c r="G8" s="52">
        <f>'RAW GRADES'!BB10</f>
        <v>10</v>
      </c>
      <c r="H8" s="53">
        <f>'RAW GRADES'!BC10</f>
        <v>56.575000000000003</v>
      </c>
      <c r="I8" s="53">
        <f>'RAW GRADES'!BD10</f>
        <v>56.58</v>
      </c>
      <c r="J8" s="52">
        <f>'RAW GRADES'!BK10</f>
        <v>0</v>
      </c>
      <c r="K8" s="52">
        <f>'RAW GRADES'!CP10</f>
        <v>0</v>
      </c>
      <c r="L8" s="52">
        <f>'RAW GRADES'!CQ10</f>
        <v>0</v>
      </c>
      <c r="M8" s="54">
        <f>'RAW GRADES'!CR10</f>
        <v>0</v>
      </c>
      <c r="N8" s="55">
        <f>'RAW GRADES'!CS10</f>
        <v>22.632000000000001</v>
      </c>
      <c r="O8" s="56">
        <f>'RAW GRADES'!CT10</f>
        <v>5</v>
      </c>
      <c r="P8" s="59" t="str">
        <f>IF(O8&gt;3,"FAILED","PASSED")</f>
        <v>FAILED</v>
      </c>
    </row>
    <row r="9" spans="1:16">
      <c r="A9" s="49">
        <v>2</v>
      </c>
      <c r="B9" s="50" t="str">
        <f>'RAW GRADES'!C11</f>
        <v>Amon Bryan Eriz C</v>
      </c>
      <c r="C9" s="57">
        <f>'RAW GRADES'!F11</f>
        <v>14.142857142857141</v>
      </c>
      <c r="D9" s="89">
        <f>'RAW GRADES'!I11</f>
        <v>14.25</v>
      </c>
      <c r="E9" s="52">
        <f>'RAW GRADES'!AN11</f>
        <v>15.392857142857146</v>
      </c>
      <c r="F9" s="52">
        <f>'RAW GRADES'!AU11</f>
        <v>10</v>
      </c>
      <c r="G9" s="52">
        <f>'RAW GRADES'!BB11</f>
        <v>10</v>
      </c>
      <c r="H9" s="53">
        <f>'RAW GRADES'!BC11</f>
        <v>63.785714285714285</v>
      </c>
      <c r="I9" s="53">
        <f>'RAW GRADES'!BD11</f>
        <v>63.79</v>
      </c>
      <c r="J9" s="52">
        <f>'RAW GRADES'!BK11</f>
        <v>0</v>
      </c>
      <c r="K9" s="52">
        <f>'RAW GRADES'!CP11</f>
        <v>0</v>
      </c>
      <c r="L9" s="52">
        <f>'RAW GRADES'!CQ11</f>
        <v>0</v>
      </c>
      <c r="M9" s="54">
        <f>'RAW GRADES'!CR11</f>
        <v>0</v>
      </c>
      <c r="N9" s="58">
        <f>'RAW GRADES'!CS11</f>
        <v>25.516000000000002</v>
      </c>
      <c r="O9" s="56">
        <f>'RAW GRADES'!CT11</f>
        <v>5</v>
      </c>
      <c r="P9" s="59" t="str">
        <f>IF(O9&gt;3,"FAILED","PASSED")</f>
        <v>FAILED</v>
      </c>
    </row>
    <row r="10" spans="1:16">
      <c r="A10" s="49">
        <v>3</v>
      </c>
      <c r="B10" s="50" t="str">
        <f>'RAW GRADES'!C12</f>
        <v>Amutan Annalyn R</v>
      </c>
      <c r="C10" s="57">
        <f>'RAW GRADES'!F12</f>
        <v>24.857142857142858</v>
      </c>
      <c r="D10" s="89">
        <f>'RAW GRADES'!I12</f>
        <v>18.375</v>
      </c>
      <c r="E10" s="52">
        <f>'RAW GRADES'!AN12</f>
        <v>13.216666666666667</v>
      </c>
      <c r="F10" s="52">
        <f>'RAW GRADES'!AU12</f>
        <v>10</v>
      </c>
      <c r="G10" s="52">
        <f>'RAW GRADES'!BB12</f>
        <v>10</v>
      </c>
      <c r="H10" s="53">
        <f>'RAW GRADES'!BC12</f>
        <v>76.44880952380953</v>
      </c>
      <c r="I10" s="53">
        <f>'RAW GRADES'!BD12</f>
        <v>76.45</v>
      </c>
      <c r="J10" s="52">
        <f>'RAW GRADES'!BK12</f>
        <v>0</v>
      </c>
      <c r="K10" s="52">
        <f>'RAW GRADES'!CP12</f>
        <v>0</v>
      </c>
      <c r="L10" s="52">
        <f>'RAW GRADES'!CQ12</f>
        <v>0</v>
      </c>
      <c r="M10" s="54">
        <f>'RAW GRADES'!CR12</f>
        <v>0</v>
      </c>
      <c r="N10" s="58">
        <f>'RAW GRADES'!CS12</f>
        <v>30.580000000000002</v>
      </c>
      <c r="O10" s="56">
        <f>'RAW GRADES'!CT12</f>
        <v>5</v>
      </c>
      <c r="P10" s="59" t="str">
        <f t="shared" ref="P10:P68" si="0">IF(O10&gt;3,"FAILED","PASSED")</f>
        <v>FAILED</v>
      </c>
    </row>
    <row r="11" spans="1:16">
      <c r="A11" s="49">
        <v>4</v>
      </c>
      <c r="B11" s="50" t="str">
        <f>'RAW GRADES'!C13</f>
        <v>Arevalo Jethro V</v>
      </c>
      <c r="C11" s="57">
        <f>'RAW GRADES'!F13</f>
        <v>18.857142857142854</v>
      </c>
      <c r="D11" s="89">
        <f>'RAW GRADES'!I13</f>
        <v>16.125</v>
      </c>
      <c r="E11" s="52">
        <f>'RAW GRADES'!AN13</f>
        <v>12.195238095238095</v>
      </c>
      <c r="F11" s="52">
        <f>'RAW GRADES'!AU13</f>
        <v>10</v>
      </c>
      <c r="G11" s="52">
        <f>'RAW GRADES'!BB13</f>
        <v>10</v>
      </c>
      <c r="H11" s="53">
        <f>'RAW GRADES'!BC13</f>
        <v>67.177380952380958</v>
      </c>
      <c r="I11" s="53">
        <f>'RAW GRADES'!BD13</f>
        <v>67.180000000000007</v>
      </c>
      <c r="J11" s="52">
        <f>'RAW GRADES'!BK13</f>
        <v>0</v>
      </c>
      <c r="K11" s="52">
        <f>'RAW GRADES'!CP13</f>
        <v>0</v>
      </c>
      <c r="L11" s="52">
        <f>'RAW GRADES'!CQ13</f>
        <v>0</v>
      </c>
      <c r="M11" s="54">
        <f>'RAW GRADES'!CR13</f>
        <v>0</v>
      </c>
      <c r="N11" s="58">
        <f>'RAW GRADES'!CS13</f>
        <v>26.872000000000003</v>
      </c>
      <c r="O11" s="56">
        <f>'RAW GRADES'!CT13</f>
        <v>5</v>
      </c>
      <c r="P11" s="59" t="str">
        <f t="shared" si="0"/>
        <v>FAILED</v>
      </c>
    </row>
    <row r="12" spans="1:16">
      <c r="A12" s="49">
        <v>5</v>
      </c>
      <c r="B12" s="50" t="str">
        <f>'RAW GRADES'!C14</f>
        <v>Baptista Jeffrey DC</v>
      </c>
      <c r="C12" s="57">
        <f>'RAW GRADES'!F14</f>
        <v>13.714285714285714</v>
      </c>
      <c r="D12" s="89">
        <f>'RAW GRADES'!I14</f>
        <v>12</v>
      </c>
      <c r="E12" s="52">
        <f>'RAW GRADES'!AN14</f>
        <v>9.25</v>
      </c>
      <c r="F12" s="52">
        <f>'RAW GRADES'!AU14</f>
        <v>10</v>
      </c>
      <c r="G12" s="52">
        <f>'RAW GRADES'!BB14</f>
        <v>10</v>
      </c>
      <c r="H12" s="53">
        <f>'RAW GRADES'!BC14</f>
        <v>54.964285714285715</v>
      </c>
      <c r="I12" s="53">
        <f>'RAW GRADES'!BD14</f>
        <v>54.96</v>
      </c>
      <c r="J12" s="52">
        <f>'RAW GRADES'!BK14</f>
        <v>0</v>
      </c>
      <c r="K12" s="52">
        <f>'RAW GRADES'!CP14</f>
        <v>0</v>
      </c>
      <c r="L12" s="52">
        <f>'RAW GRADES'!CQ14</f>
        <v>0</v>
      </c>
      <c r="M12" s="54">
        <f>'RAW GRADES'!CR14</f>
        <v>0</v>
      </c>
      <c r="N12" s="58">
        <f>'RAW GRADES'!CS14</f>
        <v>21.984000000000002</v>
      </c>
      <c r="O12" s="56">
        <f>'RAW GRADES'!CT14</f>
        <v>5</v>
      </c>
      <c r="P12" s="59" t="str">
        <f t="shared" si="0"/>
        <v>FAILED</v>
      </c>
    </row>
    <row r="13" spans="1:16">
      <c r="A13" s="49">
        <v>6</v>
      </c>
      <c r="B13" s="50" t="str">
        <f>'RAW GRADES'!C15</f>
        <v>Baterna Kenneth M</v>
      </c>
      <c r="C13" s="57">
        <f>'RAW GRADES'!F15</f>
        <v>18.857142857142854</v>
      </c>
      <c r="D13" s="89">
        <f>'RAW GRADES'!I15</f>
        <v>16.125</v>
      </c>
      <c r="E13" s="52">
        <f>'RAW GRADES'!AN15</f>
        <v>12.873809523809525</v>
      </c>
      <c r="F13" s="52">
        <f>'RAW GRADES'!AU15</f>
        <v>10</v>
      </c>
      <c r="G13" s="52">
        <f>'RAW GRADES'!BB15</f>
        <v>10</v>
      </c>
      <c r="H13" s="53">
        <f>'RAW GRADES'!BC15</f>
        <v>67.855952380952374</v>
      </c>
      <c r="I13" s="53">
        <f>'RAW GRADES'!BD15</f>
        <v>67.86</v>
      </c>
      <c r="J13" s="52">
        <f>'RAW GRADES'!BK15</f>
        <v>0</v>
      </c>
      <c r="K13" s="52">
        <f>'RAW GRADES'!CP15</f>
        <v>0</v>
      </c>
      <c r="L13" s="52">
        <f>'RAW GRADES'!CQ15</f>
        <v>0</v>
      </c>
      <c r="M13" s="54">
        <f>'RAW GRADES'!CR15</f>
        <v>0</v>
      </c>
      <c r="N13" s="58">
        <f>'RAW GRADES'!CS15</f>
        <v>27.144000000000002</v>
      </c>
      <c r="O13" s="56">
        <f>'RAW GRADES'!CT15</f>
        <v>5</v>
      </c>
      <c r="P13" s="59" t="str">
        <f t="shared" si="0"/>
        <v>FAILED</v>
      </c>
    </row>
    <row r="14" spans="1:16">
      <c r="A14" s="49">
        <v>7</v>
      </c>
      <c r="B14" s="50" t="str">
        <f>'RAW GRADES'!C16</f>
        <v>Borja Ken G</v>
      </c>
      <c r="C14" s="57">
        <f>'RAW GRADES'!F16</f>
        <v>27</v>
      </c>
      <c r="D14" s="89">
        <f>'RAW GRADES'!I16</f>
        <v>0</v>
      </c>
      <c r="E14" s="52">
        <f>'RAW GRADES'!AN16</f>
        <v>13.25</v>
      </c>
      <c r="F14" s="52">
        <f>'RAW GRADES'!AU16</f>
        <v>10</v>
      </c>
      <c r="G14" s="52">
        <f>'RAW GRADES'!BB16</f>
        <v>10</v>
      </c>
      <c r="H14" s="53">
        <f>'RAW GRADES'!BC16</f>
        <v>60.25</v>
      </c>
      <c r="I14" s="53">
        <f>'RAW GRADES'!BD16</f>
        <v>60.25</v>
      </c>
      <c r="J14" s="52">
        <f>'RAW GRADES'!BK16</f>
        <v>0</v>
      </c>
      <c r="K14" s="52">
        <f>'RAW GRADES'!CP16</f>
        <v>0</v>
      </c>
      <c r="L14" s="52">
        <f>'RAW GRADES'!CQ16</f>
        <v>0</v>
      </c>
      <c r="M14" s="54">
        <f>'RAW GRADES'!CR16</f>
        <v>0</v>
      </c>
      <c r="N14" s="58">
        <f>'RAW GRADES'!CS16</f>
        <v>24.1</v>
      </c>
      <c r="O14" s="56">
        <f>'RAW GRADES'!CT16</f>
        <v>5</v>
      </c>
      <c r="P14" s="59" t="str">
        <f t="shared" si="0"/>
        <v>FAILED</v>
      </c>
    </row>
    <row r="15" spans="1:16">
      <c r="A15" s="49">
        <v>8</v>
      </c>
      <c r="B15" s="50" t="str">
        <f>'RAW GRADES'!C17</f>
        <v>Buenafe Naomi Carmel E</v>
      </c>
      <c r="C15" s="57">
        <f>'RAW GRADES'!F17</f>
        <v>17.571428571428573</v>
      </c>
      <c r="D15" s="89">
        <f>'RAW GRADES'!I17</f>
        <v>15.374999999999996</v>
      </c>
      <c r="E15" s="52">
        <f>'RAW GRADES'!AN17</f>
        <v>8.5833333333333339</v>
      </c>
      <c r="F15" s="52">
        <f>'RAW GRADES'!AU17</f>
        <v>10</v>
      </c>
      <c r="G15" s="52">
        <f>'RAW GRADES'!BB17</f>
        <v>10</v>
      </c>
      <c r="H15" s="53">
        <f>'RAW GRADES'!BC17</f>
        <v>61.529761904761898</v>
      </c>
      <c r="I15" s="53">
        <f>'RAW GRADES'!BD17</f>
        <v>61.53</v>
      </c>
      <c r="J15" s="52">
        <f>'RAW GRADES'!BK17</f>
        <v>0</v>
      </c>
      <c r="K15" s="52">
        <f>'RAW GRADES'!CP17</f>
        <v>0</v>
      </c>
      <c r="L15" s="52">
        <f>'RAW GRADES'!CQ17</f>
        <v>0</v>
      </c>
      <c r="M15" s="54">
        <f>'RAW GRADES'!CR17</f>
        <v>0</v>
      </c>
      <c r="N15" s="58">
        <f>'RAW GRADES'!CS17</f>
        <v>24.612000000000002</v>
      </c>
      <c r="O15" s="56">
        <f>'RAW GRADES'!CT17</f>
        <v>5</v>
      </c>
      <c r="P15" s="59" t="str">
        <f t="shared" si="0"/>
        <v>FAILED</v>
      </c>
    </row>
    <row r="16" spans="1:16">
      <c r="A16" s="49">
        <v>9</v>
      </c>
      <c r="B16" s="50" t="str">
        <f>'RAW GRADES'!C18</f>
        <v>Buklatin Joseph Andrews A</v>
      </c>
      <c r="C16" s="57">
        <f>'RAW GRADES'!F18</f>
        <v>13.714285714285714</v>
      </c>
      <c r="D16" s="89">
        <f>'RAW GRADES'!I18</f>
        <v>8.25</v>
      </c>
      <c r="E16" s="52">
        <f>'RAW GRADES'!AN18</f>
        <v>0</v>
      </c>
      <c r="F16" s="52">
        <f>'RAW GRADES'!AU18</f>
        <v>10</v>
      </c>
      <c r="G16" s="52">
        <f>'RAW GRADES'!BB18</f>
        <v>10</v>
      </c>
      <c r="H16" s="53">
        <f>'RAW GRADES'!BC18</f>
        <v>41.964285714285715</v>
      </c>
      <c r="I16" s="53">
        <f>'RAW GRADES'!BD18</f>
        <v>41.96</v>
      </c>
      <c r="J16" s="52">
        <f>'RAW GRADES'!BK18</f>
        <v>0</v>
      </c>
      <c r="K16" s="52">
        <f>'RAW GRADES'!CP18</f>
        <v>0</v>
      </c>
      <c r="L16" s="52">
        <f>'RAW GRADES'!CQ18</f>
        <v>0</v>
      </c>
      <c r="M16" s="54">
        <f>'RAW GRADES'!CR18</f>
        <v>0</v>
      </c>
      <c r="N16" s="58">
        <f>'RAW GRADES'!CS18</f>
        <v>16.784000000000002</v>
      </c>
      <c r="O16" s="56">
        <f>'RAW GRADES'!CT18</f>
        <v>5</v>
      </c>
      <c r="P16" s="59" t="str">
        <f t="shared" si="0"/>
        <v>FAILED</v>
      </c>
    </row>
    <row r="17" spans="1:16">
      <c r="A17" s="49">
        <v>10</v>
      </c>
      <c r="B17" s="50" t="str">
        <f>'RAW GRADES'!C19</f>
        <v>Camitoc Anna Katrina A</v>
      </c>
      <c r="C17" s="57">
        <f>'RAW GRADES'!F19</f>
        <v>17.142857142857142</v>
      </c>
      <c r="D17" s="89">
        <f>'RAW GRADES'!I19</f>
        <v>17.249999999999996</v>
      </c>
      <c r="E17" s="52">
        <f>'RAW GRADES'!AN19</f>
        <v>0</v>
      </c>
      <c r="F17" s="52">
        <f>'RAW GRADES'!AU19</f>
        <v>10</v>
      </c>
      <c r="G17" s="52">
        <f>'RAW GRADES'!BB19</f>
        <v>10</v>
      </c>
      <c r="H17" s="53">
        <f>'RAW GRADES'!BC19</f>
        <v>54.392857142857139</v>
      </c>
      <c r="I17" s="53">
        <f>'RAW GRADES'!BD19</f>
        <v>54.39</v>
      </c>
      <c r="J17" s="52">
        <f>'RAW GRADES'!BK19</f>
        <v>0</v>
      </c>
      <c r="K17" s="52">
        <f>'RAW GRADES'!CP19</f>
        <v>0</v>
      </c>
      <c r="L17" s="52">
        <f>'RAW GRADES'!CQ19</f>
        <v>0</v>
      </c>
      <c r="M17" s="54">
        <f>'RAW GRADES'!CR19</f>
        <v>0</v>
      </c>
      <c r="N17" s="58">
        <f>'RAW GRADES'!CS19</f>
        <v>21.756</v>
      </c>
      <c r="O17" s="56">
        <f>'RAW GRADES'!CT19</f>
        <v>5</v>
      </c>
      <c r="P17" s="59" t="str">
        <f t="shared" si="0"/>
        <v>FAILED</v>
      </c>
    </row>
    <row r="18" spans="1:16">
      <c r="A18" s="49">
        <v>11</v>
      </c>
      <c r="B18" s="50" t="str">
        <f>'RAW GRADES'!C20</f>
        <v>Costelo Tyrone Jay A</v>
      </c>
      <c r="C18" s="57">
        <f>'RAW GRADES'!F20</f>
        <v>16.285714285714285</v>
      </c>
      <c r="D18" s="89">
        <f>'RAW GRADES'!I20</f>
        <v>12.375</v>
      </c>
      <c r="E18" s="52">
        <f>'RAW GRADES'!AN20</f>
        <v>9.5952380952380949</v>
      </c>
      <c r="F18" s="52">
        <f>'RAW GRADES'!AU20</f>
        <v>10</v>
      </c>
      <c r="G18" s="52">
        <f>'RAW GRADES'!BB20</f>
        <v>10</v>
      </c>
      <c r="H18" s="53">
        <f>'RAW GRADES'!BC20</f>
        <v>58.25595238095238</v>
      </c>
      <c r="I18" s="53">
        <f>'RAW GRADES'!BD20</f>
        <v>58.26</v>
      </c>
      <c r="J18" s="52">
        <f>'RAW GRADES'!BK20</f>
        <v>0</v>
      </c>
      <c r="K18" s="52">
        <f>'RAW GRADES'!CP20</f>
        <v>0</v>
      </c>
      <c r="L18" s="52">
        <f>'RAW GRADES'!CQ20</f>
        <v>0</v>
      </c>
      <c r="M18" s="54">
        <f>'RAW GRADES'!CR20</f>
        <v>0</v>
      </c>
      <c r="N18" s="58">
        <f>'RAW GRADES'!CS20</f>
        <v>23.304000000000002</v>
      </c>
      <c r="O18" s="56">
        <f>'RAW GRADES'!CT20</f>
        <v>5</v>
      </c>
      <c r="P18" s="59" t="str">
        <f t="shared" si="0"/>
        <v>FAILED</v>
      </c>
    </row>
    <row r="19" spans="1:16">
      <c r="A19" s="49">
        <v>12</v>
      </c>
      <c r="B19" s="50" t="str">
        <f>'RAW GRADES'!C21</f>
        <v>Creus Rondel Ian L</v>
      </c>
      <c r="C19" s="57">
        <f>'RAW GRADES'!F21</f>
        <v>16.714285714285715</v>
      </c>
      <c r="D19" s="89">
        <f>'RAW GRADES'!I21</f>
        <v>14.25</v>
      </c>
      <c r="E19" s="52">
        <f>'RAW GRADES'!AN21</f>
        <v>14.25</v>
      </c>
      <c r="F19" s="52">
        <f>'RAW GRADES'!AU21</f>
        <v>10</v>
      </c>
      <c r="G19" s="52">
        <f>'RAW GRADES'!BB21</f>
        <v>10</v>
      </c>
      <c r="H19" s="53">
        <f>'RAW GRADES'!BC21</f>
        <v>65.214285714285722</v>
      </c>
      <c r="I19" s="53">
        <f>'RAW GRADES'!BD21</f>
        <v>65.209999999999994</v>
      </c>
      <c r="J19" s="52">
        <f>'RAW GRADES'!BK21</f>
        <v>0</v>
      </c>
      <c r="K19" s="52">
        <f>'RAW GRADES'!CP21</f>
        <v>0</v>
      </c>
      <c r="L19" s="52">
        <f>'RAW GRADES'!CQ21</f>
        <v>0</v>
      </c>
      <c r="M19" s="54">
        <f>'RAW GRADES'!CR21</f>
        <v>0</v>
      </c>
      <c r="N19" s="58">
        <f>'RAW GRADES'!CS21</f>
        <v>26.084</v>
      </c>
      <c r="O19" s="56">
        <f>'RAW GRADES'!CT21</f>
        <v>5</v>
      </c>
      <c r="P19" s="59" t="str">
        <f t="shared" si="0"/>
        <v>FAILED</v>
      </c>
    </row>
    <row r="20" spans="1:16">
      <c r="A20" s="49">
        <v>13</v>
      </c>
      <c r="B20" s="50" t="str">
        <f>'RAW GRADES'!C22</f>
        <v>Cruz Jovanni P</v>
      </c>
      <c r="C20" s="57">
        <f>'RAW GRADES'!F22</f>
        <v>16.285714285714285</v>
      </c>
      <c r="D20" s="89">
        <f>'RAW GRADES'!I22</f>
        <v>15.75</v>
      </c>
      <c r="E20" s="52">
        <f>'RAW GRADES'!AN22</f>
        <v>12.633333333333333</v>
      </c>
      <c r="F20" s="52">
        <f>'RAW GRADES'!AU22</f>
        <v>10</v>
      </c>
      <c r="G20" s="52">
        <f>'RAW GRADES'!BB22</f>
        <v>10</v>
      </c>
      <c r="H20" s="53">
        <f>'RAW GRADES'!BC22</f>
        <v>64.669047619047618</v>
      </c>
      <c r="I20" s="53">
        <f>'RAW GRADES'!BD22</f>
        <v>64.67</v>
      </c>
      <c r="J20" s="52">
        <f>'RAW GRADES'!BK22</f>
        <v>0</v>
      </c>
      <c r="K20" s="52">
        <f>'RAW GRADES'!CP22</f>
        <v>0</v>
      </c>
      <c r="L20" s="52">
        <f>'RAW GRADES'!CQ22</f>
        <v>0</v>
      </c>
      <c r="M20" s="54">
        <f>'RAW GRADES'!CR22</f>
        <v>0</v>
      </c>
      <c r="N20" s="58">
        <f>'RAW GRADES'!CS22</f>
        <v>25.868000000000002</v>
      </c>
      <c r="O20" s="56">
        <f>'RAW GRADES'!CT22</f>
        <v>5</v>
      </c>
      <c r="P20" s="59" t="str">
        <f t="shared" si="0"/>
        <v>FAILED</v>
      </c>
    </row>
    <row r="21" spans="1:16">
      <c r="A21" s="49">
        <v>14</v>
      </c>
      <c r="B21" s="50" t="str">
        <f>'RAW GRADES'!C23</f>
        <v>Cruz Tom Russell D</v>
      </c>
      <c r="C21" s="57">
        <f>'RAW GRADES'!F23</f>
        <v>16.285714285714285</v>
      </c>
      <c r="D21" s="89">
        <f>'RAW GRADES'!I23</f>
        <v>15</v>
      </c>
      <c r="E21" s="52">
        <f>'RAW GRADES'!AN23</f>
        <v>11.611904761904761</v>
      </c>
      <c r="F21" s="52">
        <f>'RAW GRADES'!AU23</f>
        <v>10</v>
      </c>
      <c r="G21" s="52">
        <f>'RAW GRADES'!BB23</f>
        <v>10</v>
      </c>
      <c r="H21" s="53">
        <f>'RAW GRADES'!BC23</f>
        <v>62.897619047619045</v>
      </c>
      <c r="I21" s="53">
        <f>'RAW GRADES'!BD23</f>
        <v>62.9</v>
      </c>
      <c r="J21" s="52">
        <f>'RAW GRADES'!BK23</f>
        <v>0</v>
      </c>
      <c r="K21" s="52">
        <f>'RAW GRADES'!CP23</f>
        <v>0</v>
      </c>
      <c r="L21" s="52">
        <f>'RAW GRADES'!CQ23</f>
        <v>0</v>
      </c>
      <c r="M21" s="54">
        <f>'RAW GRADES'!CR23</f>
        <v>0</v>
      </c>
      <c r="N21" s="58">
        <f>'RAW GRADES'!CS23</f>
        <v>25.16</v>
      </c>
      <c r="O21" s="56">
        <f>'RAW GRADES'!CT23</f>
        <v>5</v>
      </c>
      <c r="P21" s="59" t="str">
        <f t="shared" si="0"/>
        <v>FAILED</v>
      </c>
    </row>
    <row r="22" spans="1:16">
      <c r="A22" s="49">
        <v>15</v>
      </c>
      <c r="B22" s="50" t="str">
        <f>'RAW GRADES'!C24</f>
        <v>Cuison Jayson E</v>
      </c>
      <c r="C22" s="57">
        <f>'RAW GRADES'!F24</f>
        <v>20.142857142857142</v>
      </c>
      <c r="D22" s="89">
        <f>'RAW GRADES'!I24</f>
        <v>15.75</v>
      </c>
      <c r="E22" s="52">
        <f>'RAW GRADES'!AN24</f>
        <v>6.3500000000000005</v>
      </c>
      <c r="F22" s="52">
        <f>'RAW GRADES'!AU24</f>
        <v>10</v>
      </c>
      <c r="G22" s="52">
        <f>'RAW GRADES'!BB24</f>
        <v>10</v>
      </c>
      <c r="H22" s="53">
        <f>'RAW GRADES'!BC24</f>
        <v>62.242857142857147</v>
      </c>
      <c r="I22" s="53">
        <f>'RAW GRADES'!BD24</f>
        <v>62.24</v>
      </c>
      <c r="J22" s="52">
        <f>'RAW GRADES'!BK24</f>
        <v>0</v>
      </c>
      <c r="K22" s="52">
        <f>'RAW GRADES'!CP24</f>
        <v>0</v>
      </c>
      <c r="L22" s="52">
        <f>'RAW GRADES'!CQ24</f>
        <v>0</v>
      </c>
      <c r="M22" s="54">
        <f>'RAW GRADES'!CR24</f>
        <v>0</v>
      </c>
      <c r="N22" s="58">
        <f>'RAW GRADES'!CS24</f>
        <v>24.896000000000001</v>
      </c>
      <c r="O22" s="56">
        <f>'RAW GRADES'!CT24</f>
        <v>5</v>
      </c>
      <c r="P22" s="59" t="str">
        <f t="shared" si="0"/>
        <v>FAILED</v>
      </c>
    </row>
    <row r="23" spans="1:16">
      <c r="A23" s="49">
        <v>16</v>
      </c>
      <c r="B23" s="50" t="str">
        <f>'RAW GRADES'!C25</f>
        <v>Espiritu Rasa Lila Dasi R</v>
      </c>
      <c r="C23" s="57">
        <f>'RAW GRADES'!F25</f>
        <v>21.428571428571427</v>
      </c>
      <c r="D23" s="89">
        <f>'RAW GRADES'!I25</f>
        <v>18</v>
      </c>
      <c r="E23" s="52">
        <f>'RAW GRADES'!AN25</f>
        <v>12.111904761904761</v>
      </c>
      <c r="F23" s="52">
        <f>'RAW GRADES'!AU25</f>
        <v>10</v>
      </c>
      <c r="G23" s="52">
        <f>'RAW GRADES'!BB25</f>
        <v>10</v>
      </c>
      <c r="H23" s="53">
        <f>'RAW GRADES'!BC25</f>
        <v>71.540476190476184</v>
      </c>
      <c r="I23" s="53">
        <f>'RAW GRADES'!BD25</f>
        <v>71.540000000000006</v>
      </c>
      <c r="J23" s="52">
        <f>'RAW GRADES'!BK25</f>
        <v>0</v>
      </c>
      <c r="K23" s="52">
        <f>'RAW GRADES'!CP25</f>
        <v>0</v>
      </c>
      <c r="L23" s="52">
        <f>'RAW GRADES'!CQ25</f>
        <v>0</v>
      </c>
      <c r="M23" s="54">
        <f>'RAW GRADES'!CR25</f>
        <v>0</v>
      </c>
      <c r="N23" s="58">
        <f>'RAW GRADES'!CS25</f>
        <v>28.616000000000003</v>
      </c>
      <c r="O23" s="56">
        <f>'RAW GRADES'!CT25</f>
        <v>5</v>
      </c>
      <c r="P23" s="59" t="str">
        <f t="shared" si="0"/>
        <v>FAILED</v>
      </c>
    </row>
    <row r="24" spans="1:16">
      <c r="A24" s="49">
        <v>17</v>
      </c>
      <c r="B24" s="50" t="str">
        <f>'RAW GRADES'!C26</f>
        <v>Estilloso Norvie C</v>
      </c>
      <c r="C24" s="57">
        <f>'RAW GRADES'!F26</f>
        <v>0</v>
      </c>
      <c r="D24" s="89">
        <f>'RAW GRADES'!I26</f>
        <v>9.75</v>
      </c>
      <c r="E24" s="52">
        <f>'RAW GRADES'!AN26</f>
        <v>2.7500000000000004</v>
      </c>
      <c r="F24" s="52">
        <f>'RAW GRADES'!AU26</f>
        <v>8</v>
      </c>
      <c r="G24" s="52">
        <f>'RAW GRADES'!BB26</f>
        <v>10</v>
      </c>
      <c r="H24" s="53">
        <f>'RAW GRADES'!BC26</f>
        <v>30.5</v>
      </c>
      <c r="I24" s="53">
        <f>'RAW GRADES'!BD26</f>
        <v>30.5</v>
      </c>
      <c r="J24" s="52">
        <f>'RAW GRADES'!BK26</f>
        <v>0</v>
      </c>
      <c r="K24" s="52">
        <f>'RAW GRADES'!CP26</f>
        <v>0</v>
      </c>
      <c r="L24" s="52">
        <f>'RAW GRADES'!CQ26</f>
        <v>0</v>
      </c>
      <c r="M24" s="54">
        <f>'RAW GRADES'!CR26</f>
        <v>0</v>
      </c>
      <c r="N24" s="58">
        <f>'RAW GRADES'!CS26</f>
        <v>12.200000000000001</v>
      </c>
      <c r="O24" s="56">
        <f>'RAW GRADES'!CT26</f>
        <v>5</v>
      </c>
      <c r="P24" s="59" t="str">
        <f t="shared" si="0"/>
        <v>FAILED</v>
      </c>
    </row>
    <row r="25" spans="1:16">
      <c r="A25" s="49">
        <v>18</v>
      </c>
      <c r="B25" s="50" t="str">
        <f>'RAW GRADES'!C27</f>
        <v>Jose Carl Russel M</v>
      </c>
      <c r="C25" s="57">
        <f>'RAW GRADES'!F27</f>
        <v>16.714285714285715</v>
      </c>
      <c r="D25" s="89">
        <f>'RAW GRADES'!I27</f>
        <v>16.125</v>
      </c>
      <c r="E25" s="52">
        <f>'RAW GRADES'!AN27</f>
        <v>14.654761904761907</v>
      </c>
      <c r="F25" s="52">
        <f>'RAW GRADES'!AU27</f>
        <v>10</v>
      </c>
      <c r="G25" s="52">
        <f>'RAW GRADES'!BB27</f>
        <v>10</v>
      </c>
      <c r="H25" s="53">
        <f>'RAW GRADES'!BC27</f>
        <v>67.49404761904762</v>
      </c>
      <c r="I25" s="53">
        <f>'RAW GRADES'!BD27</f>
        <v>67.489999999999995</v>
      </c>
      <c r="J25" s="52">
        <f>'RAW GRADES'!BK27</f>
        <v>0</v>
      </c>
      <c r="K25" s="52">
        <f>'RAW GRADES'!CP27</f>
        <v>0</v>
      </c>
      <c r="L25" s="52">
        <f>'RAW GRADES'!CQ27</f>
        <v>0</v>
      </c>
      <c r="M25" s="54">
        <f>'RAW GRADES'!CR27</f>
        <v>0</v>
      </c>
      <c r="N25" s="58">
        <f>'RAW GRADES'!CS27</f>
        <v>26.995999999999999</v>
      </c>
      <c r="O25" s="56">
        <f>'RAW GRADES'!CT27</f>
        <v>5</v>
      </c>
      <c r="P25" s="59" t="str">
        <f t="shared" si="0"/>
        <v>FAILED</v>
      </c>
    </row>
    <row r="26" spans="1:16">
      <c r="A26" s="49">
        <v>19</v>
      </c>
      <c r="B26" s="50" t="str">
        <f>'RAW GRADES'!C28</f>
        <v>Jose Ralph Rholwen M</v>
      </c>
      <c r="C26" s="57">
        <f>'RAW GRADES'!F28</f>
        <v>16.285714285714285</v>
      </c>
      <c r="D26" s="89">
        <f>'RAW GRADES'!I28</f>
        <v>16.5</v>
      </c>
      <c r="E26" s="52">
        <f>'RAW GRADES'!AN28</f>
        <v>13.354761904761908</v>
      </c>
      <c r="F26" s="52">
        <f>'RAW GRADES'!AU28</f>
        <v>10</v>
      </c>
      <c r="G26" s="52">
        <f>'RAW GRADES'!BB28</f>
        <v>10</v>
      </c>
      <c r="H26" s="53">
        <f>'RAW GRADES'!BC28</f>
        <v>66.140476190476193</v>
      </c>
      <c r="I26" s="53">
        <f>'RAW GRADES'!BD28</f>
        <v>66.14</v>
      </c>
      <c r="J26" s="52">
        <f>'RAW GRADES'!BK28</f>
        <v>0</v>
      </c>
      <c r="K26" s="52">
        <f>'RAW GRADES'!CP28</f>
        <v>0</v>
      </c>
      <c r="L26" s="52">
        <f>'RAW GRADES'!CQ28</f>
        <v>0</v>
      </c>
      <c r="M26" s="54">
        <f>'RAW GRADES'!CR28</f>
        <v>0</v>
      </c>
      <c r="N26" s="58">
        <f>'RAW GRADES'!CS28</f>
        <v>26.456000000000003</v>
      </c>
      <c r="O26" s="56">
        <f>'RAW GRADES'!CT28</f>
        <v>5</v>
      </c>
      <c r="P26" s="59" t="str">
        <f t="shared" si="0"/>
        <v>FAILED</v>
      </c>
    </row>
    <row r="27" spans="1:16">
      <c r="A27" s="49">
        <v>20</v>
      </c>
      <c r="B27" s="50" t="str">
        <f>'RAW GRADES'!C29</f>
        <v>Maala Mark Justine C</v>
      </c>
      <c r="C27" s="57">
        <f>'RAW GRADES'!F29</f>
        <v>14.142857142857141</v>
      </c>
      <c r="D27" s="89">
        <f>'RAW GRADES'!I29</f>
        <v>14.25</v>
      </c>
      <c r="E27" s="52">
        <f>'RAW GRADES'!AN29</f>
        <v>14.411904761904763</v>
      </c>
      <c r="F27" s="52">
        <f>'RAW GRADES'!AU29</f>
        <v>9</v>
      </c>
      <c r="G27" s="52">
        <f>'RAW GRADES'!BB29</f>
        <v>10</v>
      </c>
      <c r="H27" s="53">
        <f>'RAW GRADES'!BC29</f>
        <v>61.804761904761904</v>
      </c>
      <c r="I27" s="53">
        <f>'RAW GRADES'!BD29</f>
        <v>61.8</v>
      </c>
      <c r="J27" s="52">
        <f>'RAW GRADES'!BK29</f>
        <v>0</v>
      </c>
      <c r="K27" s="52">
        <f>'RAW GRADES'!CP29</f>
        <v>0</v>
      </c>
      <c r="L27" s="52">
        <f>'RAW GRADES'!CQ29</f>
        <v>0</v>
      </c>
      <c r="M27" s="54">
        <f>'RAW GRADES'!CR29</f>
        <v>0</v>
      </c>
      <c r="N27" s="58">
        <f>'RAW GRADES'!CS29</f>
        <v>24.72</v>
      </c>
      <c r="O27" s="56">
        <f>'RAW GRADES'!CT29</f>
        <v>5</v>
      </c>
      <c r="P27" s="59" t="str">
        <f t="shared" si="0"/>
        <v>FAILED</v>
      </c>
    </row>
    <row r="28" spans="1:16">
      <c r="A28" s="49">
        <v>21</v>
      </c>
      <c r="B28" s="50" t="str">
        <f>'RAW GRADES'!C30</f>
        <v>Masinas Karl Angelo B</v>
      </c>
      <c r="C28" s="57">
        <f>'RAW GRADES'!F30</f>
        <v>9.8571428571428559</v>
      </c>
      <c r="D28" s="89">
        <f>'RAW GRADES'!I30</f>
        <v>7.125</v>
      </c>
      <c r="E28" s="52">
        <f>'RAW GRADES'!AN30</f>
        <v>9.5809523809523807</v>
      </c>
      <c r="F28" s="52">
        <f>'RAW GRADES'!AU30</f>
        <v>10</v>
      </c>
      <c r="G28" s="52">
        <f>'RAW GRADES'!BB30</f>
        <v>10</v>
      </c>
      <c r="H28" s="53">
        <f>'RAW GRADES'!BC30</f>
        <v>46.563095238095237</v>
      </c>
      <c r="I28" s="53">
        <f>'RAW GRADES'!BD30</f>
        <v>46.56</v>
      </c>
      <c r="J28" s="52">
        <f>'RAW GRADES'!BK30</f>
        <v>0</v>
      </c>
      <c r="K28" s="52">
        <f>'RAW GRADES'!CP30</f>
        <v>0</v>
      </c>
      <c r="L28" s="52">
        <f>'RAW GRADES'!CQ30</f>
        <v>0</v>
      </c>
      <c r="M28" s="54">
        <f>'RAW GRADES'!CR30</f>
        <v>0</v>
      </c>
      <c r="N28" s="58">
        <f>'RAW GRADES'!CS30</f>
        <v>18.624000000000002</v>
      </c>
      <c r="O28" s="56">
        <f>'RAW GRADES'!CT30</f>
        <v>5</v>
      </c>
      <c r="P28" s="59" t="str">
        <f t="shared" si="0"/>
        <v>FAILED</v>
      </c>
    </row>
    <row r="29" spans="1:16">
      <c r="A29" s="49">
        <v>22</v>
      </c>
      <c r="B29" s="50" t="str">
        <f>'RAW GRADES'!C31</f>
        <v>Monzon Almer Ivan C</v>
      </c>
      <c r="C29" s="57">
        <f>'RAW GRADES'!F31</f>
        <v>16.285714285714285</v>
      </c>
      <c r="D29" s="89">
        <f>'RAW GRADES'!I31</f>
        <v>9.375</v>
      </c>
      <c r="E29" s="52">
        <f>'RAW GRADES'!AN31</f>
        <v>7.95</v>
      </c>
      <c r="F29" s="52">
        <f>'RAW GRADES'!AU31</f>
        <v>10</v>
      </c>
      <c r="G29" s="52">
        <f>'RAW GRADES'!BB31</f>
        <v>10</v>
      </c>
      <c r="H29" s="53">
        <f>'RAW GRADES'!BC31</f>
        <v>53.610714285714288</v>
      </c>
      <c r="I29" s="53">
        <f>'RAW GRADES'!BD31</f>
        <v>53.61</v>
      </c>
      <c r="J29" s="52">
        <f>'RAW GRADES'!BK31</f>
        <v>0</v>
      </c>
      <c r="K29" s="52">
        <f>'RAW GRADES'!CP31</f>
        <v>0</v>
      </c>
      <c r="L29" s="52">
        <f>'RAW GRADES'!CQ31</f>
        <v>0</v>
      </c>
      <c r="M29" s="54">
        <f>'RAW GRADES'!CR31</f>
        <v>0</v>
      </c>
      <c r="N29" s="58">
        <f>'RAW GRADES'!CS31</f>
        <v>21.444000000000003</v>
      </c>
      <c r="O29" s="56">
        <f>'RAW GRADES'!CT31</f>
        <v>5</v>
      </c>
      <c r="P29" s="59" t="str">
        <f t="shared" si="0"/>
        <v>FAILED</v>
      </c>
    </row>
    <row r="30" spans="1:16">
      <c r="A30" s="49">
        <v>23</v>
      </c>
      <c r="B30" s="50" t="str">
        <f>'RAW GRADES'!C32</f>
        <v>Mulitas Jarred R</v>
      </c>
      <c r="C30" s="57">
        <f>'RAW GRADES'!F32</f>
        <v>17.571428571428573</v>
      </c>
      <c r="D30" s="89">
        <f>'RAW GRADES'!I32</f>
        <v>15.374999999999996</v>
      </c>
      <c r="E30" s="52">
        <f>'RAW GRADES'!AN32</f>
        <v>9.9500000000000011</v>
      </c>
      <c r="F30" s="52">
        <f>'RAW GRADES'!AU32</f>
        <v>10</v>
      </c>
      <c r="G30" s="52">
        <f>'RAW GRADES'!BB32</f>
        <v>10</v>
      </c>
      <c r="H30" s="53">
        <f>'RAW GRADES'!BC32</f>
        <v>62.896428571428572</v>
      </c>
      <c r="I30" s="53">
        <f>'RAW GRADES'!BD32</f>
        <v>62.9</v>
      </c>
      <c r="J30" s="52">
        <f>'RAW GRADES'!BK32</f>
        <v>0</v>
      </c>
      <c r="K30" s="52">
        <f>'RAW GRADES'!CP32</f>
        <v>0</v>
      </c>
      <c r="L30" s="52">
        <f>'RAW GRADES'!CQ32</f>
        <v>0</v>
      </c>
      <c r="M30" s="54">
        <f>'RAW GRADES'!CR32</f>
        <v>0</v>
      </c>
      <c r="N30" s="58">
        <f>'RAW GRADES'!CS32</f>
        <v>25.16</v>
      </c>
      <c r="O30" s="56">
        <f>'RAW GRADES'!CT32</f>
        <v>5</v>
      </c>
      <c r="P30" s="59" t="str">
        <f t="shared" si="0"/>
        <v>FAILED</v>
      </c>
    </row>
    <row r="31" spans="1:16">
      <c r="A31" s="49">
        <v>24</v>
      </c>
      <c r="B31" s="50" t="str">
        <f>'RAW GRADES'!C33</f>
        <v>Mullanida Mark Angel B</v>
      </c>
      <c r="C31" s="57">
        <f>'RAW GRADES'!F33</f>
        <v>25.714285714285712</v>
      </c>
      <c r="D31" s="89">
        <f>'RAW GRADES'!I33</f>
        <v>24</v>
      </c>
      <c r="E31" s="52">
        <f>'RAW GRADES'!AN33</f>
        <v>16.5</v>
      </c>
      <c r="F31" s="52">
        <f>'RAW GRADES'!AU33</f>
        <v>10</v>
      </c>
      <c r="G31" s="52">
        <f>'RAW GRADES'!BB33</f>
        <v>10</v>
      </c>
      <c r="H31" s="53">
        <f>'RAW GRADES'!BC33</f>
        <v>86.214285714285708</v>
      </c>
      <c r="I31" s="53">
        <f>'RAW GRADES'!BD33</f>
        <v>86.21</v>
      </c>
      <c r="J31" s="52">
        <f>'RAW GRADES'!BK33</f>
        <v>0</v>
      </c>
      <c r="K31" s="52">
        <f>'RAW GRADES'!CP33</f>
        <v>0</v>
      </c>
      <c r="L31" s="52">
        <f>'RAW GRADES'!CQ33</f>
        <v>0</v>
      </c>
      <c r="M31" s="54">
        <f>'RAW GRADES'!CR33</f>
        <v>0</v>
      </c>
      <c r="N31" s="58">
        <f>'RAW GRADES'!CS33</f>
        <v>34.484000000000002</v>
      </c>
      <c r="O31" s="56">
        <f>'RAW GRADES'!CT33</f>
        <v>5</v>
      </c>
      <c r="P31" s="59" t="str">
        <f t="shared" si="0"/>
        <v>FAILED</v>
      </c>
    </row>
    <row r="32" spans="1:16">
      <c r="A32" s="49">
        <v>25</v>
      </c>
      <c r="B32" s="50" t="str">
        <f>'RAW GRADES'!C34</f>
        <v>Noynoyan Bryan Kentt B</v>
      </c>
      <c r="C32" s="57">
        <f>'RAW GRADES'!F34</f>
        <v>28.285714285714281</v>
      </c>
      <c r="D32" s="89">
        <f>'RAW GRADES'!I34</f>
        <v>17.249999999999996</v>
      </c>
      <c r="E32" s="52">
        <f>'RAW GRADES'!AN34</f>
        <v>16.669047619047621</v>
      </c>
      <c r="F32" s="52">
        <f>'RAW GRADES'!AU34</f>
        <v>10</v>
      </c>
      <c r="G32" s="52">
        <f>'RAW GRADES'!BB34</f>
        <v>10</v>
      </c>
      <c r="H32" s="53">
        <f>'RAW GRADES'!BC34</f>
        <v>82.204761904761895</v>
      </c>
      <c r="I32" s="53">
        <f>'RAW GRADES'!BD34</f>
        <v>82.2</v>
      </c>
      <c r="J32" s="52">
        <f>'RAW GRADES'!BK34</f>
        <v>40</v>
      </c>
      <c r="K32" s="52">
        <f>'RAW GRADES'!CP34</f>
        <v>49.5</v>
      </c>
      <c r="L32" s="52">
        <f>'RAW GRADES'!CQ34</f>
        <v>89.5</v>
      </c>
      <c r="M32" s="54">
        <f>'RAW GRADES'!CR34</f>
        <v>89.5</v>
      </c>
      <c r="N32" s="58">
        <f>'RAW GRADES'!CS34</f>
        <v>86.58</v>
      </c>
      <c r="O32" s="56">
        <f>'RAW GRADES'!CT34</f>
        <v>2</v>
      </c>
      <c r="P32" s="59" t="str">
        <f t="shared" si="0"/>
        <v>PASSED</v>
      </c>
    </row>
    <row r="33" spans="1:16">
      <c r="A33" s="49">
        <v>26</v>
      </c>
      <c r="B33" s="50" t="str">
        <f>'RAW GRADES'!C35</f>
        <v>Ocampo Ryan Daniel V</v>
      </c>
      <c r="C33" s="57">
        <f>'RAW GRADES'!F35</f>
        <v>12</v>
      </c>
      <c r="D33" s="89">
        <f>'RAW GRADES'!I35</f>
        <v>15.374999999999996</v>
      </c>
      <c r="E33" s="52">
        <f>'RAW GRADES'!AN35</f>
        <v>14.042857142857144</v>
      </c>
      <c r="F33" s="52">
        <f>'RAW GRADES'!AU35</f>
        <v>10</v>
      </c>
      <c r="G33" s="52">
        <f>'RAW GRADES'!BB35</f>
        <v>10</v>
      </c>
      <c r="H33" s="53">
        <f>'RAW GRADES'!BC35</f>
        <v>61.417857142857144</v>
      </c>
      <c r="I33" s="53">
        <f>'RAW GRADES'!BD35</f>
        <v>61.42</v>
      </c>
      <c r="J33" s="52">
        <f>'RAW GRADES'!BK35</f>
        <v>0</v>
      </c>
      <c r="K33" s="52">
        <f>'RAW GRADES'!CP35</f>
        <v>0</v>
      </c>
      <c r="L33" s="52">
        <f>'RAW GRADES'!CQ35</f>
        <v>0</v>
      </c>
      <c r="M33" s="54">
        <f>'RAW GRADES'!CR35</f>
        <v>0</v>
      </c>
      <c r="N33" s="58">
        <f>'RAW GRADES'!CS35</f>
        <v>24.568000000000001</v>
      </c>
      <c r="O33" s="56">
        <f>'RAW GRADES'!CT35</f>
        <v>5</v>
      </c>
      <c r="P33" s="59" t="str">
        <f t="shared" si="0"/>
        <v>FAILED</v>
      </c>
    </row>
    <row r="34" spans="1:16">
      <c r="A34" s="49">
        <v>27</v>
      </c>
      <c r="B34" s="50" t="str">
        <f>'RAW GRADES'!C36</f>
        <v>Parianes Kenneth V</v>
      </c>
      <c r="C34" s="57">
        <f>'RAW GRADES'!F36</f>
        <v>21.857142857142854</v>
      </c>
      <c r="D34" s="89">
        <f>'RAW GRADES'!I36</f>
        <v>13.875</v>
      </c>
      <c r="E34" s="52">
        <f>'RAW GRADES'!AN36</f>
        <v>16.521428571428572</v>
      </c>
      <c r="F34" s="52">
        <f>'RAW GRADES'!AU36</f>
        <v>10</v>
      </c>
      <c r="G34" s="52">
        <f>'RAW GRADES'!BB36</f>
        <v>10</v>
      </c>
      <c r="H34" s="53">
        <f>'RAW GRADES'!BC36</f>
        <v>72.253571428571433</v>
      </c>
      <c r="I34" s="53">
        <f>'RAW GRADES'!BD36</f>
        <v>72.25</v>
      </c>
      <c r="J34" s="52">
        <f>'RAW GRADES'!BK36</f>
        <v>0</v>
      </c>
      <c r="K34" s="52">
        <f>'RAW GRADES'!CP36</f>
        <v>0</v>
      </c>
      <c r="L34" s="52">
        <f>'RAW GRADES'!CQ36</f>
        <v>0</v>
      </c>
      <c r="M34" s="54">
        <f>'RAW GRADES'!CR36</f>
        <v>0</v>
      </c>
      <c r="N34" s="58">
        <f>'RAW GRADES'!CS36</f>
        <v>28.900000000000002</v>
      </c>
      <c r="O34" s="56">
        <f>'RAW GRADES'!CT36</f>
        <v>5</v>
      </c>
      <c r="P34" s="59" t="str">
        <f t="shared" si="0"/>
        <v>FAILED</v>
      </c>
    </row>
    <row r="35" spans="1:16">
      <c r="A35" s="49">
        <v>28</v>
      </c>
      <c r="B35" s="50" t="str">
        <f>'RAW GRADES'!C37</f>
        <v>Ramos Shaine Marie R</v>
      </c>
      <c r="C35" s="57">
        <f>'RAW GRADES'!F37</f>
        <v>20.571428571428569</v>
      </c>
      <c r="D35" s="89">
        <f>'RAW GRADES'!I37</f>
        <v>15.374999999999996</v>
      </c>
      <c r="E35" s="52">
        <f>'RAW GRADES'!AN37</f>
        <v>9.4642857142857135</v>
      </c>
      <c r="F35" s="52">
        <f>'RAW GRADES'!AU37</f>
        <v>10</v>
      </c>
      <c r="G35" s="52">
        <f>'RAW GRADES'!BB37</f>
        <v>10</v>
      </c>
      <c r="H35" s="53">
        <f>'RAW GRADES'!BC37</f>
        <v>65.410714285714278</v>
      </c>
      <c r="I35" s="53">
        <f>'RAW GRADES'!BD37</f>
        <v>65.41</v>
      </c>
      <c r="J35" s="52">
        <f>'RAW GRADES'!BK37</f>
        <v>0</v>
      </c>
      <c r="K35" s="52">
        <f>'RAW GRADES'!CP37</f>
        <v>0</v>
      </c>
      <c r="L35" s="52">
        <f>'RAW GRADES'!CQ37</f>
        <v>0</v>
      </c>
      <c r="M35" s="54">
        <f>'RAW GRADES'!CR37</f>
        <v>0</v>
      </c>
      <c r="N35" s="58">
        <f>'RAW GRADES'!CS37</f>
        <v>26.164000000000001</v>
      </c>
      <c r="O35" s="56">
        <f>'RAW GRADES'!CT37</f>
        <v>5</v>
      </c>
      <c r="P35" s="59" t="str">
        <f t="shared" si="0"/>
        <v>FAILED</v>
      </c>
    </row>
    <row r="36" spans="1:16">
      <c r="A36" s="49">
        <v>29</v>
      </c>
      <c r="B36" s="50" t="str">
        <f>'RAW GRADES'!C38</f>
        <v>Ravelo John Dyron B</v>
      </c>
      <c r="C36" s="57">
        <f>'RAW GRADES'!F38</f>
        <v>16.285714285714285</v>
      </c>
      <c r="D36" s="89">
        <f>'RAW GRADES'!I38</f>
        <v>16.125</v>
      </c>
      <c r="E36" s="52">
        <f>'RAW GRADES'!AN38</f>
        <v>9.6857142857142868</v>
      </c>
      <c r="F36" s="52">
        <f>'RAW GRADES'!AU38</f>
        <v>10</v>
      </c>
      <c r="G36" s="52">
        <f>'RAW GRADES'!BB38</f>
        <v>10</v>
      </c>
      <c r="H36" s="53">
        <f>'RAW GRADES'!BC38</f>
        <v>62.096428571428568</v>
      </c>
      <c r="I36" s="53">
        <f>'RAW GRADES'!BD38</f>
        <v>62.1</v>
      </c>
      <c r="J36" s="52">
        <f>'RAW GRADES'!BK38</f>
        <v>0</v>
      </c>
      <c r="K36" s="52">
        <f>'RAW GRADES'!CP38</f>
        <v>0</v>
      </c>
      <c r="L36" s="52">
        <f>'RAW GRADES'!CQ38</f>
        <v>0</v>
      </c>
      <c r="M36" s="54">
        <f>'RAW GRADES'!CR38</f>
        <v>0</v>
      </c>
      <c r="N36" s="58">
        <f>'RAW GRADES'!CS38</f>
        <v>24.840000000000003</v>
      </c>
      <c r="O36" s="56">
        <f>'RAW GRADES'!CT38</f>
        <v>5</v>
      </c>
      <c r="P36" s="59" t="str">
        <f t="shared" si="0"/>
        <v>FAILED</v>
      </c>
    </row>
    <row r="37" spans="1:16">
      <c r="A37" s="49">
        <v>30</v>
      </c>
      <c r="B37" s="50" t="str">
        <f>'RAW GRADES'!C39</f>
        <v xml:space="preserve">Santos Ariel </v>
      </c>
      <c r="C37" s="57">
        <f>'RAW GRADES'!F39</f>
        <v>24.428571428571427</v>
      </c>
      <c r="D37" s="89">
        <f>'RAW GRADES'!I39</f>
        <v>19.124999999999996</v>
      </c>
      <c r="E37" s="52">
        <f>'RAW GRADES'!AN39</f>
        <v>15.55952380952381</v>
      </c>
      <c r="F37" s="52">
        <f>'RAW GRADES'!AU39</f>
        <v>10</v>
      </c>
      <c r="G37" s="52">
        <f>'RAW GRADES'!BB39</f>
        <v>10</v>
      </c>
      <c r="H37" s="53">
        <f>'RAW GRADES'!BC39</f>
        <v>79.113095238095241</v>
      </c>
      <c r="I37" s="53">
        <f>'RAW GRADES'!BD39</f>
        <v>79.11</v>
      </c>
      <c r="J37" s="52">
        <f>'RAW GRADES'!BK39</f>
        <v>0</v>
      </c>
      <c r="K37" s="52">
        <f>'RAW GRADES'!CP39</f>
        <v>0</v>
      </c>
      <c r="L37" s="52">
        <f>'RAW GRADES'!CQ39</f>
        <v>0</v>
      </c>
      <c r="M37" s="54">
        <f>'RAW GRADES'!CR39</f>
        <v>0</v>
      </c>
      <c r="N37" s="58">
        <f>'RAW GRADES'!CS39</f>
        <v>31.644000000000002</v>
      </c>
      <c r="O37" s="56">
        <f>'RAW GRADES'!CT39</f>
        <v>5</v>
      </c>
      <c r="P37" s="59" t="str">
        <f t="shared" si="0"/>
        <v>FAILED</v>
      </c>
    </row>
    <row r="38" spans="1:16">
      <c r="A38" s="49">
        <v>31</v>
      </c>
      <c r="B38" s="50" t="str">
        <f>'RAW GRADES'!C40</f>
        <v>Sibul Mark Anthony B</v>
      </c>
      <c r="C38" s="57">
        <f>'RAW GRADES'!F40</f>
        <v>15</v>
      </c>
      <c r="D38" s="89">
        <f>'RAW GRADES'!I40</f>
        <v>15.374999999999996</v>
      </c>
      <c r="E38" s="52">
        <f>'RAW GRADES'!AN40</f>
        <v>15.914285714285715</v>
      </c>
      <c r="F38" s="52">
        <f>'RAW GRADES'!AU40</f>
        <v>10</v>
      </c>
      <c r="G38" s="52">
        <f>'RAW GRADES'!BB40</f>
        <v>10</v>
      </c>
      <c r="H38" s="53">
        <f>'RAW GRADES'!BC40</f>
        <v>66.289285714285711</v>
      </c>
      <c r="I38" s="53">
        <f>'RAW GRADES'!BD40</f>
        <v>66.290000000000006</v>
      </c>
      <c r="J38" s="52">
        <f>'RAW GRADES'!BK40</f>
        <v>0</v>
      </c>
      <c r="K38" s="52">
        <f>'RAW GRADES'!CP40</f>
        <v>0</v>
      </c>
      <c r="L38" s="52">
        <f>'RAW GRADES'!CQ40</f>
        <v>0</v>
      </c>
      <c r="M38" s="54">
        <f>'RAW GRADES'!CR40</f>
        <v>0</v>
      </c>
      <c r="N38" s="58">
        <f>'RAW GRADES'!CS40</f>
        <v>26.516000000000005</v>
      </c>
      <c r="O38" s="56">
        <f>'RAW GRADES'!CT40</f>
        <v>5</v>
      </c>
      <c r="P38" s="59" t="str">
        <f t="shared" si="0"/>
        <v>FAILED</v>
      </c>
    </row>
    <row r="39" spans="1:16">
      <c r="A39" s="49">
        <v>32</v>
      </c>
      <c r="B39" s="50" t="str">
        <f>'RAW GRADES'!C41</f>
        <v>Videña Cheryl R</v>
      </c>
      <c r="C39" s="57">
        <f>'RAW GRADES'!F41</f>
        <v>15.428571428571427</v>
      </c>
      <c r="D39" s="89">
        <f>'RAW GRADES'!I41</f>
        <v>15.75</v>
      </c>
      <c r="E39" s="52">
        <f>'RAW GRADES'!AN41</f>
        <v>12.092857142857143</v>
      </c>
      <c r="F39" s="52">
        <f>'RAW GRADES'!AU41</f>
        <v>10</v>
      </c>
      <c r="G39" s="52">
        <f>'RAW GRADES'!BB41</f>
        <v>10</v>
      </c>
      <c r="H39" s="53">
        <f>'RAW GRADES'!BC41</f>
        <v>63.271428571428572</v>
      </c>
      <c r="I39" s="53">
        <f>'RAW GRADES'!BD41</f>
        <v>63.27</v>
      </c>
      <c r="J39" s="52">
        <f>'RAW GRADES'!BK41</f>
        <v>0</v>
      </c>
      <c r="K39" s="52">
        <f>'RAW GRADES'!CP41</f>
        <v>0</v>
      </c>
      <c r="L39" s="52">
        <f>'RAW GRADES'!CQ41</f>
        <v>0</v>
      </c>
      <c r="M39" s="54">
        <f>'RAW GRADES'!CR41</f>
        <v>0</v>
      </c>
      <c r="N39" s="58">
        <f>'RAW GRADES'!CS41</f>
        <v>25.308000000000003</v>
      </c>
      <c r="O39" s="56">
        <f>'RAW GRADES'!CT41</f>
        <v>5</v>
      </c>
      <c r="P39" s="59" t="str">
        <f t="shared" si="0"/>
        <v>FAILED</v>
      </c>
    </row>
    <row r="40" spans="1:16">
      <c r="A40" s="49">
        <v>33</v>
      </c>
      <c r="B40" s="50" t="str">
        <f>'RAW GRADES'!C42</f>
        <v>Villamar Raynald M</v>
      </c>
      <c r="C40" s="57">
        <f>'RAW GRADES'!F42</f>
        <v>16.714285714285715</v>
      </c>
      <c r="D40" s="89">
        <f>'RAW GRADES'!I42</f>
        <v>16.875</v>
      </c>
      <c r="E40" s="52">
        <f>'RAW GRADES'!AN42</f>
        <v>9.3809523809523814</v>
      </c>
      <c r="F40" s="52">
        <f>'RAW GRADES'!AU42</f>
        <v>10</v>
      </c>
      <c r="G40" s="52">
        <f>'RAW GRADES'!BB42</f>
        <v>10</v>
      </c>
      <c r="H40" s="53">
        <f>'RAW GRADES'!BC42</f>
        <v>62.970238095238095</v>
      </c>
      <c r="I40" s="53">
        <f>'RAW GRADES'!BD42</f>
        <v>62.97</v>
      </c>
      <c r="J40" s="52">
        <f>'RAW GRADES'!BK42</f>
        <v>0</v>
      </c>
      <c r="K40" s="52">
        <f>'RAW GRADES'!CP42</f>
        <v>0</v>
      </c>
      <c r="L40" s="52">
        <f>'RAW GRADES'!CQ42</f>
        <v>0</v>
      </c>
      <c r="M40" s="54">
        <f>'RAW GRADES'!CR42</f>
        <v>0</v>
      </c>
      <c r="N40" s="58">
        <f>'RAW GRADES'!CS42</f>
        <v>25.188000000000002</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201601-069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2</v>
      </c>
      <c r="E46" s="69" t="str">
        <f t="shared" si="0"/>
        <v>3</v>
      </c>
      <c r="F46" s="70" t="str">
        <f>'DEPT CHAIR'!P32</f>
        <v>PASSED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43081.658452430558</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0</v>
      </c>
      <c r="D108" s="238"/>
      <c r="E108" s="239">
        <f>(C108/$C$114)*100</f>
        <v>0</v>
      </c>
      <c r="F108" s="240"/>
    </row>
    <row r="109" spans="1:7">
      <c r="A109" s="60"/>
      <c r="B109" s="87" t="s">
        <v>124</v>
      </c>
      <c r="C109" s="231">
        <f>COUNTIF($D$22:$D$82,"=2.0")+COUNTIF($D$22:$D$82,"=2.25")+(COUNTIF($D$22:$D$82,"=2.50")+COUNTIF($D$22:$D$82,"=2.75"))</f>
        <v>1</v>
      </c>
      <c r="D109" s="232"/>
      <c r="E109" s="233">
        <f>(C109/$C$114)*100</f>
        <v>1.6666666666666667</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59</v>
      </c>
      <c r="D111" s="232"/>
      <c r="E111" s="233">
        <f t="shared" si="1"/>
        <v>98.333333333333329</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201601-069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2017-12-12T07:48:10Z</dcterms:modified>
</cp:coreProperties>
</file>