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3257666-265B-4ED3-8C6E-72C53F329297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1" sheetId="1" r:id="rId1"/>
    <sheet name="시트1" sheetId="2" r:id="rId2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H18" i="1"/>
  <c r="H3" i="1"/>
  <c r="H4" i="1"/>
  <c r="H5" i="1"/>
  <c r="H6" i="1"/>
  <c r="H7" i="1"/>
  <c r="H8" i="1"/>
  <c r="H9" i="1"/>
  <c r="H10" i="1"/>
  <c r="H11" i="1"/>
  <c r="H12" i="1"/>
  <c r="H13" i="1"/>
  <c r="H14" i="1" s="1"/>
  <c r="H15" i="1" s="1"/>
  <c r="H16" i="1" s="1"/>
  <c r="H17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2" i="1"/>
  <c r="A45" i="1"/>
  <c r="A44" i="1"/>
  <c r="J3" i="1"/>
  <c r="J4" i="1"/>
  <c r="J5" i="1"/>
  <c r="J6" i="1"/>
  <c r="J7" i="1"/>
  <c r="J8" i="1"/>
  <c r="J9" i="1"/>
  <c r="J10" i="1"/>
  <c r="J11" i="1"/>
  <c r="J12" i="1"/>
  <c r="J13" i="1"/>
  <c r="J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" i="1"/>
  <c r="E2" i="1"/>
  <c r="D2" i="1"/>
  <c r="D3" i="1" s="1"/>
  <c r="J14" i="1" l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D4" i="1"/>
  <c r="F3" i="1"/>
  <c r="F2" i="1"/>
  <c r="F4" i="1" l="1"/>
  <c r="D5" i="1"/>
  <c r="D6" i="1" l="1"/>
  <c r="F5" i="1"/>
  <c r="D7" i="1" l="1"/>
  <c r="F6" i="1"/>
  <c r="F7" i="1" l="1"/>
  <c r="D8" i="1"/>
  <c r="F8" i="1" l="1"/>
  <c r="D9" i="1"/>
  <c r="D10" i="1" l="1"/>
  <c r="F9" i="1"/>
  <c r="D11" i="1" l="1"/>
  <c r="F10" i="1"/>
  <c r="F11" i="1" l="1"/>
  <c r="D12" i="1"/>
  <c r="F12" i="1" l="1"/>
  <c r="D13" i="1"/>
  <c r="D14" i="1" l="1"/>
  <c r="F13" i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K44" i="1" l="1"/>
  <c r="K45" i="1"/>
</calcChain>
</file>

<file path=xl/sharedStrings.xml><?xml version="1.0" encoding="utf-8"?>
<sst xmlns="http://schemas.openxmlformats.org/spreadsheetml/2006/main" count="19" uniqueCount="19">
  <si>
    <t>日付</t>
  </si>
  <si>
    <t>不具合起票数</t>
  </si>
  <si>
    <t>解決済み件数</t>
  </si>
  <si>
    <t>解決済み累計</t>
  </si>
  <si>
    <t>対応残</t>
  </si>
  <si>
    <t>테스트 진행률</t>
  </si>
  <si>
    <t>不具合予想起票数</t>
  </si>
  <si>
    <t>不具合予想解決件数</t>
  </si>
  <si>
    <t>날짜</t>
  </si>
  <si>
    <t>신규 버그 발생 (예상)</t>
  </si>
  <si>
    <t>누적 버그 (예상)</t>
  </si>
  <si>
    <t>해결된 버그</t>
  </si>
  <si>
    <t>미해결 버그</t>
  </si>
  <si>
    <t>일별 평균 해결 속도</t>
  </si>
  <si>
    <t>모든 버그 해결 예상일</t>
  </si>
  <si>
    <t>不具合起票累計</t>
    <rPh sb="0" eb="3">
      <t>フグアイ</t>
    </rPh>
    <rPh sb="3" eb="5">
      <t>キヒョウ</t>
    </rPh>
    <rPh sb="5" eb="7">
      <t>ルイケイ</t>
    </rPh>
    <phoneticPr fontId="4"/>
  </si>
  <si>
    <t>テスト進捗率</t>
    <rPh sb="3" eb="6">
      <t>シンチョクリツ</t>
    </rPh>
    <phoneticPr fontId="4"/>
  </si>
  <si>
    <r>
      <rPr>
        <sz val="11"/>
        <color rgb="FF1F1F1F"/>
        <rFont val="Arial"/>
        <family val="2"/>
      </rPr>
      <t>本日</t>
    </r>
    <rPh sb="0" eb="2">
      <t>ホンジツ</t>
    </rPh>
    <phoneticPr fontId="4"/>
  </si>
  <si>
    <t>平均解決件数</t>
    <rPh sb="0" eb="2">
      <t>ヘイキン</t>
    </rPh>
    <rPh sb="2" eb="4">
      <t>カイケツ</t>
    </rPh>
    <rPh sb="4" eb="6">
      <t>ケンスウ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</si>
</sst>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\-mm\-dd"/>
    <numFmt numFmtId="177" formatCode="yyyy\.\ m\.\ d"/>
  </numFmts>
  <fonts count="10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1F1F1F"/>
      <name val="&quot;Google Sans&quot;"/>
    </font>
    <font>
      <sz val="10"/>
      <color rgb="FF000000"/>
      <name val="Arial"/>
      <family val="2"/>
      <scheme val="minor"/>
    </font>
    <font>
      <sz val="6"/>
      <name val="Arial"/>
      <family val="3"/>
      <charset val="128"/>
      <scheme val="minor"/>
    </font>
    <font>
      <sz val="11"/>
      <color rgb="FF1F1F1F"/>
      <name val="Arial"/>
      <family val="2"/>
    </font>
    <font>
      <sz val="10"/>
      <color theme="1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11"/>
      <color theme="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</fills>
  <borders count="21">
    <border>
      <left/>
      <right/>
      <top/>
      <bottom/>
      <diagonal/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  <diagonal/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  <diagonal/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  <diagonal/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  <diagonal/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77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77" fontId="1" fillId="0" borderId="6" xfId="0" applyNumberFormat="1" applyFont="1" applyBorder="1" applyAlignment="1">
      <alignment vertical="center"/>
    </xf>
    <xf numFmtId="177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77" fontId="1" fillId="0" borderId="9" xfId="0" applyNumberFormat="1" applyFont="1" applyBorder="1" applyAlignment="1">
      <alignment vertical="center"/>
    </xf>
    <xf numFmtId="177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77" fontId="1" fillId="0" borderId="12" xfId="0" applyNumberFormat="1" applyFont="1" applyBorder="1" applyAlignment="1">
      <alignment vertical="center"/>
    </xf>
    <xf numFmtId="0" fontId="3" fillId="0" borderId="0" xfId="0" applyFont="1"/>
    <xf numFmtId="14" fontId="0" fillId="0" borderId="0" xfId="0" applyNumberFormat="1"/>
    <xf numFmtId="176" fontId="6" fillId="0" borderId="16" xfId="0" applyNumberFormat="1" applyFont="1" applyBorder="1"/>
    <xf numFmtId="0" fontId="6" fillId="0" borderId="0" xfId="0" applyFont="1" applyBorder="1"/>
    <xf numFmtId="0" fontId="6" fillId="0" borderId="17" xfId="0" applyFont="1" applyBorder="1"/>
    <xf numFmtId="0" fontId="7" fillId="0" borderId="0" xfId="0" applyFont="1" applyBorder="1"/>
    <xf numFmtId="176" fontId="6" fillId="0" borderId="18" xfId="0" applyNumberFormat="1" applyFont="1" applyBorder="1"/>
    <xf numFmtId="0" fontId="7" fillId="0" borderId="19" xfId="0" applyFont="1" applyBorder="1"/>
    <xf numFmtId="0" fontId="6" fillId="0" borderId="19" xfId="0" applyFont="1" applyBorder="1"/>
    <xf numFmtId="0" fontId="6" fillId="0" borderId="20" xfId="0" applyFont="1" applyBorder="1"/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</cellXfs>
  <cellStyles count="1">
    <cellStyle name="標準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</dxfs>
  <tableStyles count="1">
    <tableStyle name="시트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'1'!$B$1</c:f>
              <c:strCache>
                <c:ptCount val="1"/>
                <c:pt idx="0">
                  <c:v>不具合起票数</c:v>
                </c:pt>
              </c:strCache>
            </c:strRef>
          </c:tx>
          <c:spPr>
            <a:solidFill>
              <a:srgbClr val="EA4335"/>
            </a:solidFill>
            <a:ln>
              <a:solidFill>
                <a:schemeClr val="accent2"/>
              </a:solidFill>
            </a:ln>
            <a:effectLst/>
          </c:spPr>
          <c:invertIfNegative val="1"/>
          <c:cat>
            <c:numRef>
              <c:f>'1'!$A$2:$A$45</c:f>
              <c:numCache>
                <c:formatCode>yyyy\-mm\-dd</c:formatCode>
                <c:ptCount val="44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  <c:pt idx="10">
                  <c:v>45849</c:v>
                </c:pt>
                <c:pt idx="11">
                  <c:v>45850</c:v>
                </c:pt>
                <c:pt idx="12">
                  <c:v>45851</c:v>
                </c:pt>
                <c:pt idx="13">
                  <c:v>45852</c:v>
                </c:pt>
                <c:pt idx="14">
                  <c:v>45853</c:v>
                </c:pt>
                <c:pt idx="15">
                  <c:v>45854</c:v>
                </c:pt>
                <c:pt idx="16">
                  <c:v>45855</c:v>
                </c:pt>
                <c:pt idx="17">
                  <c:v>45856</c:v>
                </c:pt>
                <c:pt idx="18">
                  <c:v>45857</c:v>
                </c:pt>
                <c:pt idx="19">
                  <c:v>45858</c:v>
                </c:pt>
                <c:pt idx="20">
                  <c:v>45859</c:v>
                </c:pt>
                <c:pt idx="21">
                  <c:v>45860</c:v>
                </c:pt>
                <c:pt idx="22">
                  <c:v>45861</c:v>
                </c:pt>
                <c:pt idx="23">
                  <c:v>45862</c:v>
                </c:pt>
                <c:pt idx="24">
                  <c:v>45863</c:v>
                </c:pt>
                <c:pt idx="25">
                  <c:v>45864</c:v>
                </c:pt>
                <c:pt idx="26">
                  <c:v>45865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  <c:pt idx="30">
                  <c:v>45869</c:v>
                </c:pt>
                <c:pt idx="31">
                  <c:v>45870</c:v>
                </c:pt>
                <c:pt idx="32">
                  <c:v>45871</c:v>
                </c:pt>
                <c:pt idx="33">
                  <c:v>45872</c:v>
                </c:pt>
                <c:pt idx="34">
                  <c:v>45873</c:v>
                </c:pt>
                <c:pt idx="42" formatCode="m/d/yyyy">
                  <c:v>45843</c:v>
                </c:pt>
                <c:pt idx="43" formatCode="m/d/yyyy">
                  <c:v>45843</c:v>
                </c:pt>
              </c:numCache>
            </c:numRef>
          </c:cat>
          <c:val>
            <c:numRef>
              <c:f>'1'!$B$2:$B$45</c:f>
              <c:numCache>
                <c:formatCode>General</c:formatCode>
                <c:ptCount val="44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chemeClr val="accent2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93C-4D76-AE51-194EADAE5075}"/>
            </c:ext>
          </c:extLst>
        </c:ser>
        <c:ser>
          <c:idx val="1"/>
          <c:order val="1"/>
          <c:tx>
            <c:strRef>
              <c:f>'1'!$C$1</c:f>
              <c:strCache>
                <c:ptCount val="1"/>
                <c:pt idx="0">
                  <c:v>解決済み件数</c:v>
                </c:pt>
              </c:strCache>
            </c:strRef>
          </c:tx>
          <c:spPr>
            <a:solidFill>
              <a:srgbClr val="34A853"/>
            </a:solidFill>
            <a:ln>
              <a:solidFill>
                <a:schemeClr val="accent4"/>
              </a:solidFill>
            </a:ln>
            <a:effectLst/>
          </c:spPr>
          <c:invertIfNegative val="1"/>
          <c:cat>
            <c:numRef>
              <c:f>'1'!$A$2:$A$45</c:f>
              <c:numCache>
                <c:formatCode>yyyy\-mm\-dd</c:formatCode>
                <c:ptCount val="44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  <c:pt idx="10">
                  <c:v>45849</c:v>
                </c:pt>
                <c:pt idx="11">
                  <c:v>45850</c:v>
                </c:pt>
                <c:pt idx="12">
                  <c:v>45851</c:v>
                </c:pt>
                <c:pt idx="13">
                  <c:v>45852</c:v>
                </c:pt>
                <c:pt idx="14">
                  <c:v>45853</c:v>
                </c:pt>
                <c:pt idx="15">
                  <c:v>45854</c:v>
                </c:pt>
                <c:pt idx="16">
                  <c:v>45855</c:v>
                </c:pt>
                <c:pt idx="17">
                  <c:v>45856</c:v>
                </c:pt>
                <c:pt idx="18">
                  <c:v>45857</c:v>
                </c:pt>
                <c:pt idx="19">
                  <c:v>45858</c:v>
                </c:pt>
                <c:pt idx="20">
                  <c:v>45859</c:v>
                </c:pt>
                <c:pt idx="21">
                  <c:v>45860</c:v>
                </c:pt>
                <c:pt idx="22">
                  <c:v>45861</c:v>
                </c:pt>
                <c:pt idx="23">
                  <c:v>45862</c:v>
                </c:pt>
                <c:pt idx="24">
                  <c:v>45863</c:v>
                </c:pt>
                <c:pt idx="25">
                  <c:v>45864</c:v>
                </c:pt>
                <c:pt idx="26">
                  <c:v>45865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  <c:pt idx="30">
                  <c:v>45869</c:v>
                </c:pt>
                <c:pt idx="31">
                  <c:v>45870</c:v>
                </c:pt>
                <c:pt idx="32">
                  <c:v>45871</c:v>
                </c:pt>
                <c:pt idx="33">
                  <c:v>45872</c:v>
                </c:pt>
                <c:pt idx="34">
                  <c:v>45873</c:v>
                </c:pt>
                <c:pt idx="42" formatCode="m/d/yyyy">
                  <c:v>45843</c:v>
                </c:pt>
                <c:pt idx="43" formatCode="m/d/yyyy">
                  <c:v>45843</c:v>
                </c:pt>
              </c:numCache>
            </c:numRef>
          </c:cat>
          <c:val>
            <c:numRef>
              <c:f>'1'!$C$2:$C$45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chemeClr val="accent4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A93C-4D76-AE51-194EADAE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000188"/>
        <c:axId val="797745455"/>
      </c:barChart>
      <c:lineChart>
        <c:grouping val="standard"/>
        <c:varyColors val="1"/>
        <c:ser>
          <c:idx val="2"/>
          <c:order val="2"/>
          <c:tx>
            <c:strRef>
              <c:f>'1'!$D$1</c:f>
              <c:strCache>
                <c:ptCount val="1"/>
                <c:pt idx="0">
                  <c:v>不具合起票累計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'1'!$A$2:$A$45</c:f>
              <c:numCache>
                <c:formatCode>yyyy\-mm\-dd</c:formatCode>
                <c:ptCount val="44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  <c:pt idx="10">
                  <c:v>45849</c:v>
                </c:pt>
                <c:pt idx="11">
                  <c:v>45850</c:v>
                </c:pt>
                <c:pt idx="12">
                  <c:v>45851</c:v>
                </c:pt>
                <c:pt idx="13">
                  <c:v>45852</c:v>
                </c:pt>
                <c:pt idx="14">
                  <c:v>45853</c:v>
                </c:pt>
                <c:pt idx="15">
                  <c:v>45854</c:v>
                </c:pt>
                <c:pt idx="16">
                  <c:v>45855</c:v>
                </c:pt>
                <c:pt idx="17">
                  <c:v>45856</c:v>
                </c:pt>
                <c:pt idx="18">
                  <c:v>45857</c:v>
                </c:pt>
                <c:pt idx="19">
                  <c:v>45858</c:v>
                </c:pt>
                <c:pt idx="20">
                  <c:v>45859</c:v>
                </c:pt>
                <c:pt idx="21">
                  <c:v>45860</c:v>
                </c:pt>
                <c:pt idx="22">
                  <c:v>45861</c:v>
                </c:pt>
                <c:pt idx="23">
                  <c:v>45862</c:v>
                </c:pt>
                <c:pt idx="24">
                  <c:v>45863</c:v>
                </c:pt>
                <c:pt idx="25">
                  <c:v>45864</c:v>
                </c:pt>
                <c:pt idx="26">
                  <c:v>45865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  <c:pt idx="30">
                  <c:v>45869</c:v>
                </c:pt>
                <c:pt idx="31">
                  <c:v>45870</c:v>
                </c:pt>
                <c:pt idx="32">
                  <c:v>45871</c:v>
                </c:pt>
                <c:pt idx="33">
                  <c:v>45872</c:v>
                </c:pt>
                <c:pt idx="34">
                  <c:v>45873</c:v>
                </c:pt>
                <c:pt idx="42" formatCode="m/d/yyyy">
                  <c:v>45843</c:v>
                </c:pt>
                <c:pt idx="43" formatCode="m/d/yyyy">
                  <c:v>45843</c:v>
                </c:pt>
              </c:numCache>
            </c:numRef>
          </c:cat>
          <c:val>
            <c:numRef>
              <c:f>'1'!$D$2:$D$45</c:f>
              <c:numCache>
                <c:formatCode>General</c:formatCode>
                <c:ptCount val="44"/>
                <c:pt idx="0">
                  <c:v>10</c:v>
                </c:pt>
                <c:pt idx="1">
                  <c:v>18</c:v>
                </c:pt>
                <c:pt idx="2">
                  <c:v>30</c:v>
                </c:pt>
                <c:pt idx="3">
                  <c:v>33</c:v>
                </c:pt>
                <c:pt idx="4">
                  <c:v>37</c:v>
                </c:pt>
                <c:pt idx="5">
                  <c:v>42</c:v>
                </c:pt>
                <c:pt idx="6">
                  <c:v>46</c:v>
                </c:pt>
                <c:pt idx="7">
                  <c:v>49</c:v>
                </c:pt>
                <c:pt idx="8">
                  <c:v>51</c:v>
                </c:pt>
                <c:pt idx="9">
                  <c:v>54</c:v>
                </c:pt>
                <c:pt idx="10">
                  <c:v>58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C-4D76-AE51-194EADAE5075}"/>
            </c:ext>
          </c:extLst>
        </c:ser>
        <c:ser>
          <c:idx val="3"/>
          <c:order val="3"/>
          <c:tx>
            <c:strRef>
              <c:f>'1'!$E$1</c:f>
              <c:strCache>
                <c:ptCount val="1"/>
                <c:pt idx="0">
                  <c:v>解決済み累計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'1'!$A$2:$A$45</c:f>
              <c:numCache>
                <c:formatCode>yyyy\-mm\-dd</c:formatCode>
                <c:ptCount val="44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  <c:pt idx="10">
                  <c:v>45849</c:v>
                </c:pt>
                <c:pt idx="11">
                  <c:v>45850</c:v>
                </c:pt>
                <c:pt idx="12">
                  <c:v>45851</c:v>
                </c:pt>
                <c:pt idx="13">
                  <c:v>45852</c:v>
                </c:pt>
                <c:pt idx="14">
                  <c:v>45853</c:v>
                </c:pt>
                <c:pt idx="15">
                  <c:v>45854</c:v>
                </c:pt>
                <c:pt idx="16">
                  <c:v>45855</c:v>
                </c:pt>
                <c:pt idx="17">
                  <c:v>45856</c:v>
                </c:pt>
                <c:pt idx="18">
                  <c:v>45857</c:v>
                </c:pt>
                <c:pt idx="19">
                  <c:v>45858</c:v>
                </c:pt>
                <c:pt idx="20">
                  <c:v>45859</c:v>
                </c:pt>
                <c:pt idx="21">
                  <c:v>45860</c:v>
                </c:pt>
                <c:pt idx="22">
                  <c:v>45861</c:v>
                </c:pt>
                <c:pt idx="23">
                  <c:v>45862</c:v>
                </c:pt>
                <c:pt idx="24">
                  <c:v>45863</c:v>
                </c:pt>
                <c:pt idx="25">
                  <c:v>45864</c:v>
                </c:pt>
                <c:pt idx="26">
                  <c:v>45865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  <c:pt idx="30">
                  <c:v>45869</c:v>
                </c:pt>
                <c:pt idx="31">
                  <c:v>45870</c:v>
                </c:pt>
                <c:pt idx="32">
                  <c:v>45871</c:v>
                </c:pt>
                <c:pt idx="33">
                  <c:v>45872</c:v>
                </c:pt>
                <c:pt idx="34">
                  <c:v>45873</c:v>
                </c:pt>
                <c:pt idx="42" formatCode="m/d/yyyy">
                  <c:v>45843</c:v>
                </c:pt>
                <c:pt idx="43" formatCode="m/d/yyyy">
                  <c:v>45843</c:v>
                </c:pt>
              </c:numCache>
            </c:numRef>
          </c:cat>
          <c:val>
            <c:numRef>
              <c:f>'1'!$E$2:$E$45</c:f>
              <c:numCache>
                <c:formatCode>General</c:formatCode>
                <c:ptCount val="44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26</c:v>
                </c:pt>
                <c:pt idx="8">
                  <c:v>29</c:v>
                </c:pt>
                <c:pt idx="9">
                  <c:v>33</c:v>
                </c:pt>
                <c:pt idx="10">
                  <c:v>36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C-4D76-AE51-194EADAE5075}"/>
            </c:ext>
          </c:extLst>
        </c:ser>
        <c:ser>
          <c:idx val="4"/>
          <c:order val="4"/>
          <c:tx>
            <c:strRef>
              <c:f>'1'!$F$1</c:f>
              <c:strCache>
                <c:ptCount val="1"/>
                <c:pt idx="0">
                  <c:v>対応残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'1'!$A$2:$A$45</c:f>
              <c:numCache>
                <c:formatCode>yyyy\-mm\-dd</c:formatCode>
                <c:ptCount val="44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  <c:pt idx="10">
                  <c:v>45849</c:v>
                </c:pt>
                <c:pt idx="11">
                  <c:v>45850</c:v>
                </c:pt>
                <c:pt idx="12">
                  <c:v>45851</c:v>
                </c:pt>
                <c:pt idx="13">
                  <c:v>45852</c:v>
                </c:pt>
                <c:pt idx="14">
                  <c:v>45853</c:v>
                </c:pt>
                <c:pt idx="15">
                  <c:v>45854</c:v>
                </c:pt>
                <c:pt idx="16">
                  <c:v>45855</c:v>
                </c:pt>
                <c:pt idx="17">
                  <c:v>45856</c:v>
                </c:pt>
                <c:pt idx="18">
                  <c:v>45857</c:v>
                </c:pt>
                <c:pt idx="19">
                  <c:v>45858</c:v>
                </c:pt>
                <c:pt idx="20">
                  <c:v>45859</c:v>
                </c:pt>
                <c:pt idx="21">
                  <c:v>45860</c:v>
                </c:pt>
                <c:pt idx="22">
                  <c:v>45861</c:v>
                </c:pt>
                <c:pt idx="23">
                  <c:v>45862</c:v>
                </c:pt>
                <c:pt idx="24">
                  <c:v>45863</c:v>
                </c:pt>
                <c:pt idx="25">
                  <c:v>45864</c:v>
                </c:pt>
                <c:pt idx="26">
                  <c:v>45865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  <c:pt idx="30">
                  <c:v>45869</c:v>
                </c:pt>
                <c:pt idx="31">
                  <c:v>45870</c:v>
                </c:pt>
                <c:pt idx="32">
                  <c:v>45871</c:v>
                </c:pt>
                <c:pt idx="33">
                  <c:v>45872</c:v>
                </c:pt>
                <c:pt idx="34">
                  <c:v>45873</c:v>
                </c:pt>
                <c:pt idx="42" formatCode="m/d/yyyy">
                  <c:v>45843</c:v>
                </c:pt>
                <c:pt idx="43" formatCode="m/d/yyyy">
                  <c:v>45843</c:v>
                </c:pt>
              </c:numCache>
            </c:numRef>
          </c:cat>
          <c:val>
            <c:numRef>
              <c:f>'1'!$F$2:$F$45</c:f>
              <c:numCache>
                <c:formatCode>General</c:formatCode>
                <c:ptCount val="44"/>
                <c:pt idx="0">
                  <c:v>7</c:v>
                </c:pt>
                <c:pt idx="1">
                  <c:v>11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3C-4D76-AE51-194EADAE5075}"/>
            </c:ext>
          </c:extLst>
        </c:ser>
        <c:ser>
          <c:idx val="6"/>
          <c:order val="5"/>
          <c:tx>
            <c:strRef>
              <c:f>'1'!$H$1</c:f>
              <c:strCache>
                <c:ptCount val="1"/>
                <c:pt idx="0">
                  <c:v>不具合予想起票数</c:v>
                </c:pt>
              </c:strCache>
            </c:strRef>
          </c:tx>
          <c:spPr>
            <a:ln w="28575" cap="rnd">
              <a:solidFill>
                <a:srgbClr val="EE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E0000"/>
              </a:solidFill>
              <a:ln w="9525">
                <a:solidFill>
                  <a:srgbClr val="EE0000"/>
                </a:solidFill>
              </a:ln>
              <a:effectLst/>
            </c:spPr>
          </c:marker>
          <c:cat>
            <c:numRef>
              <c:f>'1'!$A$2:$A$45</c:f>
              <c:numCache>
                <c:formatCode>yyyy\-mm\-dd</c:formatCode>
                <c:ptCount val="44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  <c:pt idx="10">
                  <c:v>45849</c:v>
                </c:pt>
                <c:pt idx="11">
                  <c:v>45850</c:v>
                </c:pt>
                <c:pt idx="12">
                  <c:v>45851</c:v>
                </c:pt>
                <c:pt idx="13">
                  <c:v>45852</c:v>
                </c:pt>
                <c:pt idx="14">
                  <c:v>45853</c:v>
                </c:pt>
                <c:pt idx="15">
                  <c:v>45854</c:v>
                </c:pt>
                <c:pt idx="16">
                  <c:v>45855</c:v>
                </c:pt>
                <c:pt idx="17">
                  <c:v>45856</c:v>
                </c:pt>
                <c:pt idx="18">
                  <c:v>45857</c:v>
                </c:pt>
                <c:pt idx="19">
                  <c:v>45858</c:v>
                </c:pt>
                <c:pt idx="20">
                  <c:v>45859</c:v>
                </c:pt>
                <c:pt idx="21">
                  <c:v>45860</c:v>
                </c:pt>
                <c:pt idx="22">
                  <c:v>45861</c:v>
                </c:pt>
                <c:pt idx="23">
                  <c:v>45862</c:v>
                </c:pt>
                <c:pt idx="24">
                  <c:v>45863</c:v>
                </c:pt>
                <c:pt idx="25">
                  <c:v>45864</c:v>
                </c:pt>
                <c:pt idx="26">
                  <c:v>45865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  <c:pt idx="30">
                  <c:v>45869</c:v>
                </c:pt>
                <c:pt idx="31">
                  <c:v>45870</c:v>
                </c:pt>
                <c:pt idx="32">
                  <c:v>45871</c:v>
                </c:pt>
                <c:pt idx="33">
                  <c:v>45872</c:v>
                </c:pt>
                <c:pt idx="34">
                  <c:v>45873</c:v>
                </c:pt>
                <c:pt idx="42" formatCode="m/d/yyyy">
                  <c:v>45843</c:v>
                </c:pt>
                <c:pt idx="43" formatCode="m/d/yyyy">
                  <c:v>45843</c:v>
                </c:pt>
              </c:numCache>
            </c:numRef>
          </c:cat>
          <c:val>
            <c:numRef>
              <c:f>'1'!$H$2:$H$45</c:f>
              <c:numCache>
                <c:formatCode>General</c:formatCode>
                <c:ptCount val="44"/>
                <c:pt idx="0">
                  <c:v>200</c:v>
                </c:pt>
                <c:pt idx="1">
                  <c:v>180</c:v>
                </c:pt>
                <c:pt idx="2">
                  <c:v>200</c:v>
                </c:pt>
                <c:pt idx="3">
                  <c:v>165</c:v>
                </c:pt>
                <c:pt idx="4">
                  <c:v>148</c:v>
                </c:pt>
                <c:pt idx="5">
                  <c:v>140</c:v>
                </c:pt>
                <c:pt idx="6">
                  <c:v>102.22222222222221</c:v>
                </c:pt>
                <c:pt idx="7">
                  <c:v>98</c:v>
                </c:pt>
                <c:pt idx="8">
                  <c:v>92.72727272727272</c:v>
                </c:pt>
                <c:pt idx="9">
                  <c:v>90</c:v>
                </c:pt>
                <c:pt idx="10">
                  <c:v>89.230769230769226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3C-4D76-AE51-194EADAE5075}"/>
            </c:ext>
          </c:extLst>
        </c:ser>
        <c:ser>
          <c:idx val="8"/>
          <c:order val="6"/>
          <c:tx>
            <c:strRef>
              <c:f>'1'!$J$1</c:f>
              <c:strCache>
                <c:ptCount val="1"/>
                <c:pt idx="0">
                  <c:v>不具合予想解決件数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</c:spPr>
          </c:marker>
          <c:cat>
            <c:numRef>
              <c:f>'1'!$A$2:$A$45</c:f>
              <c:numCache>
                <c:formatCode>yyyy\-mm\-dd</c:formatCode>
                <c:ptCount val="44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  <c:pt idx="10">
                  <c:v>45849</c:v>
                </c:pt>
                <c:pt idx="11">
                  <c:v>45850</c:v>
                </c:pt>
                <c:pt idx="12">
                  <c:v>45851</c:v>
                </c:pt>
                <c:pt idx="13">
                  <c:v>45852</c:v>
                </c:pt>
                <c:pt idx="14">
                  <c:v>45853</c:v>
                </c:pt>
                <c:pt idx="15">
                  <c:v>45854</c:v>
                </c:pt>
                <c:pt idx="16">
                  <c:v>45855</c:v>
                </c:pt>
                <c:pt idx="17">
                  <c:v>45856</c:v>
                </c:pt>
                <c:pt idx="18">
                  <c:v>45857</c:v>
                </c:pt>
                <c:pt idx="19">
                  <c:v>45858</c:v>
                </c:pt>
                <c:pt idx="20">
                  <c:v>45859</c:v>
                </c:pt>
                <c:pt idx="21">
                  <c:v>45860</c:v>
                </c:pt>
                <c:pt idx="22">
                  <c:v>45861</c:v>
                </c:pt>
                <c:pt idx="23">
                  <c:v>45862</c:v>
                </c:pt>
                <c:pt idx="24">
                  <c:v>45863</c:v>
                </c:pt>
                <c:pt idx="25">
                  <c:v>45864</c:v>
                </c:pt>
                <c:pt idx="26">
                  <c:v>45865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  <c:pt idx="30">
                  <c:v>45869</c:v>
                </c:pt>
                <c:pt idx="31">
                  <c:v>45870</c:v>
                </c:pt>
                <c:pt idx="32">
                  <c:v>45871</c:v>
                </c:pt>
                <c:pt idx="33">
                  <c:v>45872</c:v>
                </c:pt>
                <c:pt idx="34">
                  <c:v>45873</c:v>
                </c:pt>
                <c:pt idx="42" formatCode="m/d/yyyy">
                  <c:v>45843</c:v>
                </c:pt>
                <c:pt idx="43" formatCode="m/d/yyyy">
                  <c:v>45843</c:v>
                </c:pt>
              </c:numCache>
            </c:numRef>
          </c:cat>
          <c:val>
            <c:numRef>
              <c:f>'1'!$J$2:$J$45</c:f>
              <c:numCache>
                <c:formatCode>General</c:formatCode>
                <c:ptCount val="44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26</c:v>
                </c:pt>
                <c:pt idx="8">
                  <c:v>29</c:v>
                </c:pt>
                <c:pt idx="9">
                  <c:v>33</c:v>
                </c:pt>
                <c:pt idx="10">
                  <c:v>36</c:v>
                </c:pt>
                <c:pt idx="11">
                  <c:v>38</c:v>
                </c:pt>
                <c:pt idx="12">
                  <c:v>41.16</c:v>
                </c:pt>
                <c:pt idx="13">
                  <c:v>44.319999999999993</c:v>
                </c:pt>
                <c:pt idx="14">
                  <c:v>47.47999999999999</c:v>
                </c:pt>
                <c:pt idx="15">
                  <c:v>50.639999999999986</c:v>
                </c:pt>
                <c:pt idx="16">
                  <c:v>53.799999999999983</c:v>
                </c:pt>
                <c:pt idx="17">
                  <c:v>56.95999999999998</c:v>
                </c:pt>
                <c:pt idx="18">
                  <c:v>60.119999999999976</c:v>
                </c:pt>
                <c:pt idx="19">
                  <c:v>63.279999999999973</c:v>
                </c:pt>
                <c:pt idx="20">
                  <c:v>66.439999999999969</c:v>
                </c:pt>
                <c:pt idx="21">
                  <c:v>69.599999999999966</c:v>
                </c:pt>
                <c:pt idx="22">
                  <c:v>72.759999999999962</c:v>
                </c:pt>
                <c:pt idx="23">
                  <c:v>75.919999999999959</c:v>
                </c:pt>
                <c:pt idx="24">
                  <c:v>79.079999999999956</c:v>
                </c:pt>
                <c:pt idx="25">
                  <c:v>82.239999999999952</c:v>
                </c:pt>
                <c:pt idx="26">
                  <c:v>85.399999999999949</c:v>
                </c:pt>
                <c:pt idx="27">
                  <c:v>88.559999999999945</c:v>
                </c:pt>
                <c:pt idx="28">
                  <c:v>91.719999999999942</c:v>
                </c:pt>
                <c:pt idx="29">
                  <c:v>94.879999999999939</c:v>
                </c:pt>
                <c:pt idx="30">
                  <c:v>98.039999999999935</c:v>
                </c:pt>
                <c:pt idx="31">
                  <c:v>101.19999999999993</c:v>
                </c:pt>
                <c:pt idx="32">
                  <c:v>104.35999999999993</c:v>
                </c:pt>
                <c:pt idx="33">
                  <c:v>107.51999999999992</c:v>
                </c:pt>
                <c:pt idx="34">
                  <c:v>110.67999999999992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1-48D0-ACF7-62F5CFBF0E43}"/>
            </c:ext>
          </c:extLst>
        </c:ser>
        <c:ser>
          <c:idx val="9"/>
          <c:order val="7"/>
          <c:tx>
            <c:strRef>
              <c:f>'1'!$K$1</c:f>
              <c:strCache>
                <c:ptCount val="1"/>
                <c:pt idx="0">
                  <c:v>本日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cat>
            <c:numRef>
              <c:f>'1'!$A$2:$A$45</c:f>
              <c:numCache>
                <c:formatCode>yyyy\-mm\-dd</c:formatCode>
                <c:ptCount val="44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  <c:pt idx="10">
                  <c:v>45849</c:v>
                </c:pt>
                <c:pt idx="11">
                  <c:v>45850</c:v>
                </c:pt>
                <c:pt idx="12">
                  <c:v>45851</c:v>
                </c:pt>
                <c:pt idx="13">
                  <c:v>45852</c:v>
                </c:pt>
                <c:pt idx="14">
                  <c:v>45853</c:v>
                </c:pt>
                <c:pt idx="15">
                  <c:v>45854</c:v>
                </c:pt>
                <c:pt idx="16">
                  <c:v>45855</c:v>
                </c:pt>
                <c:pt idx="17">
                  <c:v>45856</c:v>
                </c:pt>
                <c:pt idx="18">
                  <c:v>45857</c:v>
                </c:pt>
                <c:pt idx="19">
                  <c:v>45858</c:v>
                </c:pt>
                <c:pt idx="20">
                  <c:v>45859</c:v>
                </c:pt>
                <c:pt idx="21">
                  <c:v>45860</c:v>
                </c:pt>
                <c:pt idx="22">
                  <c:v>45861</c:v>
                </c:pt>
                <c:pt idx="23">
                  <c:v>45862</c:v>
                </c:pt>
                <c:pt idx="24">
                  <c:v>45863</c:v>
                </c:pt>
                <c:pt idx="25">
                  <c:v>45864</c:v>
                </c:pt>
                <c:pt idx="26">
                  <c:v>45865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  <c:pt idx="30">
                  <c:v>45869</c:v>
                </c:pt>
                <c:pt idx="31">
                  <c:v>45870</c:v>
                </c:pt>
                <c:pt idx="32">
                  <c:v>45871</c:v>
                </c:pt>
                <c:pt idx="33">
                  <c:v>45872</c:v>
                </c:pt>
                <c:pt idx="34">
                  <c:v>45873</c:v>
                </c:pt>
                <c:pt idx="42" formatCode="m/d/yyyy">
                  <c:v>45843</c:v>
                </c:pt>
                <c:pt idx="43" formatCode="m/d/yyyy">
                  <c:v>45843</c:v>
                </c:pt>
              </c:numCache>
            </c:numRef>
          </c:cat>
          <c:val>
            <c:numRef>
              <c:f>'1'!$K$2:$K$45</c:f>
              <c:numCache>
                <c:formatCode>General</c:formatCode>
                <c:ptCount val="44"/>
                <c:pt idx="42">
                  <c:v>200</c:v>
                </c:pt>
                <c:pt idx="4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1-48D0-ACF7-62F5CFBF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000188"/>
        <c:axId val="797745455"/>
      </c:lineChart>
      <c:dateAx>
        <c:axId val="15830001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7745455"/>
        <c:crosses val="autoZero"/>
        <c:auto val="1"/>
        <c:lblOffset val="100"/>
        <c:baseTimeUnit val="days"/>
      </c:dateAx>
      <c:valAx>
        <c:axId val="7977454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3000188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span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200024</xdr:rowOff>
    </xdr:from>
    <xdr:ext cx="11658600" cy="6686551"/>
    <xdr:graphicFrame macro="">
      <xdr:nvGraphicFramePr>
        <xdr:cNvPr id="2" name="Chart 1" title="차트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C4:J10">
  <tableColumns count="8">
    <tableColumn id="1" xr3:uid="{00000000-0010-0000-0000-000001000000}" name="날짜"/>
    <tableColumn id="2" xr3:uid="{00000000-0010-0000-0000-000002000000}" name="신규 버그 발생 (예상)"/>
    <tableColumn id="3" xr3:uid="{00000000-0010-0000-0000-000003000000}" name="누적 버그 (예상)"/>
    <tableColumn id="4" xr3:uid="{00000000-0010-0000-0000-000004000000}" name="해결된 버그"/>
    <tableColumn id="5" xr3:uid="{00000000-0010-0000-0000-000005000000}" name="미해결 버그"/>
    <tableColumn id="6" xr3:uid="{00000000-0010-0000-0000-000006000000}" name="테스트 진행률"/>
    <tableColumn id="7" xr3:uid="{00000000-0010-0000-0000-000007000000}" name="일별 평균 해결 속도"/>
    <tableColumn id="8" xr3:uid="{00000000-0010-0000-0000-000008000000}" name="모든 버그 해결 예상일"/>
  </tableColumns>
  <tableStyleInfo name="시트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5"/>
  <sheetViews>
    <sheetView tabSelected="1" workbookViewId="0">
      <selection activeCell="L35" sqref="L35"/>
    </sheetView>
  </sheetViews>
  <sheetFormatPr defaultColWidth="12.5703125" defaultRowHeight="15.75" customHeight="1"/>
  <cols>
    <col min="1" max="1" width="12.85546875" bestFit="1" customWidth="1"/>
    <col min="2" max="3" width="13.140625" bestFit="1" customWidth="1"/>
    <col min="4" max="4" width="15.28515625" bestFit="1" customWidth="1"/>
    <col min="5" max="5" width="13.140625" bestFit="1" customWidth="1"/>
    <col min="6" max="6" width="7.28515625" bestFit="1" customWidth="1"/>
    <col min="7" max="7" width="15.42578125" bestFit="1" customWidth="1"/>
    <col min="8" max="8" width="17.42578125" bestFit="1" customWidth="1"/>
    <col min="9" max="9" width="20.28515625" bestFit="1" customWidth="1"/>
    <col min="10" max="10" width="19.42578125" bestFit="1" customWidth="1"/>
  </cols>
  <sheetData>
    <row r="1" spans="1:15" ht="15.75" customHeight="1">
      <c r="A1" s="24" t="s">
        <v>0</v>
      </c>
      <c r="B1" s="25" t="s">
        <v>1</v>
      </c>
      <c r="C1" s="25" t="s">
        <v>2</v>
      </c>
      <c r="D1" s="25" t="s">
        <v>15</v>
      </c>
      <c r="E1" s="25" t="s">
        <v>3</v>
      </c>
      <c r="F1" s="25" t="s">
        <v>4</v>
      </c>
      <c r="G1" s="26" t="s">
        <v>16</v>
      </c>
      <c r="H1" s="25" t="s">
        <v>6</v>
      </c>
      <c r="I1" s="26" t="s">
        <v>18</v>
      </c>
      <c r="J1" s="27" t="s">
        <v>7</v>
      </c>
      <c r="K1" s="1" t="s">
        <v>17</v>
      </c>
      <c r="M1" s="14"/>
      <c r="O1" s="15"/>
    </row>
    <row r="2" spans="1:15" ht="16.5">
      <c r="A2" s="16">
        <v>45839</v>
      </c>
      <c r="B2" s="17">
        <v>10</v>
      </c>
      <c r="C2" s="17">
        <v>3</v>
      </c>
      <c r="D2" s="17">
        <f t="shared" ref="D2:E2" si="0">B2</f>
        <v>10</v>
      </c>
      <c r="E2" s="17">
        <f t="shared" si="0"/>
        <v>3</v>
      </c>
      <c r="F2" s="17">
        <f t="shared" ref="F2:F36" si="1">D2-E2</f>
        <v>7</v>
      </c>
      <c r="G2" s="17">
        <v>0.05</v>
      </c>
      <c r="H2" s="17">
        <f>ROUNDUP(IF(D2 &gt; 0,D2/ G2,H1),0)</f>
        <v>200</v>
      </c>
      <c r="I2" s="17">
        <f>ROUNDDOWN(AVERAGE($C$2:C2),2)</f>
        <v>3</v>
      </c>
      <c r="J2" s="18">
        <f>IF(B2 = 0,J1 + I2, E2)</f>
        <v>3</v>
      </c>
      <c r="M2" s="14"/>
      <c r="O2" s="15"/>
    </row>
    <row r="3" spans="1:15" ht="16.5">
      <c r="A3" s="16">
        <v>45840</v>
      </c>
      <c r="B3" s="17">
        <v>8</v>
      </c>
      <c r="C3" s="17">
        <v>4</v>
      </c>
      <c r="D3" s="17">
        <f t="shared" ref="D3:E3" si="2">D$2+B3</f>
        <v>18</v>
      </c>
      <c r="E3" s="17">
        <f t="shared" si="2"/>
        <v>7</v>
      </c>
      <c r="F3" s="17">
        <f t="shared" si="1"/>
        <v>11</v>
      </c>
      <c r="G3" s="17">
        <v>0.1</v>
      </c>
      <c r="H3" s="17">
        <f t="shared" ref="H3:H36" si="3">IF(D3 = D2,H2,D3/ G3)</f>
        <v>180</v>
      </c>
      <c r="I3" s="17">
        <f>ROUNDDOWN(AVERAGE($C$2:C3),2)</f>
        <v>3.5</v>
      </c>
      <c r="J3" s="18">
        <f t="shared" ref="J3:J36" si="4">IF(B3 = 0,J2 + I3, E3)</f>
        <v>7</v>
      </c>
    </row>
    <row r="4" spans="1:15" ht="16.5">
      <c r="A4" s="16">
        <v>45841</v>
      </c>
      <c r="B4" s="17">
        <v>12</v>
      </c>
      <c r="C4" s="17">
        <v>5</v>
      </c>
      <c r="D4" s="17">
        <f t="shared" ref="D4:E4" si="5">D3+B4</f>
        <v>30</v>
      </c>
      <c r="E4" s="17">
        <f t="shared" si="5"/>
        <v>12</v>
      </c>
      <c r="F4" s="17">
        <f t="shared" si="1"/>
        <v>18</v>
      </c>
      <c r="G4" s="17">
        <v>0.15</v>
      </c>
      <c r="H4" s="17">
        <f t="shared" si="3"/>
        <v>200</v>
      </c>
      <c r="I4" s="17">
        <f>ROUNDDOWN(AVERAGE($C$2:C4),2)</f>
        <v>4</v>
      </c>
      <c r="J4" s="18">
        <f t="shared" si="4"/>
        <v>12</v>
      </c>
    </row>
    <row r="5" spans="1:15" ht="16.5">
      <c r="A5" s="16">
        <v>45842</v>
      </c>
      <c r="B5" s="17">
        <v>3</v>
      </c>
      <c r="C5" s="17">
        <v>2</v>
      </c>
      <c r="D5" s="17">
        <f t="shared" ref="D5:E5" si="6">D4+B5</f>
        <v>33</v>
      </c>
      <c r="E5" s="17">
        <f t="shared" si="6"/>
        <v>14</v>
      </c>
      <c r="F5" s="17">
        <f t="shared" si="1"/>
        <v>19</v>
      </c>
      <c r="G5" s="17">
        <v>0.2</v>
      </c>
      <c r="H5" s="17">
        <f t="shared" si="3"/>
        <v>165</v>
      </c>
      <c r="I5" s="17">
        <f>ROUNDDOWN(AVERAGE($C$2:C5),2)</f>
        <v>3.5</v>
      </c>
      <c r="J5" s="18">
        <f t="shared" si="4"/>
        <v>14</v>
      </c>
    </row>
    <row r="6" spans="1:15" ht="16.5">
      <c r="A6" s="16">
        <v>45843</v>
      </c>
      <c r="B6" s="17">
        <v>4</v>
      </c>
      <c r="C6" s="17">
        <v>3</v>
      </c>
      <c r="D6" s="17">
        <f t="shared" ref="D6:E6" si="7">D5+B6</f>
        <v>37</v>
      </c>
      <c r="E6" s="17">
        <f t="shared" si="7"/>
        <v>17</v>
      </c>
      <c r="F6" s="17">
        <f t="shared" si="1"/>
        <v>20</v>
      </c>
      <c r="G6" s="17">
        <v>0.25</v>
      </c>
      <c r="H6" s="17">
        <f t="shared" si="3"/>
        <v>148</v>
      </c>
      <c r="I6" s="17">
        <f>ROUNDDOWN(AVERAGE($C$2:C6),2)</f>
        <v>3.4</v>
      </c>
      <c r="J6" s="18">
        <f t="shared" si="4"/>
        <v>17</v>
      </c>
    </row>
    <row r="7" spans="1:15" ht="16.5">
      <c r="A7" s="16">
        <v>45844</v>
      </c>
      <c r="B7" s="17">
        <v>5</v>
      </c>
      <c r="C7" s="17">
        <v>4</v>
      </c>
      <c r="D7" s="17">
        <f t="shared" ref="D7:E7" si="8">D6+B7</f>
        <v>42</v>
      </c>
      <c r="E7" s="17">
        <f t="shared" si="8"/>
        <v>21</v>
      </c>
      <c r="F7" s="17">
        <f t="shared" si="1"/>
        <v>21</v>
      </c>
      <c r="G7" s="17">
        <v>0.3</v>
      </c>
      <c r="H7" s="17">
        <f t="shared" si="3"/>
        <v>140</v>
      </c>
      <c r="I7" s="17">
        <f>ROUNDDOWN(AVERAGE($C$2:C7),2)</f>
        <v>3.5</v>
      </c>
      <c r="J7" s="18">
        <f t="shared" si="4"/>
        <v>21</v>
      </c>
    </row>
    <row r="8" spans="1:15" ht="16.5">
      <c r="A8" s="16">
        <v>45845</v>
      </c>
      <c r="B8" s="17">
        <v>4</v>
      </c>
      <c r="C8" s="17">
        <v>3</v>
      </c>
      <c r="D8" s="17">
        <f t="shared" ref="D8:E8" si="9">D7+B8</f>
        <v>46</v>
      </c>
      <c r="E8" s="17">
        <f t="shared" si="9"/>
        <v>24</v>
      </c>
      <c r="F8" s="17">
        <f t="shared" si="1"/>
        <v>22</v>
      </c>
      <c r="G8" s="17">
        <v>0.45</v>
      </c>
      <c r="H8" s="17">
        <f t="shared" si="3"/>
        <v>102.22222222222221</v>
      </c>
      <c r="I8" s="17">
        <f>ROUNDDOWN(AVERAGE($C$2:C8),2)</f>
        <v>3.42</v>
      </c>
      <c r="J8" s="18">
        <f t="shared" si="4"/>
        <v>24</v>
      </c>
    </row>
    <row r="9" spans="1:15" ht="16.5">
      <c r="A9" s="16">
        <v>45846</v>
      </c>
      <c r="B9" s="17">
        <v>3</v>
      </c>
      <c r="C9" s="17">
        <v>2</v>
      </c>
      <c r="D9" s="17">
        <f t="shared" ref="D9:E9" si="10">D8+B9</f>
        <v>49</v>
      </c>
      <c r="E9" s="17">
        <f t="shared" si="10"/>
        <v>26</v>
      </c>
      <c r="F9" s="17">
        <f t="shared" si="1"/>
        <v>23</v>
      </c>
      <c r="G9" s="17">
        <v>0.5</v>
      </c>
      <c r="H9" s="17">
        <f t="shared" si="3"/>
        <v>98</v>
      </c>
      <c r="I9" s="17">
        <f>ROUNDDOWN(AVERAGE($C$2:C9),2)</f>
        <v>3.25</v>
      </c>
      <c r="J9" s="18">
        <f t="shared" si="4"/>
        <v>26</v>
      </c>
    </row>
    <row r="10" spans="1:15" ht="16.5">
      <c r="A10" s="16">
        <v>45847</v>
      </c>
      <c r="B10" s="17">
        <v>2</v>
      </c>
      <c r="C10" s="17">
        <v>3</v>
      </c>
      <c r="D10" s="17">
        <f t="shared" ref="D10:E10" si="11">D9+B10</f>
        <v>51</v>
      </c>
      <c r="E10" s="17">
        <f t="shared" si="11"/>
        <v>29</v>
      </c>
      <c r="F10" s="17">
        <f t="shared" si="1"/>
        <v>22</v>
      </c>
      <c r="G10" s="17">
        <v>0.55000000000000004</v>
      </c>
      <c r="H10" s="17">
        <f t="shared" si="3"/>
        <v>92.72727272727272</v>
      </c>
      <c r="I10" s="17">
        <f>ROUNDDOWN(AVERAGE($C$2:C10),2)</f>
        <v>3.22</v>
      </c>
      <c r="J10" s="18">
        <f t="shared" si="4"/>
        <v>29</v>
      </c>
    </row>
    <row r="11" spans="1:15" ht="16.5">
      <c r="A11" s="16">
        <v>45848</v>
      </c>
      <c r="B11" s="17">
        <v>3</v>
      </c>
      <c r="C11" s="17">
        <v>4</v>
      </c>
      <c r="D11" s="17">
        <f t="shared" ref="D11:E11" si="12">D10+B11</f>
        <v>54</v>
      </c>
      <c r="E11" s="17">
        <f t="shared" si="12"/>
        <v>33</v>
      </c>
      <c r="F11" s="17">
        <f t="shared" si="1"/>
        <v>21</v>
      </c>
      <c r="G11" s="17">
        <v>0.6</v>
      </c>
      <c r="H11" s="17">
        <f t="shared" si="3"/>
        <v>90</v>
      </c>
      <c r="I11" s="17">
        <f>ROUNDDOWN(AVERAGE($C$2:C11),2)</f>
        <v>3.3</v>
      </c>
      <c r="J11" s="18">
        <f t="shared" si="4"/>
        <v>33</v>
      </c>
    </row>
    <row r="12" spans="1:15" ht="16.5">
      <c r="A12" s="16">
        <v>45849</v>
      </c>
      <c r="B12" s="17">
        <v>4</v>
      </c>
      <c r="C12" s="17">
        <v>3</v>
      </c>
      <c r="D12" s="17">
        <f t="shared" ref="D12:E12" si="13">D11+B12</f>
        <v>58</v>
      </c>
      <c r="E12" s="17">
        <f t="shared" si="13"/>
        <v>36</v>
      </c>
      <c r="F12" s="17">
        <f t="shared" si="1"/>
        <v>22</v>
      </c>
      <c r="G12" s="17">
        <v>0.65</v>
      </c>
      <c r="H12" s="17">
        <f t="shared" si="3"/>
        <v>89.230769230769226</v>
      </c>
      <c r="I12" s="17">
        <f>ROUNDDOWN(AVERAGE($C$2:C12),2)</f>
        <v>3.27</v>
      </c>
      <c r="J12" s="18">
        <f t="shared" si="4"/>
        <v>36</v>
      </c>
    </row>
    <row r="13" spans="1:15" ht="16.5">
      <c r="A13" s="16">
        <v>45850</v>
      </c>
      <c r="B13" s="17">
        <v>5</v>
      </c>
      <c r="C13" s="17">
        <v>2</v>
      </c>
      <c r="D13" s="17">
        <f t="shared" ref="D13:E13" si="14">D12+B13</f>
        <v>63</v>
      </c>
      <c r="E13" s="17">
        <f t="shared" si="14"/>
        <v>38</v>
      </c>
      <c r="F13" s="17">
        <f t="shared" si="1"/>
        <v>25</v>
      </c>
      <c r="G13" s="17">
        <v>0.7</v>
      </c>
      <c r="H13" s="17">
        <f>IF(D13 = D12,H12,D13/ G13)</f>
        <v>90</v>
      </c>
      <c r="I13" s="17">
        <f>ROUNDDOWN(AVERAGE($C$2:C13),2)</f>
        <v>3.16</v>
      </c>
      <c r="J13" s="18">
        <f t="shared" si="4"/>
        <v>38</v>
      </c>
    </row>
    <row r="14" spans="1:15" ht="16.5">
      <c r="A14" s="16">
        <v>45851</v>
      </c>
      <c r="B14" s="19"/>
      <c r="C14" s="19"/>
      <c r="D14" s="17">
        <f t="shared" ref="D14:E14" si="15">D13+B14</f>
        <v>63</v>
      </c>
      <c r="E14" s="17">
        <f t="shared" si="15"/>
        <v>38</v>
      </c>
      <c r="F14" s="17">
        <f t="shared" si="1"/>
        <v>25</v>
      </c>
      <c r="G14" s="19"/>
      <c r="H14" s="17">
        <f t="shared" si="3"/>
        <v>90</v>
      </c>
      <c r="I14" s="17">
        <f>ROUNDDOWN(AVERAGE($C$2:C14),2)</f>
        <v>3.16</v>
      </c>
      <c r="J14" s="18">
        <f t="shared" si="4"/>
        <v>41.16</v>
      </c>
    </row>
    <row r="15" spans="1:15" ht="16.5">
      <c r="A15" s="16">
        <v>45852</v>
      </c>
      <c r="B15" s="19"/>
      <c r="C15" s="19"/>
      <c r="D15" s="17">
        <f t="shared" ref="D15:E15" si="16">D14+B15</f>
        <v>63</v>
      </c>
      <c r="E15" s="17">
        <f t="shared" si="16"/>
        <v>38</v>
      </c>
      <c r="F15" s="17">
        <f t="shared" si="1"/>
        <v>25</v>
      </c>
      <c r="G15" s="19"/>
      <c r="H15" s="17">
        <f t="shared" si="3"/>
        <v>90</v>
      </c>
      <c r="I15" s="17">
        <f>ROUNDDOWN(AVERAGE($C$2:C15),2)</f>
        <v>3.16</v>
      </c>
      <c r="J15" s="18">
        <f t="shared" si="4"/>
        <v>44.319999999999993</v>
      </c>
    </row>
    <row r="16" spans="1:15" ht="16.5">
      <c r="A16" s="16">
        <v>45853</v>
      </c>
      <c r="B16" s="19"/>
      <c r="C16" s="19"/>
      <c r="D16" s="17">
        <f t="shared" ref="D16:E16" si="17">D15+B16</f>
        <v>63</v>
      </c>
      <c r="E16" s="17">
        <f t="shared" si="17"/>
        <v>38</v>
      </c>
      <c r="F16" s="17">
        <f t="shared" si="1"/>
        <v>25</v>
      </c>
      <c r="G16" s="19"/>
      <c r="H16" s="17">
        <f t="shared" si="3"/>
        <v>90</v>
      </c>
      <c r="I16" s="17">
        <f>ROUNDDOWN(AVERAGE($C$2:C16),2)</f>
        <v>3.16</v>
      </c>
      <c r="J16" s="18">
        <f t="shared" si="4"/>
        <v>47.47999999999999</v>
      </c>
    </row>
    <row r="17" spans="1:10" ht="16.5">
      <c r="A17" s="16">
        <v>45854</v>
      </c>
      <c r="B17" s="19"/>
      <c r="C17" s="19"/>
      <c r="D17" s="17">
        <f t="shared" ref="D17:E17" si="18">D16+B17</f>
        <v>63</v>
      </c>
      <c r="E17" s="17">
        <f t="shared" si="18"/>
        <v>38</v>
      </c>
      <c r="F17" s="17">
        <f t="shared" si="1"/>
        <v>25</v>
      </c>
      <c r="G17" s="19"/>
      <c r="H17" s="17">
        <f t="shared" si="3"/>
        <v>90</v>
      </c>
      <c r="I17" s="17">
        <f>ROUNDDOWN(AVERAGE($C$2:C17),2)</f>
        <v>3.16</v>
      </c>
      <c r="J17" s="18">
        <f t="shared" si="4"/>
        <v>50.639999999999986</v>
      </c>
    </row>
    <row r="18" spans="1:10" ht="16.5">
      <c r="A18" s="16">
        <v>45855</v>
      </c>
      <c r="B18" s="19"/>
      <c r="C18" s="19"/>
      <c r="D18" s="17">
        <f t="shared" ref="D18:E18" si="19">D17+B18</f>
        <v>63</v>
      </c>
      <c r="E18" s="17">
        <f t="shared" si="19"/>
        <v>38</v>
      </c>
      <c r="F18" s="17">
        <f t="shared" si="1"/>
        <v>25</v>
      </c>
      <c r="G18" s="19"/>
      <c r="H18" s="17">
        <f>IF(D18 = D17,H17,D18/ G18)</f>
        <v>90</v>
      </c>
      <c r="I18" s="17">
        <f>ROUNDDOWN(AVERAGE($C$2:C18),2)</f>
        <v>3.16</v>
      </c>
      <c r="J18" s="18">
        <f t="shared" si="4"/>
        <v>53.799999999999983</v>
      </c>
    </row>
    <row r="19" spans="1:10" ht="16.5">
      <c r="A19" s="16">
        <v>45856</v>
      </c>
      <c r="B19" s="19"/>
      <c r="C19" s="19"/>
      <c r="D19" s="17">
        <f t="shared" ref="D19:E19" si="20">D18+B19</f>
        <v>63</v>
      </c>
      <c r="E19" s="17">
        <f t="shared" si="20"/>
        <v>38</v>
      </c>
      <c r="F19" s="17">
        <f t="shared" si="1"/>
        <v>25</v>
      </c>
      <c r="G19" s="19"/>
      <c r="H19" s="17">
        <f t="shared" si="3"/>
        <v>90</v>
      </c>
      <c r="I19" s="17">
        <f>ROUNDDOWN(AVERAGE($C$2:C19),2)</f>
        <v>3.16</v>
      </c>
      <c r="J19" s="18">
        <f t="shared" si="4"/>
        <v>56.95999999999998</v>
      </c>
    </row>
    <row r="20" spans="1:10" ht="16.5">
      <c r="A20" s="16">
        <v>45857</v>
      </c>
      <c r="B20" s="19"/>
      <c r="C20" s="19"/>
      <c r="D20" s="17">
        <f t="shared" ref="D20:E20" si="21">D19+B20</f>
        <v>63</v>
      </c>
      <c r="E20" s="17">
        <f t="shared" si="21"/>
        <v>38</v>
      </c>
      <c r="F20" s="17">
        <f t="shared" si="1"/>
        <v>25</v>
      </c>
      <c r="G20" s="19"/>
      <c r="H20" s="17">
        <f t="shared" si="3"/>
        <v>90</v>
      </c>
      <c r="I20" s="17">
        <f>ROUNDDOWN(AVERAGE($C$2:C20),2)</f>
        <v>3.16</v>
      </c>
      <c r="J20" s="18">
        <f t="shared" si="4"/>
        <v>60.119999999999976</v>
      </c>
    </row>
    <row r="21" spans="1:10" ht="16.5">
      <c r="A21" s="16">
        <v>45858</v>
      </c>
      <c r="B21" s="19"/>
      <c r="C21" s="19"/>
      <c r="D21" s="17">
        <f t="shared" ref="D21:E21" si="22">D20+B21</f>
        <v>63</v>
      </c>
      <c r="E21" s="17">
        <f t="shared" si="22"/>
        <v>38</v>
      </c>
      <c r="F21" s="17">
        <f t="shared" si="1"/>
        <v>25</v>
      </c>
      <c r="G21" s="19"/>
      <c r="H21" s="17">
        <f t="shared" si="3"/>
        <v>90</v>
      </c>
      <c r="I21" s="17">
        <f>ROUNDDOWN(AVERAGE($C$2:C21),2)</f>
        <v>3.16</v>
      </c>
      <c r="J21" s="18">
        <f t="shared" si="4"/>
        <v>63.279999999999973</v>
      </c>
    </row>
    <row r="22" spans="1:10" ht="16.5">
      <c r="A22" s="16">
        <v>45859</v>
      </c>
      <c r="B22" s="19"/>
      <c r="C22" s="19"/>
      <c r="D22" s="17">
        <f t="shared" ref="D22:E22" si="23">D21+B22</f>
        <v>63</v>
      </c>
      <c r="E22" s="17">
        <f t="shared" si="23"/>
        <v>38</v>
      </c>
      <c r="F22" s="17">
        <f t="shared" si="1"/>
        <v>25</v>
      </c>
      <c r="G22" s="19"/>
      <c r="H22" s="17">
        <f t="shared" si="3"/>
        <v>90</v>
      </c>
      <c r="I22" s="17">
        <f>ROUNDDOWN(AVERAGE($C$2:C22),2)</f>
        <v>3.16</v>
      </c>
      <c r="J22" s="18">
        <f t="shared" si="4"/>
        <v>66.439999999999969</v>
      </c>
    </row>
    <row r="23" spans="1:10" ht="16.5">
      <c r="A23" s="16">
        <v>45860</v>
      </c>
      <c r="B23" s="19"/>
      <c r="C23" s="19"/>
      <c r="D23" s="17">
        <f t="shared" ref="D23:E23" si="24">D22+B23</f>
        <v>63</v>
      </c>
      <c r="E23" s="17">
        <f t="shared" si="24"/>
        <v>38</v>
      </c>
      <c r="F23" s="17">
        <f t="shared" si="1"/>
        <v>25</v>
      </c>
      <c r="G23" s="19"/>
      <c r="H23" s="17">
        <f t="shared" si="3"/>
        <v>90</v>
      </c>
      <c r="I23" s="17">
        <f>ROUNDDOWN(AVERAGE($C$2:C23),2)</f>
        <v>3.16</v>
      </c>
      <c r="J23" s="18">
        <f t="shared" si="4"/>
        <v>69.599999999999966</v>
      </c>
    </row>
    <row r="24" spans="1:10" ht="16.5">
      <c r="A24" s="16">
        <v>45861</v>
      </c>
      <c r="B24" s="19"/>
      <c r="C24" s="19"/>
      <c r="D24" s="17">
        <f t="shared" ref="D24:E24" si="25">D23+B24</f>
        <v>63</v>
      </c>
      <c r="E24" s="17">
        <f t="shared" si="25"/>
        <v>38</v>
      </c>
      <c r="F24" s="17">
        <f t="shared" si="1"/>
        <v>25</v>
      </c>
      <c r="G24" s="19"/>
      <c r="H24" s="17">
        <f t="shared" si="3"/>
        <v>90</v>
      </c>
      <c r="I24" s="17">
        <f>ROUNDDOWN(AVERAGE($C$2:C24),2)</f>
        <v>3.16</v>
      </c>
      <c r="J24" s="18">
        <f t="shared" si="4"/>
        <v>72.759999999999962</v>
      </c>
    </row>
    <row r="25" spans="1:10" ht="16.5">
      <c r="A25" s="16">
        <v>45862</v>
      </c>
      <c r="B25" s="19"/>
      <c r="C25" s="19"/>
      <c r="D25" s="17">
        <f t="shared" ref="D25:E25" si="26">D24+B25</f>
        <v>63</v>
      </c>
      <c r="E25" s="17">
        <f t="shared" si="26"/>
        <v>38</v>
      </c>
      <c r="F25" s="17">
        <f t="shared" si="1"/>
        <v>25</v>
      </c>
      <c r="G25" s="19"/>
      <c r="H25" s="17">
        <f t="shared" si="3"/>
        <v>90</v>
      </c>
      <c r="I25" s="17">
        <f>ROUNDDOWN(AVERAGE($C$2:C25),2)</f>
        <v>3.16</v>
      </c>
      <c r="J25" s="18">
        <f t="shared" si="4"/>
        <v>75.919999999999959</v>
      </c>
    </row>
    <row r="26" spans="1:10" ht="16.5">
      <c r="A26" s="16">
        <v>45863</v>
      </c>
      <c r="B26" s="19"/>
      <c r="C26" s="19"/>
      <c r="D26" s="17">
        <f t="shared" ref="D26:E26" si="27">D25+B26</f>
        <v>63</v>
      </c>
      <c r="E26" s="17">
        <f t="shared" si="27"/>
        <v>38</v>
      </c>
      <c r="F26" s="17">
        <f t="shared" si="1"/>
        <v>25</v>
      </c>
      <c r="G26" s="19"/>
      <c r="H26" s="17">
        <f t="shared" si="3"/>
        <v>90</v>
      </c>
      <c r="I26" s="17">
        <f>ROUNDDOWN(AVERAGE($C$2:C26),2)</f>
        <v>3.16</v>
      </c>
      <c r="J26" s="18">
        <f t="shared" si="4"/>
        <v>79.079999999999956</v>
      </c>
    </row>
    <row r="27" spans="1:10" ht="16.5">
      <c r="A27" s="16">
        <v>45864</v>
      </c>
      <c r="B27" s="19"/>
      <c r="C27" s="19"/>
      <c r="D27" s="17">
        <f t="shared" ref="D27:E27" si="28">D26+B27</f>
        <v>63</v>
      </c>
      <c r="E27" s="17">
        <f t="shared" si="28"/>
        <v>38</v>
      </c>
      <c r="F27" s="17">
        <f t="shared" si="1"/>
        <v>25</v>
      </c>
      <c r="G27" s="19"/>
      <c r="H27" s="17">
        <f t="shared" si="3"/>
        <v>90</v>
      </c>
      <c r="I27" s="17">
        <f>ROUNDDOWN(AVERAGE($C$2:C27),2)</f>
        <v>3.16</v>
      </c>
      <c r="J27" s="18">
        <f t="shared" si="4"/>
        <v>82.239999999999952</v>
      </c>
    </row>
    <row r="28" spans="1:10" ht="16.5">
      <c r="A28" s="16">
        <v>45865</v>
      </c>
      <c r="B28" s="19"/>
      <c r="C28" s="19"/>
      <c r="D28" s="17">
        <f t="shared" ref="D28:E28" si="29">D27+B28</f>
        <v>63</v>
      </c>
      <c r="E28" s="17">
        <f t="shared" si="29"/>
        <v>38</v>
      </c>
      <c r="F28" s="17">
        <f t="shared" si="1"/>
        <v>25</v>
      </c>
      <c r="G28" s="19"/>
      <c r="H28" s="17">
        <f t="shared" si="3"/>
        <v>90</v>
      </c>
      <c r="I28" s="17">
        <f>ROUNDDOWN(AVERAGE($C$2:C28),2)</f>
        <v>3.16</v>
      </c>
      <c r="J28" s="18">
        <f t="shared" si="4"/>
        <v>85.399999999999949</v>
      </c>
    </row>
    <row r="29" spans="1:10" ht="16.5">
      <c r="A29" s="16">
        <v>45866</v>
      </c>
      <c r="B29" s="19"/>
      <c r="C29" s="19"/>
      <c r="D29" s="17">
        <f t="shared" ref="D29:E29" si="30">D28+B29</f>
        <v>63</v>
      </c>
      <c r="E29" s="17">
        <f t="shared" si="30"/>
        <v>38</v>
      </c>
      <c r="F29" s="17">
        <f t="shared" si="1"/>
        <v>25</v>
      </c>
      <c r="G29" s="19"/>
      <c r="H29" s="17">
        <f t="shared" si="3"/>
        <v>90</v>
      </c>
      <c r="I29" s="17">
        <f>ROUNDDOWN(AVERAGE($C$2:C29),2)</f>
        <v>3.16</v>
      </c>
      <c r="J29" s="18">
        <f t="shared" si="4"/>
        <v>88.559999999999945</v>
      </c>
    </row>
    <row r="30" spans="1:10" ht="16.5">
      <c r="A30" s="16">
        <v>45867</v>
      </c>
      <c r="B30" s="19"/>
      <c r="C30" s="19"/>
      <c r="D30" s="17">
        <f t="shared" ref="D30:E30" si="31">D29+B30</f>
        <v>63</v>
      </c>
      <c r="E30" s="17">
        <f t="shared" si="31"/>
        <v>38</v>
      </c>
      <c r="F30" s="17">
        <f t="shared" si="1"/>
        <v>25</v>
      </c>
      <c r="G30" s="19"/>
      <c r="H30" s="17">
        <f t="shared" si="3"/>
        <v>90</v>
      </c>
      <c r="I30" s="17">
        <f>ROUNDDOWN(AVERAGE($C$2:C30),2)</f>
        <v>3.16</v>
      </c>
      <c r="J30" s="18">
        <f t="shared" si="4"/>
        <v>91.719999999999942</v>
      </c>
    </row>
    <row r="31" spans="1:10" ht="16.5">
      <c r="A31" s="16">
        <v>45868</v>
      </c>
      <c r="B31" s="19"/>
      <c r="C31" s="19"/>
      <c r="D31" s="17">
        <f t="shared" ref="D31:E31" si="32">D30+B31</f>
        <v>63</v>
      </c>
      <c r="E31" s="17">
        <f t="shared" si="32"/>
        <v>38</v>
      </c>
      <c r="F31" s="17">
        <f t="shared" si="1"/>
        <v>25</v>
      </c>
      <c r="G31" s="19"/>
      <c r="H31" s="17">
        <f t="shared" si="3"/>
        <v>90</v>
      </c>
      <c r="I31" s="17">
        <f>ROUNDDOWN(AVERAGE($C$2:C31),2)</f>
        <v>3.16</v>
      </c>
      <c r="J31" s="18">
        <f t="shared" si="4"/>
        <v>94.879999999999939</v>
      </c>
    </row>
    <row r="32" spans="1:10" ht="16.5">
      <c r="A32" s="16">
        <v>45869</v>
      </c>
      <c r="B32" s="19"/>
      <c r="C32" s="19"/>
      <c r="D32" s="17">
        <f t="shared" ref="D32:E32" si="33">D31+B32</f>
        <v>63</v>
      </c>
      <c r="E32" s="17">
        <f t="shared" si="33"/>
        <v>38</v>
      </c>
      <c r="F32" s="17">
        <f t="shared" si="1"/>
        <v>25</v>
      </c>
      <c r="G32" s="19"/>
      <c r="H32" s="17">
        <f t="shared" si="3"/>
        <v>90</v>
      </c>
      <c r="I32" s="17">
        <f>ROUNDDOWN(AVERAGE($C$2:C32),2)</f>
        <v>3.16</v>
      </c>
      <c r="J32" s="18">
        <f t="shared" si="4"/>
        <v>98.039999999999935</v>
      </c>
    </row>
    <row r="33" spans="1:11" ht="16.5">
      <c r="A33" s="16">
        <v>45870</v>
      </c>
      <c r="B33" s="19"/>
      <c r="C33" s="19"/>
      <c r="D33" s="17">
        <f t="shared" ref="D33:E33" si="34">D32+B33</f>
        <v>63</v>
      </c>
      <c r="E33" s="17">
        <f t="shared" si="34"/>
        <v>38</v>
      </c>
      <c r="F33" s="17">
        <f t="shared" si="1"/>
        <v>25</v>
      </c>
      <c r="G33" s="19"/>
      <c r="H33" s="17">
        <f t="shared" si="3"/>
        <v>90</v>
      </c>
      <c r="I33" s="17">
        <f>ROUNDDOWN(AVERAGE($C$2:C33),2)</f>
        <v>3.16</v>
      </c>
      <c r="J33" s="18">
        <f t="shared" si="4"/>
        <v>101.19999999999993</v>
      </c>
    </row>
    <row r="34" spans="1:11" ht="16.5">
      <c r="A34" s="16">
        <v>45871</v>
      </c>
      <c r="B34" s="19"/>
      <c r="C34" s="19"/>
      <c r="D34" s="17">
        <f t="shared" ref="D34:E34" si="35">D33+B34</f>
        <v>63</v>
      </c>
      <c r="E34" s="17">
        <f t="shared" si="35"/>
        <v>38</v>
      </c>
      <c r="F34" s="17">
        <f t="shared" si="1"/>
        <v>25</v>
      </c>
      <c r="G34" s="19"/>
      <c r="H34" s="17">
        <f t="shared" si="3"/>
        <v>90</v>
      </c>
      <c r="I34" s="17">
        <f>ROUNDDOWN(AVERAGE($C$2:C34),2)</f>
        <v>3.16</v>
      </c>
      <c r="J34" s="18">
        <f t="shared" si="4"/>
        <v>104.35999999999993</v>
      </c>
    </row>
    <row r="35" spans="1:11" ht="16.5">
      <c r="A35" s="16">
        <v>45872</v>
      </c>
      <c r="B35" s="19"/>
      <c r="C35" s="19"/>
      <c r="D35" s="17">
        <f t="shared" ref="D35:E35" si="36">D34+B35</f>
        <v>63</v>
      </c>
      <c r="E35" s="17">
        <f t="shared" si="36"/>
        <v>38</v>
      </c>
      <c r="F35" s="17">
        <f t="shared" si="1"/>
        <v>25</v>
      </c>
      <c r="G35" s="19"/>
      <c r="H35" s="17">
        <f t="shared" si="3"/>
        <v>90</v>
      </c>
      <c r="I35" s="17">
        <f>ROUNDDOWN(AVERAGE($C$2:C35),2)</f>
        <v>3.16</v>
      </c>
      <c r="J35" s="18">
        <f t="shared" si="4"/>
        <v>107.51999999999992</v>
      </c>
    </row>
    <row r="36" spans="1:11" ht="17.25" thickBot="1">
      <c r="A36" s="20">
        <v>45873</v>
      </c>
      <c r="B36" s="21"/>
      <c r="C36" s="21"/>
      <c r="D36" s="22">
        <f t="shared" ref="D36:E36" si="37">D35+B36</f>
        <v>63</v>
      </c>
      <c r="E36" s="22">
        <f t="shared" si="37"/>
        <v>38</v>
      </c>
      <c r="F36" s="22">
        <f t="shared" si="1"/>
        <v>25</v>
      </c>
      <c r="G36" s="21"/>
      <c r="H36" s="22">
        <f t="shared" si="3"/>
        <v>90</v>
      </c>
      <c r="I36" s="17">
        <f>ROUNDDOWN(AVERAGE($C$2:C36),2)</f>
        <v>3.16</v>
      </c>
      <c r="J36" s="23">
        <f t="shared" si="4"/>
        <v>110.67999999999992</v>
      </c>
    </row>
    <row r="44" spans="1:11" ht="15.75" customHeight="1">
      <c r="A44" s="15">
        <f ca="1">TODAY()</f>
        <v>45843</v>
      </c>
      <c r="K44">
        <f xml:space="preserve"> MAX($B$2:J1042)</f>
        <v>200</v>
      </c>
    </row>
    <row r="45" spans="1:11" ht="15.75" customHeight="1">
      <c r="A45" s="15">
        <f ca="1">TODAY()</f>
        <v>45843</v>
      </c>
      <c r="K45">
        <f xml:space="preserve"> MIN($B$2:J1043)</f>
        <v>0.05</v>
      </c>
    </row>
  </sheetData>
  <phoneticPr fontId="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4:J10"/>
  <sheetViews>
    <sheetView workbookViewId="0"/>
  </sheetViews>
  <sheetFormatPr defaultColWidth="12.5703125" defaultRowHeight="15.75" customHeight="1"/>
  <cols>
    <col min="3" max="3" width="11.28515625" customWidth="1"/>
    <col min="4" max="4" width="20.42578125" customWidth="1"/>
    <col min="5" max="5" width="17.42578125" customWidth="1"/>
    <col min="6" max="7" width="13.42578125" customWidth="1"/>
    <col min="8" max="8" width="14.42578125" customWidth="1"/>
    <col min="9" max="9" width="18.42578125" customWidth="1"/>
    <col min="10" max="10" width="19.42578125" customWidth="1"/>
  </cols>
  <sheetData>
    <row r="4" spans="3:10">
      <c r="C4" s="2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5</v>
      </c>
      <c r="I4" s="3" t="s">
        <v>13</v>
      </c>
      <c r="J4" s="4" t="s">
        <v>14</v>
      </c>
    </row>
    <row r="5" spans="3:10">
      <c r="C5" s="5">
        <v>45841</v>
      </c>
      <c r="D5" s="6">
        <v>12</v>
      </c>
      <c r="E5" s="6">
        <v>30</v>
      </c>
      <c r="F5" s="6">
        <v>5</v>
      </c>
      <c r="G5" s="6">
        <v>18</v>
      </c>
      <c r="H5" s="6">
        <v>0.3</v>
      </c>
      <c r="I5" s="6">
        <v>4</v>
      </c>
      <c r="J5" s="7">
        <v>45846</v>
      </c>
    </row>
    <row r="6" spans="3:10">
      <c r="C6" s="8">
        <v>45842</v>
      </c>
      <c r="D6" s="9">
        <v>10</v>
      </c>
      <c r="E6" s="9">
        <v>40</v>
      </c>
      <c r="F6" s="9">
        <v>4</v>
      </c>
      <c r="G6" s="9">
        <v>26</v>
      </c>
      <c r="H6" s="9">
        <v>0.4</v>
      </c>
      <c r="I6" s="9">
        <v>4.5</v>
      </c>
      <c r="J6" s="10">
        <v>45848</v>
      </c>
    </row>
    <row r="7" spans="3:10">
      <c r="C7" s="5">
        <v>45843</v>
      </c>
      <c r="D7" s="6">
        <v>9</v>
      </c>
      <c r="E7" s="6">
        <v>49</v>
      </c>
      <c r="F7" s="6">
        <v>5</v>
      </c>
      <c r="G7" s="6">
        <v>30</v>
      </c>
      <c r="H7" s="6">
        <v>0.5</v>
      </c>
      <c r="I7" s="6">
        <v>5</v>
      </c>
      <c r="J7" s="7"/>
    </row>
    <row r="8" spans="3:10">
      <c r="C8" s="8">
        <v>45844</v>
      </c>
      <c r="D8" s="9">
        <v>8</v>
      </c>
      <c r="E8" s="9">
        <v>57</v>
      </c>
      <c r="F8" s="9">
        <v>6</v>
      </c>
      <c r="G8" s="9">
        <v>32</v>
      </c>
      <c r="H8" s="9">
        <v>0.6</v>
      </c>
      <c r="I8" s="9">
        <v>5.5</v>
      </c>
      <c r="J8" s="10">
        <v>45849</v>
      </c>
    </row>
    <row r="9" spans="3:10">
      <c r="C9" s="5">
        <v>45845</v>
      </c>
      <c r="D9" s="6">
        <v>7</v>
      </c>
      <c r="E9" s="6">
        <v>64</v>
      </c>
      <c r="F9" s="6">
        <v>7</v>
      </c>
      <c r="G9" s="6">
        <v>32</v>
      </c>
      <c r="H9" s="6">
        <v>0.7</v>
      </c>
      <c r="I9" s="6">
        <v>6</v>
      </c>
      <c r="J9" s="7">
        <v>45850</v>
      </c>
    </row>
    <row r="10" spans="3:10">
      <c r="C10" s="11">
        <v>45846</v>
      </c>
      <c r="D10" s="12">
        <v>6</v>
      </c>
      <c r="E10" s="12">
        <v>70</v>
      </c>
      <c r="F10" s="12">
        <v>8</v>
      </c>
      <c r="G10" s="12">
        <v>30</v>
      </c>
      <c r="H10" s="12">
        <v>0.8</v>
      </c>
      <c r="I10" s="12">
        <v>6.5</v>
      </c>
      <c r="J10" s="13">
        <v>45850</v>
      </c>
    </row>
  </sheetData>
  <phoneticPr fontId="4"/>
  <dataValidations count="2">
    <dataValidation type="custom" allowBlank="1" showDropDown="1" sqref="C5:C10 J5:J10" xr:uid="{00000000-0002-0000-0100-000000000000}">
      <formula1>OR(NOT(ISERROR(DATEVALUE(C5))), AND(ISNUMBER(C5), LEFT(CELL("format", C5))="D"))</formula1>
    </dataValidation>
    <dataValidation type="custom" allowBlank="1" showDropDown="1" sqref="D5:I10" xr:uid="{00000000-0002-0000-0100-000001000000}">
      <formula1>AND(ISNUMBER(D5),(NOT(OR(NOT(ISERROR(DATEVALUE(D5))), AND(ISNUMBER(D5), LEFT(CELL("format", D5))="D")))))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</vt:lpstr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2025-07-05T11:28:21Z</dcterms:modified>
</cp:coreProperties>
</file>